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Vega\smvo\LICITAÇÕES\02_PROJETO BÁSICO\02_PARQUE BERNECK - PORTARIA\"/>
    </mc:Choice>
  </mc:AlternateContent>
  <bookViews>
    <workbookView xWindow="0" yWindow="0" windowWidth="19200" windowHeight="11490" activeTab="2"/>
  </bookViews>
  <sheets>
    <sheet name="RESUMO" sheetId="4" r:id="rId1"/>
    <sheet name="PORTARIA 01" sheetId="1" r:id="rId2"/>
    <sheet name="CRONOGRAMA PORTARIA 1" sheetId="2" r:id="rId3"/>
    <sheet name="COMPOSIÇÕES TOTAIS" sheetId="3" r:id="rId4"/>
  </sheets>
  <definedNames>
    <definedName name="_xlnm._FilterDatabase" localSheetId="3" hidden="1">'COMPOSIÇÕES TOTAIS'!$A$1:$G$521</definedName>
    <definedName name="_xlnm._FilterDatabase" localSheetId="1" hidden="1">'PORTARIA 01'!$A$11:$H$238</definedName>
    <definedName name="_xlnm._FilterDatabase" localSheetId="0" hidden="1">RESUMO!$A$7:$C$31</definedName>
    <definedName name="_xlnm.Print_Area" localSheetId="3">'COMPOSIÇÕES TOTAIS'!$A$3:$G$1756</definedName>
    <definedName name="_xlnm.Print_Area" localSheetId="2">'CRONOGRAMA PORTARIA 1'!$B$2:$J$79</definedName>
    <definedName name="_xlnm.Print_Area" localSheetId="1">'PORTARIA 01'!$A$1:$H$238</definedName>
    <definedName name="_xlnm.Print_Area" localSheetId="0">RESUMO!$A$1:$C$31</definedName>
    <definedName name="DadosExternos_1" localSheetId="1">'PORTARIA 01'!#REF!</definedName>
    <definedName name="DadosExternos_1" localSheetId="0">RESUMO!#REF!</definedName>
    <definedName name="DadosExternos_2" localSheetId="1">'PORTARIA 01'!#REF!</definedName>
    <definedName name="DadosExternos_2" localSheetId="0">RESUMO!#REF!</definedName>
    <definedName name="_xlnm.Print_Titles" localSheetId="1">'PORTARIA 01'!$1:$12</definedName>
    <definedName name="_xlnm.Print_Titles" localSheetId="0">RESUMO!$1:$7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38" i="1" l="1"/>
  <c r="H15" i="1" l="1"/>
  <c r="H22" i="1" s="1"/>
  <c r="E8" i="2" s="1"/>
  <c r="H16" i="1"/>
  <c r="H17" i="1"/>
  <c r="H18" i="1"/>
  <c r="H19" i="1"/>
  <c r="H20" i="1"/>
  <c r="H21" i="1"/>
  <c r="H26" i="1"/>
  <c r="H27" i="1"/>
  <c r="H28" i="1"/>
  <c r="H29" i="1"/>
  <c r="H30" i="1"/>
  <c r="H31" i="1"/>
  <c r="H32" i="1"/>
  <c r="H33" i="1"/>
  <c r="H36" i="1"/>
  <c r="H41" i="1" s="1"/>
  <c r="H37" i="1"/>
  <c r="H38" i="1"/>
  <c r="H39" i="1"/>
  <c r="H40" i="1"/>
  <c r="H43" i="1"/>
  <c r="H49" i="1" s="1"/>
  <c r="H44" i="1"/>
  <c r="H45" i="1"/>
  <c r="H46" i="1"/>
  <c r="H47" i="1"/>
  <c r="H48" i="1"/>
  <c r="H54" i="1"/>
  <c r="H55" i="1"/>
  <c r="H56" i="1"/>
  <c r="H57" i="1"/>
  <c r="H58" i="1"/>
  <c r="H61" i="1"/>
  <c r="H62" i="1"/>
  <c r="H63" i="1"/>
  <c r="H64" i="1"/>
  <c r="H65" i="1"/>
  <c r="H70" i="1"/>
  <c r="H71" i="1"/>
  <c r="H72" i="1"/>
  <c r="H73" i="1"/>
  <c r="H74" i="1"/>
  <c r="H75" i="1"/>
  <c r="H79" i="1"/>
  <c r="H82" i="1" s="1"/>
  <c r="E20" i="2" s="1"/>
  <c r="H80" i="1"/>
  <c r="H81" i="1"/>
  <c r="H85" i="1"/>
  <c r="H87" i="1" s="1"/>
  <c r="E23" i="2" s="1"/>
  <c r="G25" i="2" s="1"/>
  <c r="H86" i="1"/>
  <c r="H90" i="1"/>
  <c r="H91" i="1"/>
  <c r="H95" i="1"/>
  <c r="H96" i="1" s="1"/>
  <c r="H99" i="1"/>
  <c r="H100" i="1"/>
  <c r="H103" i="1" s="1"/>
  <c r="E32" i="2" s="1"/>
  <c r="G34" i="2" s="1"/>
  <c r="H101" i="1"/>
  <c r="H102" i="1"/>
  <c r="H106" i="1"/>
  <c r="H107" i="1" s="1"/>
  <c r="E35" i="2" s="1"/>
  <c r="H110" i="1"/>
  <c r="H111" i="1"/>
  <c r="H112" i="1"/>
  <c r="H113" i="1"/>
  <c r="H117" i="1"/>
  <c r="H118" i="1"/>
  <c r="H119" i="1"/>
  <c r="H120" i="1"/>
  <c r="H121" i="1"/>
  <c r="H122" i="1"/>
  <c r="H123" i="1"/>
  <c r="H124" i="1"/>
  <c r="H125" i="1"/>
  <c r="H129" i="1"/>
  <c r="H130" i="1"/>
  <c r="H135" i="1" s="1"/>
  <c r="E44" i="2" s="1"/>
  <c r="H131" i="1"/>
  <c r="H132" i="1"/>
  <c r="H133" i="1"/>
  <c r="H134" i="1"/>
  <c r="H138" i="1"/>
  <c r="H141" i="1" s="1"/>
  <c r="E47" i="2" s="1"/>
  <c r="I49" i="2" s="1"/>
  <c r="H139" i="1"/>
  <c r="H140" i="1"/>
  <c r="H144" i="1"/>
  <c r="H147" i="1" s="1"/>
  <c r="E50" i="2" s="1"/>
  <c r="I52" i="2" s="1"/>
  <c r="H145" i="1"/>
  <c r="H146" i="1"/>
  <c r="H150" i="1"/>
  <c r="H153" i="1" s="1"/>
  <c r="E53" i="2" s="1"/>
  <c r="I55" i="2" s="1"/>
  <c r="H151" i="1"/>
  <c r="H152" i="1"/>
  <c r="H156" i="1"/>
  <c r="H157" i="1"/>
  <c r="H161" i="1"/>
  <c r="H162" i="1" s="1"/>
  <c r="E59" i="2" s="1"/>
  <c r="H166" i="1"/>
  <c r="H167" i="1"/>
  <c r="H170" i="1" s="1"/>
  <c r="H168" i="1"/>
  <c r="H169" i="1"/>
  <c r="H173" i="1"/>
  <c r="H174" i="1"/>
  <c r="H175" i="1"/>
  <c r="H176" i="1"/>
  <c r="H177" i="1"/>
  <c r="H178" i="1"/>
  <c r="H179" i="1"/>
  <c r="H180" i="1"/>
  <c r="H181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3" i="1"/>
  <c r="H204" i="1"/>
  <c r="H227" i="1" s="1"/>
  <c r="E65" i="2" s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30" i="1"/>
  <c r="H231" i="1"/>
  <c r="H235" i="1"/>
  <c r="H236" i="1" s="1"/>
  <c r="E71" i="2" s="1"/>
  <c r="K71" i="2"/>
  <c r="K68" i="2"/>
  <c r="K65" i="2"/>
  <c r="K62" i="2"/>
  <c r="K59" i="2"/>
  <c r="K56" i="2"/>
  <c r="K53" i="2"/>
  <c r="K50" i="2"/>
  <c r="K47" i="2"/>
  <c r="K44" i="2"/>
  <c r="C44" i="2"/>
  <c r="K41" i="2"/>
  <c r="C41" i="2"/>
  <c r="K38" i="2"/>
  <c r="K35" i="2"/>
  <c r="K32" i="2"/>
  <c r="K29" i="2"/>
  <c r="E29" i="2"/>
  <c r="G31" i="2" s="1"/>
  <c r="K26" i="2"/>
  <c r="K23" i="2"/>
  <c r="K20" i="2"/>
  <c r="K17" i="2"/>
  <c r="K14" i="2"/>
  <c r="K11" i="2"/>
  <c r="K8" i="2"/>
  <c r="T233" i="1"/>
  <c r="T228" i="1"/>
  <c r="G22" i="2" l="1"/>
  <c r="I22" i="2"/>
  <c r="H200" i="1"/>
  <c r="E62" i="2" s="1"/>
  <c r="H126" i="1"/>
  <c r="E41" i="2" s="1"/>
  <c r="G43" i="2" s="1"/>
  <c r="H59" i="1"/>
  <c r="H232" i="1"/>
  <c r="E68" i="2" s="1"/>
  <c r="H92" i="1"/>
  <c r="E26" i="2" s="1"/>
  <c r="G28" i="2" s="1"/>
  <c r="H76" i="1"/>
  <c r="E17" i="2" s="1"/>
  <c r="G19" i="2" s="1"/>
  <c r="I31" i="2"/>
  <c r="H158" i="1"/>
  <c r="E56" i="2" s="1"/>
  <c r="H114" i="1"/>
  <c r="E38" i="2" s="1"/>
  <c r="I40" i="2" s="1"/>
  <c r="H66" i="1"/>
  <c r="H34" i="1"/>
  <c r="H50" i="1" s="1"/>
  <c r="I73" i="2"/>
  <c r="G64" i="2"/>
  <c r="I64" i="2"/>
  <c r="I58" i="2"/>
  <c r="I46" i="2"/>
  <c r="G46" i="2"/>
  <c r="G40" i="2"/>
  <c r="I34" i="2"/>
  <c r="I28" i="2"/>
  <c r="G10" i="2"/>
  <c r="I37" i="2"/>
  <c r="I70" i="2"/>
  <c r="I67" i="2"/>
  <c r="G67" i="2"/>
  <c r="I61" i="2"/>
  <c r="E11" i="2" l="1"/>
  <c r="H237" i="1"/>
  <c r="H238" i="1" s="1"/>
  <c r="H67" i="1"/>
  <c r="E14" i="2" s="1"/>
  <c r="I19" i="2"/>
  <c r="G16" i="2" l="1"/>
  <c r="F15" i="2"/>
  <c r="I16" i="2"/>
  <c r="I74" i="2" s="1"/>
  <c r="I75" i="2" s="1"/>
  <c r="I76" i="2" s="1"/>
  <c r="G13" i="2"/>
  <c r="E74" i="2"/>
  <c r="F12" i="2"/>
  <c r="E75" i="2" l="1"/>
  <c r="F60" i="2"/>
  <c r="F51" i="2"/>
  <c r="F72" i="2"/>
  <c r="F9" i="2"/>
  <c r="F36" i="2"/>
  <c r="F66" i="2"/>
  <c r="F54" i="2"/>
  <c r="F21" i="2"/>
  <c r="F42" i="2"/>
  <c r="F24" i="2"/>
  <c r="F30" i="2"/>
  <c r="F69" i="2"/>
  <c r="F48" i="2"/>
  <c r="F39" i="2"/>
  <c r="F45" i="2"/>
  <c r="F27" i="2"/>
  <c r="F57" i="2"/>
  <c r="F18" i="2"/>
  <c r="F33" i="2"/>
  <c r="F63" i="2"/>
  <c r="G74" i="2"/>
  <c r="G75" i="2" s="1"/>
  <c r="G76" i="2" s="1"/>
  <c r="G78" i="2" s="1"/>
  <c r="I78" i="2" s="1"/>
  <c r="F74" i="2" l="1"/>
</calcChain>
</file>

<file path=xl/sharedStrings.xml><?xml version="1.0" encoding="utf-8"?>
<sst xmlns="http://schemas.openxmlformats.org/spreadsheetml/2006/main" count="4143" uniqueCount="900">
  <si>
    <t>OBRA: CONSTRUÇÃO DA PORTARIA 01 - PARQUE BERNECK</t>
  </si>
  <si>
    <t>ENDEREÇO: AV. GOVERNADOR JULIO CAMPOS S/N - BAIRRO MARAJOARA</t>
  </si>
  <si>
    <r>
      <t>MUNICÍPIO:</t>
    </r>
    <r>
      <rPr>
        <sz val="9"/>
        <rFont val="Arial"/>
        <family val="2"/>
      </rPr>
      <t xml:space="preserve"> VÁRZEA GRANDE - MT </t>
    </r>
  </si>
  <si>
    <t>BDI: 28,24%</t>
  </si>
  <si>
    <t>ITEM</t>
  </si>
  <si>
    <t>CÓDIGO</t>
  </si>
  <si>
    <t>FONTE</t>
  </si>
  <si>
    <t>ESPECIFICAÇÃO</t>
  </si>
  <si>
    <t>DADOS DO CONTRATO</t>
  </si>
  <si>
    <t>UNID.</t>
  </si>
  <si>
    <t>QUANT.</t>
  </si>
  <si>
    <t>P. UNIT. (R$) S/ BDI</t>
  </si>
  <si>
    <t>V. TOTAL</t>
  </si>
  <si>
    <t>1.0</t>
  </si>
  <si>
    <t>SERVIÇOS PRELIMINARES</t>
  </si>
  <si>
    <t>1.1</t>
  </si>
  <si>
    <t>COMP008</t>
  </si>
  <si>
    <t>PRÓPRIA</t>
  </si>
  <si>
    <t>1.2</t>
  </si>
  <si>
    <t>COMP038</t>
  </si>
  <si>
    <t>1.3</t>
  </si>
  <si>
    <t>COMP036</t>
  </si>
  <si>
    <t>1.4</t>
  </si>
  <si>
    <t>SINAPI</t>
  </si>
  <si>
    <t>1.5</t>
  </si>
  <si>
    <t>COMP039</t>
  </si>
  <si>
    <t>1.6</t>
  </si>
  <si>
    <t>COM-ADM-01</t>
  </si>
  <si>
    <t>MÊS</t>
  </si>
  <si>
    <t>1.7</t>
  </si>
  <si>
    <t>VIGIA NOTURNO COM ENCARGOS COMPLEMENTARES</t>
  </si>
  <si>
    <t>H</t>
  </si>
  <si>
    <t>TOTAL ITEM 1.0</t>
  </si>
  <si>
    <t>2.0</t>
  </si>
  <si>
    <t>INFRAESTRUTURA</t>
  </si>
  <si>
    <t>2.1</t>
  </si>
  <si>
    <t>Sapatas</t>
  </si>
  <si>
    <t>2.1.1</t>
  </si>
  <si>
    <t>2.1.2</t>
  </si>
  <si>
    <t>2.1.3</t>
  </si>
  <si>
    <t>COMP041</t>
  </si>
  <si>
    <t>2.1.4</t>
  </si>
  <si>
    <t>2.1.5</t>
  </si>
  <si>
    <t>2.1.6</t>
  </si>
  <si>
    <t>2.1.7</t>
  </si>
  <si>
    <t>2.1.8</t>
  </si>
  <si>
    <t>SUBTOTAL ITEM 2.1</t>
  </si>
  <si>
    <t>2.2</t>
  </si>
  <si>
    <t xml:space="preserve">Toco de Pilar </t>
  </si>
  <si>
    <t>2.2.1</t>
  </si>
  <si>
    <t>2.2.2</t>
  </si>
  <si>
    <t>2.2.3</t>
  </si>
  <si>
    <t>2.2.4</t>
  </si>
  <si>
    <t>2.2.5</t>
  </si>
  <si>
    <t>SUBTOTAL ITEM 2.2</t>
  </si>
  <si>
    <t>2.3</t>
  </si>
  <si>
    <t>Concreto Armado - Viga Baldrame</t>
  </si>
  <si>
    <t>2.3.1</t>
  </si>
  <si>
    <t>2.3.2</t>
  </si>
  <si>
    <t>2.3.3</t>
  </si>
  <si>
    <t>2.3.4</t>
  </si>
  <si>
    <t>2.3.5</t>
  </si>
  <si>
    <t>2.3.6</t>
  </si>
  <si>
    <t>SUBTOTAL ITEM 2.3</t>
  </si>
  <si>
    <t>TOTAL ITEM 2.0</t>
  </si>
  <si>
    <t>3.0</t>
  </si>
  <si>
    <t>SUPERESTRUTURA</t>
  </si>
  <si>
    <t>3.1</t>
  </si>
  <si>
    <t>Concreto Armado para os Pilares</t>
  </si>
  <si>
    <t>3.1.1</t>
  </si>
  <si>
    <t>3.1.2</t>
  </si>
  <si>
    <t>3.1.3</t>
  </si>
  <si>
    <t>3.1.4</t>
  </si>
  <si>
    <t>3.1.5</t>
  </si>
  <si>
    <t>SUBTOTAL ITEM 3.1</t>
  </si>
  <si>
    <t>3.2</t>
  </si>
  <si>
    <t>Concreto Armado - Vigas de Cobertura + Vigas de Respaldo</t>
  </si>
  <si>
    <t>3.2.1</t>
  </si>
  <si>
    <t>3.2.2</t>
  </si>
  <si>
    <t>3.2.3</t>
  </si>
  <si>
    <t>3.2.4</t>
  </si>
  <si>
    <t>3.2.5</t>
  </si>
  <si>
    <t>SUBTOTAL ITEM 3.2</t>
  </si>
  <si>
    <t>TOTAL ITEM 3.0</t>
  </si>
  <si>
    <t>4.0</t>
  </si>
  <si>
    <t>LAJE MACIÇA</t>
  </si>
  <si>
    <t>4.1</t>
  </si>
  <si>
    <t>4.2</t>
  </si>
  <si>
    <t>4.3</t>
  </si>
  <si>
    <t>4.4</t>
  </si>
  <si>
    <t>4.5</t>
  </si>
  <si>
    <t>4.6</t>
  </si>
  <si>
    <t>TOTAL ITEM 4.0</t>
  </si>
  <si>
    <t>5.0</t>
  </si>
  <si>
    <t>ALVENARIA</t>
  </si>
  <si>
    <t>5.1</t>
  </si>
  <si>
    <t>5.2</t>
  </si>
  <si>
    <t>5.3</t>
  </si>
  <si>
    <t>TOTAL ITEM 5.0</t>
  </si>
  <si>
    <t>6.0</t>
  </si>
  <si>
    <t>IMPERMEABILIZAÇÃO DA VIGA BALDRAME E TAMBÉM DA LAJE</t>
  </si>
  <si>
    <t>6.1</t>
  </si>
  <si>
    <t>6.2</t>
  </si>
  <si>
    <t>TOTAL ITEM 6.0</t>
  </si>
  <si>
    <t>7.0</t>
  </si>
  <si>
    <t>CHAPISCO</t>
  </si>
  <si>
    <t>7.1</t>
  </si>
  <si>
    <t>7.2</t>
  </si>
  <si>
    <t>TOTAL ITEM 7.0</t>
  </si>
  <si>
    <t>8.0</t>
  </si>
  <si>
    <t>REBOCO</t>
  </si>
  <si>
    <t>8.1</t>
  </si>
  <si>
    <t>TOTAL ITEM 8.0</t>
  </si>
  <si>
    <t>9.0</t>
  </si>
  <si>
    <t>PISO</t>
  </si>
  <si>
    <t>9.1</t>
  </si>
  <si>
    <t>COMP044</t>
  </si>
  <si>
    <t>9.2</t>
  </si>
  <si>
    <t>9.3</t>
  </si>
  <si>
    <t>COMP009</t>
  </si>
  <si>
    <t>REVESTIMENTO DE PISO COM PORCELANATO 60x60 NA COR CIMENTO QUEIMADO</t>
  </si>
  <si>
    <t>9.4</t>
  </si>
  <si>
    <t>RODAPÉ COM H=0,15CM, EM PORCELANATO NA COR CIMENTO QUEIMADO</t>
  </si>
  <si>
    <t>TOTAL ITEM 9.0</t>
  </si>
  <si>
    <t>10.0</t>
  </si>
  <si>
    <t>CALÇADA</t>
  </si>
  <si>
    <t>10.1</t>
  </si>
  <si>
    <t>TOTAL ITEM 10.0</t>
  </si>
  <si>
    <t>11.0</t>
  </si>
  <si>
    <t>COBERTURA</t>
  </si>
  <si>
    <t>11.1</t>
  </si>
  <si>
    <t>COMP071</t>
  </si>
  <si>
    <t>11.2</t>
  </si>
  <si>
    <t>COMP001</t>
  </si>
  <si>
    <t>11.3</t>
  </si>
  <si>
    <t>11.4</t>
  </si>
  <si>
    <t>TOTAL ITEM 11.0</t>
  </si>
  <si>
    <t>12.0</t>
  </si>
  <si>
    <t>FUNDAÇÃO - PERGOLADO</t>
  </si>
  <si>
    <t>12.1</t>
  </si>
  <si>
    <t>12.2</t>
  </si>
  <si>
    <r>
      <t xml:space="preserve">CHAPISCO APLICADO EM ALVENARIA (COM PRESENÇA DE VÃOS) E ESTRUTURAS DE CONCRETO DE FACHADA, COM COLHER DE PEDREIRO.  ARGAMASSA TRAÇO 1:3 COM PREPARO MANUAL. AF_06/2014 </t>
    </r>
    <r>
      <rPr>
        <b/>
        <sz val="9"/>
        <rFont val="Arial"/>
        <family val="2"/>
      </rPr>
      <t>(PAREDES DA VALA DE FUNDAÇÃO)</t>
    </r>
  </si>
  <si>
    <t>12.3</t>
  </si>
  <si>
    <t>12.4</t>
  </si>
  <si>
    <t>12.5</t>
  </si>
  <si>
    <t>12.6</t>
  </si>
  <si>
    <t>12.7</t>
  </si>
  <si>
    <t>12.8</t>
  </si>
  <si>
    <t>12.9</t>
  </si>
  <si>
    <t>TOTAL ITEM 12.0</t>
  </si>
  <si>
    <t>13.0</t>
  </si>
  <si>
    <t>ESTRUTURA METÁLICA DO PERGOLADO</t>
  </si>
  <si>
    <t>13.1</t>
  </si>
  <si>
    <t>COMP091</t>
  </si>
  <si>
    <t>13.2</t>
  </si>
  <si>
    <t>COMP092</t>
  </si>
  <si>
    <t>13.3</t>
  </si>
  <si>
    <t>COMP093</t>
  </si>
  <si>
    <t>13.4</t>
  </si>
  <si>
    <t>COMP094</t>
  </si>
  <si>
    <t>13.5</t>
  </si>
  <si>
    <t>13.6</t>
  </si>
  <si>
    <t>TOTAL ITEM 13.0</t>
  </si>
  <si>
    <t>14.0</t>
  </si>
  <si>
    <t>PINTURA PAREDES INTERNAS E EXTERNAS</t>
  </si>
  <si>
    <t>14.1</t>
  </si>
  <si>
    <t>14.2</t>
  </si>
  <si>
    <t>14.3</t>
  </si>
  <si>
    <t>TOTAL ITEM 14.0</t>
  </si>
  <si>
    <t>15.0</t>
  </si>
  <si>
    <t>PINTURA DO TETO</t>
  </si>
  <si>
    <t>15.1</t>
  </si>
  <si>
    <t>15.2</t>
  </si>
  <si>
    <t>15.3</t>
  </si>
  <si>
    <t>TOTAL ITEM 15.0</t>
  </si>
  <si>
    <t>16.0</t>
  </si>
  <si>
    <t>ESQUADRIAS</t>
  </si>
  <si>
    <t>16.1</t>
  </si>
  <si>
    <t>COMP049</t>
  </si>
  <si>
    <t>16.2</t>
  </si>
  <si>
    <t>16.3</t>
  </si>
  <si>
    <t>TOTAL ITEM 16.0</t>
  </si>
  <si>
    <t>17.0</t>
  </si>
  <si>
    <t>VIDROS</t>
  </si>
  <si>
    <t>17.1</t>
  </si>
  <si>
    <t>17.2</t>
  </si>
  <si>
    <t>TOTAL ITEM 17.0</t>
  </si>
  <si>
    <t>18.0</t>
  </si>
  <si>
    <t>URBANIZAÇÃO</t>
  </si>
  <si>
    <t>18.1</t>
  </si>
  <si>
    <t>COMP050</t>
  </si>
  <si>
    <t>TOTAL ITEM 18.0</t>
  </si>
  <si>
    <t>19.0</t>
  </si>
  <si>
    <t>INSTALAÇÕES HIDRÁULICAS E SANITÁRIAS</t>
  </si>
  <si>
    <t>19.1</t>
  </si>
  <si>
    <t>Louças e Metais</t>
  </si>
  <si>
    <t>19.1.1</t>
  </si>
  <si>
    <t>COMP010</t>
  </si>
  <si>
    <t>19.1.2</t>
  </si>
  <si>
    <t>19.1.3</t>
  </si>
  <si>
    <t>19.1.4</t>
  </si>
  <si>
    <t>COMP011</t>
  </si>
  <si>
    <t>SUBTOTAL ITEM 19.1</t>
  </si>
  <si>
    <t>19.2</t>
  </si>
  <si>
    <t>Instalações Hidráulicas</t>
  </si>
  <si>
    <t>19.2.1</t>
  </si>
  <si>
    <t>19.2.2</t>
  </si>
  <si>
    <t>19.2.3</t>
  </si>
  <si>
    <t>19.2.4</t>
  </si>
  <si>
    <t>19.2.5</t>
  </si>
  <si>
    <t>19.2.6</t>
  </si>
  <si>
    <t>19.2.7</t>
  </si>
  <si>
    <t>19.2.8</t>
  </si>
  <si>
    <t>UN</t>
  </si>
  <si>
    <t>SUBTOTAL ITEM 19.2</t>
  </si>
  <si>
    <t>19.3</t>
  </si>
  <si>
    <t>Instalações Sanitárias</t>
  </si>
  <si>
    <t>19.3.1</t>
  </si>
  <si>
    <t>19.3.2</t>
  </si>
  <si>
    <t>19.3.3</t>
  </si>
  <si>
    <t>19.3.4</t>
  </si>
  <si>
    <t>19.3.5</t>
  </si>
  <si>
    <t>19.3.6</t>
  </si>
  <si>
    <t>COMP002</t>
  </si>
  <si>
    <t>19.3.7</t>
  </si>
  <si>
    <t>19.3.8</t>
  </si>
  <si>
    <t>19.3.9</t>
  </si>
  <si>
    <t>COMP003</t>
  </si>
  <si>
    <t>19.3.10</t>
  </si>
  <si>
    <t>COMP004</t>
  </si>
  <si>
    <t>19.3.11</t>
  </si>
  <si>
    <t>19.3.12</t>
  </si>
  <si>
    <t>19.3.13</t>
  </si>
  <si>
    <t>19.3.14</t>
  </si>
  <si>
    <t>19.3.15</t>
  </si>
  <si>
    <t>SUBTOTAL ITEM 19.3</t>
  </si>
  <si>
    <t>TOTAL ITEM 19.0</t>
  </si>
  <si>
    <t>20.0</t>
  </si>
  <si>
    <t>INSTALAÇÕES ELÉTRICAS</t>
  </si>
  <si>
    <t>20.1</t>
  </si>
  <si>
    <t>20.2</t>
  </si>
  <si>
    <t>20.3</t>
  </si>
  <si>
    <t>20.4</t>
  </si>
  <si>
    <t>20.5</t>
  </si>
  <si>
    <t>20.6</t>
  </si>
  <si>
    <t>20.7</t>
  </si>
  <si>
    <t>20.8</t>
  </si>
  <si>
    <t>20.9</t>
  </si>
  <si>
    <t>20.10</t>
  </si>
  <si>
    <t>20.11</t>
  </si>
  <si>
    <t>20.12</t>
  </si>
  <si>
    <t>20.13</t>
  </si>
  <si>
    <t>74131/4</t>
  </si>
  <si>
    <t>20.14</t>
  </si>
  <si>
    <t>SDC03120</t>
  </si>
  <si>
    <t>20.15</t>
  </si>
  <si>
    <t>20.16</t>
  </si>
  <si>
    <t>20.17</t>
  </si>
  <si>
    <t>20.18</t>
  </si>
  <si>
    <t>CP-ELE-05</t>
  </si>
  <si>
    <t>20.19</t>
  </si>
  <si>
    <t>20.20</t>
  </si>
  <si>
    <t>20.21</t>
  </si>
  <si>
    <t>20.22</t>
  </si>
  <si>
    <t>COMP051</t>
  </si>
  <si>
    <t>20.23</t>
  </si>
  <si>
    <t>20.24</t>
  </si>
  <si>
    <t>TOTAL ITEM 20.0</t>
  </si>
  <si>
    <t>21.0</t>
  </si>
  <si>
    <t>SERVIÇOS COMPLEMENTARES</t>
  </si>
  <si>
    <t>21.1</t>
  </si>
  <si>
    <t>21.2</t>
  </si>
  <si>
    <t>COMP052</t>
  </si>
  <si>
    <t>PORTAO EM TELA ARAME GALVANIZADO N.12 MALHA 2" E MOLDURA EM TUBOS DE ACO COM DUAS FOLHAS DE ABRIR, INCLUSO FERRAGENS</t>
  </si>
  <si>
    <t>M2</t>
  </si>
  <si>
    <t>TOTAL ITEM 21.0</t>
  </si>
  <si>
    <t>22.0</t>
  </si>
  <si>
    <t>LIMPEZA GERAL</t>
  </si>
  <si>
    <t>22.1</t>
  </si>
  <si>
    <t>TOTAL ITEM 22.0</t>
  </si>
  <si>
    <t>TOTAL GERAL</t>
  </si>
  <si>
    <t>TOTAL GERAL COM BDI DE 28,24%</t>
  </si>
  <si>
    <t>PREFEITURA MUNICIPAL DE VÁRZEA GRANDE</t>
  </si>
  <si>
    <t>DATA BASE: SINAPI MARÇO - COM DESONERAÇÃO / 2020</t>
  </si>
  <si>
    <t>CRONOGRAMA FÍSICO FINANCEIRO</t>
  </si>
  <si>
    <t>DISCRIMINAÇÃO</t>
  </si>
  <si>
    <t>VALOR</t>
  </si>
  <si>
    <t>DIAS</t>
  </si>
  <si>
    <t>%</t>
  </si>
  <si>
    <t>R$</t>
  </si>
  <si>
    <t>TOTAL DO ORÇAMENTO SEM BDI</t>
  </si>
  <si>
    <t>TOTAL DO ORÇAMENTO COM BDI DE 28,24%</t>
  </si>
  <si>
    <t>VALORES MENSAIS</t>
  </si>
  <si>
    <t>SIMPLES</t>
  </si>
  <si>
    <t>ACUMULADO COM BDI</t>
  </si>
  <si>
    <t>SINAPI 03/2020</t>
  </si>
  <si>
    <t>FORNECIMENTO E INSTALAÇÃO DE COBERTURA COM TELHA TRAPEZOIDAL TERMOACUSTICA - MODELO AGRO EPS - FIXADA COM ARRUELA DE BORRACHA E PARAFUSO</t>
  </si>
  <si>
    <t>MÃO DE OBRA</t>
  </si>
  <si>
    <t>TOTAL DA MÃO DE OBRA</t>
  </si>
  <si>
    <t>MATERIAL / SERVIÇOS</t>
  </si>
  <si>
    <t>MERCADO 02</t>
  </si>
  <si>
    <t>cotação (Isoeste-Nadine)</t>
  </si>
  <si>
    <t>MERCADO 03</t>
  </si>
  <si>
    <t>ISOESTE/ NADINE</t>
  </si>
  <si>
    <t>TOTAL DOS MATERIAL/ SERVIÇOS</t>
  </si>
  <si>
    <t>Custo Unitário (Mão de Obra + Material)</t>
  </si>
  <si>
    <t>Benefício e Despesas Indiretas</t>
  </si>
  <si>
    <t>Preço Unitário Final</t>
  </si>
  <si>
    <t>JUNÇÃO SIMPLES, PVC, SÉRIE NORMAL, ESGOTO PREDIAL, DN 100 X 50 MM, JUNTA ELÁSTICA, FORNECIDO E INSTALADO EM RAMAL DE DESCARGA OU RAMAL DE ESGOTO SANITÁRIA</t>
  </si>
  <si>
    <t>FOSSA SÉPTICA EM ALVENARIA DE TIJOLO CERAMICO FURADO DIMENSÕES EXTERNAS 2,60 X 1,50 X 1,75 M, REVESTIDA INTERNAMENTE COM BARRA LISA, COM TAMPA HERMÉTICA</t>
  </si>
  <si>
    <t>SEINFRA</t>
  </si>
  <si>
    <t>C0707</t>
  </si>
  <si>
    <t>C2987</t>
  </si>
  <si>
    <t xml:space="preserve">SUMIDOURO EM ALVENARIA DE TIJOLO CERÂMICO FURADO DIMENSÕES EXTERNAS  Ø 1,85 M X 2,45M </t>
  </si>
  <si>
    <t>COMP005</t>
  </si>
  <si>
    <t>FILTRO ANAERÓBICO EM ALVENARIA DE TIJOLO CERAMICO FURADO DIMENSÕES EXTERNAS 2,30 X 1,60 X 2,80 M, REVESTIDO INTERNAMENTE COM BARRA LISA, E COM DUAS TAMPAS HERMÉTICAS</t>
  </si>
  <si>
    <t>COMP006</t>
  </si>
  <si>
    <t>FITA ISOLANTE DE BORRACHA AUTOFUSAO, USO ATE 69 KV (ALTA TENSAO)</t>
  </si>
  <si>
    <t>M</t>
  </si>
  <si>
    <t>COMP007</t>
  </si>
  <si>
    <t>FITA ISOLANTE ADESIVA ANTICHAMA, USO ATE 750 V, EM ROLO DE 19 MM X 20 M</t>
  </si>
  <si>
    <t>PLACA DE OBRA EM CHAPA DE ACO GALVANIZADO</t>
  </si>
  <si>
    <t>PORCELANATO 60X60 CM NA COR CIMENTO QUEIMADO</t>
  </si>
  <si>
    <t>MERCADO 05</t>
  </si>
  <si>
    <t>TODIMO</t>
  </si>
  <si>
    <t>MERCADO 06</t>
  </si>
  <si>
    <t>MERCADO 07</t>
  </si>
  <si>
    <t>CUBA DE EMBUTIR, DE SEMI ENCAIXE QUADRADA,NA COR BRANCA, INCLUSIVE METAIS E ACESSÓRIOS</t>
  </si>
  <si>
    <t>MERCADO 08</t>
  </si>
  <si>
    <t>MERCADO 09</t>
  </si>
  <si>
    <t>MERCADO 10</t>
  </si>
  <si>
    <t>BACIA SANITÁRIA NA COR BRANCA, INCLUSIVE ASSENTO E VÁLVULA DE DESCARGA- E ACESSÓRIOS</t>
  </si>
  <si>
    <t>MERCADO 11</t>
  </si>
  <si>
    <t>MERCADO 12</t>
  </si>
  <si>
    <t>MERCADO 13</t>
  </si>
  <si>
    <t>MERCADO 14</t>
  </si>
  <si>
    <t>MERCADO 15</t>
  </si>
  <si>
    <t>MERCADO 16</t>
  </si>
  <si>
    <t>MERCADO 17</t>
  </si>
  <si>
    <t>MERCADO 18</t>
  </si>
  <si>
    <t>COMP012</t>
  </si>
  <si>
    <t>FORNECIMENTO E ASSENTAMENTO DE PLACAS DE ACM PARA A FACHADA</t>
  </si>
  <si>
    <t>DESCRIÇÃO DOS SERVIÇOS:</t>
  </si>
  <si>
    <t>MERCADO 19</t>
  </si>
  <si>
    <t>SR.HÉLIO-ACM</t>
  </si>
  <si>
    <t>MERCADO 20</t>
  </si>
  <si>
    <t>MERCADO 21</t>
  </si>
  <si>
    <t>COMP013</t>
  </si>
  <si>
    <t>COBOGÓ DE CONCRETO COM DIMENSÕES DE 39x39 x 8 cm</t>
  </si>
  <si>
    <t>MERCADO 22</t>
  </si>
  <si>
    <t>MERCADO</t>
  </si>
  <si>
    <t>COMP014</t>
  </si>
  <si>
    <t>FORRO DE GESSO</t>
  </si>
  <si>
    <t>diferença de custo do aplicador de gesso</t>
  </si>
  <si>
    <t>COMP015</t>
  </si>
  <si>
    <t>SANCA DE GESSO</t>
  </si>
  <si>
    <t>MERCADO 23</t>
  </si>
  <si>
    <t>GESSOFORRO</t>
  </si>
  <si>
    <t>TOTAL DOS MATERIAL/ SERVIÇOS + MÃO DE OBRA</t>
  </si>
  <si>
    <t>COMP016</t>
  </si>
  <si>
    <t xml:space="preserve">LETRAS CAIXA EM ACM - CONFORME DESCRIÇÃO EM ORÇAMENTO PARA AS PORTARIAS </t>
  </si>
  <si>
    <t>MERCADO 24</t>
  </si>
  <si>
    <t>PENALUX</t>
  </si>
  <si>
    <t>COMP017</t>
  </si>
  <si>
    <t>LETRAS CAIXA EM ACM - CONFORME DESCRIÇÃO EM ORÇAMENTO PARA OS SANITÁRIOS</t>
  </si>
  <si>
    <t>Letras caixa em ACM conforme descrição em orçamento dos sanitários</t>
  </si>
  <si>
    <t>COMP018</t>
  </si>
  <si>
    <t>FORNECIMENTO E COLOCAÇÃO DE CAIXA DÁGUA METÁLICA  COM CAPACIDADE DE 5000 LITROS</t>
  </si>
  <si>
    <t>MERCADO 25</t>
  </si>
  <si>
    <t>FAZFORTE</t>
  </si>
  <si>
    <t>COMP019</t>
  </si>
  <si>
    <t xml:space="preserve">EXECUÇÃO DA BASE DE CONCRETO PARA CAIXA DÁGUA </t>
  </si>
  <si>
    <t>M3</t>
  </si>
  <si>
    <t>CONCRETO 1:2:3</t>
  </si>
  <si>
    <t>EQUIPAMENTOS</t>
  </si>
  <si>
    <t>BETONEIRA</t>
  </si>
  <si>
    <t>TOTAL DE EQUIPAMENTOS</t>
  </si>
  <si>
    <t>MATERIAL/ SERVIÇOS</t>
  </si>
  <si>
    <t>CUSTO DO CONCRETO 1:2:3</t>
  </si>
  <si>
    <t>FORMA DE MADEIRA</t>
  </si>
  <si>
    <t>CUSTO DA FORMA DE MADEIRA</t>
  </si>
  <si>
    <t>ARMAÇÃO COM CA 50</t>
  </si>
  <si>
    <t>CUSTO DA ARMAÇÃO CA 50 DE 8 MM</t>
  </si>
  <si>
    <t>ARMAÇÃO COM CA 60</t>
  </si>
  <si>
    <t>CUSTO DA ARMAÇÃO CA 60 MM DE 4.2 MM</t>
  </si>
  <si>
    <t>CUSTO DO CONCRETO PARA BASE DA CAIXA D'ÁGUA</t>
  </si>
  <si>
    <t>CUSTO DA FORMA DE MADEIRA PARA BASE DA CAIXA D'ÁGUA</t>
  </si>
  <si>
    <t>CUSTO DA ARMAÇÃO DE CA 50 PARA BASE DA CAIXA D'ÁGUA</t>
  </si>
  <si>
    <t>CUSTO DA ARMAÇÃO DE CA 60 PARA BASE DA CAIXA D'ÁGUA</t>
  </si>
  <si>
    <t>CUSTO GERAL DA BASE DA CAIXA D'ÁGUA</t>
  </si>
  <si>
    <t>COMP020</t>
  </si>
  <si>
    <t>FILTRO ANAERÓBICO EM ALVENARIA DE TIJOLO CERAMICO FURADO DIMENSÕES EXTERNAS 3,15 X 2,60 X 2,20 M, REVESTIDA INTERNAMENTE COM BARRA LISA, COM TAMPAS HERMÉTICAS</t>
  </si>
  <si>
    <t>COMP021</t>
  </si>
  <si>
    <t>CARPETE DE ALTO TRÁFEGO - FORNECIMENTO E INSTALAÇÃO</t>
  </si>
  <si>
    <t>MERCADO 27</t>
  </si>
  <si>
    <t>FAUZE REPRESENTAÇÕES</t>
  </si>
  <si>
    <t>COMP022</t>
  </si>
  <si>
    <t xml:space="preserve">BRISE, NA FACHADA, DE TÁBUAS DE MADEIRA DE 0,30 X 4,00 M A SEREM FIXADAS NA MARQUISE E EM ESTRUTURA METÁLICA </t>
  </si>
  <si>
    <t>COTAÇÃO</t>
  </si>
  <si>
    <t>VERNIZ NÁUTICO NA COR MOGNO</t>
  </si>
  <si>
    <t>L</t>
  </si>
  <si>
    <t>COMP023</t>
  </si>
  <si>
    <t>FORNECIMENTO E COLOCAÇÃO DE CAIXA DÁGUA DE POLIETILENO COM CAPACIDADE DE 2.000 LITROS</t>
  </si>
  <si>
    <t>MERCADO 28</t>
  </si>
  <si>
    <t>VERDÃO</t>
  </si>
  <si>
    <t>COMP024</t>
  </si>
  <si>
    <t>CUBA INOX DE EMBUTIR N.2,  INCLUSIVE VÁLVULA TIPO AMERICANA, SIFÃO METÁLICO TIPO COPO E ENGATE DE PVC COM 30 CM</t>
  </si>
  <si>
    <t>MERCADO 29</t>
  </si>
  <si>
    <t>MERCADO 30</t>
  </si>
  <si>
    <t>MERCADO 31</t>
  </si>
  <si>
    <t>MERCADO 32</t>
  </si>
  <si>
    <t>COMP025</t>
  </si>
  <si>
    <t>RESERVATÓRIO ENTERRADO COM PAREDES, FUNDO E TAMPA EM CONCRETO - 2,5M X 2,0M X 2,0M - LARGURA DAS PAREDES É DE 10 CM</t>
  </si>
  <si>
    <t>C2533</t>
  </si>
  <si>
    <t>C0095</t>
  </si>
  <si>
    <t>COMP026</t>
  </si>
  <si>
    <t>FORNECIMENTO E INSTALAÇÃO DE TUBO DE PVC PARA ÁGUAS PLUVIAIS, COM Ø 200 MM</t>
  </si>
  <si>
    <t>MERCADO 33</t>
  </si>
  <si>
    <t>MULTICASA</t>
  </si>
  <si>
    <t>COMP027</t>
  </si>
  <si>
    <t>FORNECIMENTO E INSTALAÇÃO DE TUBO DE PVC PARA ÁGUAS PLUVIAIS, COM Ø 250 MM</t>
  </si>
  <si>
    <t>MERCADO 34</t>
  </si>
  <si>
    <t>COMP028</t>
  </si>
  <si>
    <t>FORNECIMENTO E INSTALAÇÃO DE TÊ SANITÁRIO DE 150 X 100 MM</t>
  </si>
  <si>
    <t>MERCADO 35</t>
  </si>
  <si>
    <t>COMP029</t>
  </si>
  <si>
    <t>FORNECIMENTO E INSTALAÇÃO DE CURVA LONGA DE 45° DE 150 MM</t>
  </si>
  <si>
    <t>COMP030</t>
  </si>
  <si>
    <t>FORNECIMENTO E INSTALAÇÃO DE JOELHO DE 90° DE 150 MM</t>
  </si>
  <si>
    <t>MERCADO 36</t>
  </si>
  <si>
    <t>COMP031</t>
  </si>
  <si>
    <t>FORNECIMENTO E INSTALAÇÃO DE LUVA SIMPLES DE 100 MM</t>
  </si>
  <si>
    <t>MERCADO 37</t>
  </si>
  <si>
    <t>COMP032</t>
  </si>
  <si>
    <t>FORNECIMENTO E INSTALAÇÃO DE LUVA DUPLA DE 150 MM</t>
  </si>
  <si>
    <t>MERCADO 38</t>
  </si>
  <si>
    <t>COMP033</t>
  </si>
  <si>
    <t>RESERVATÓRIO ENTERRADO COM PAREDES, FUNDO E TAMPA EM CONCRETO - 3,60M X 3,60M X 2,0M - LARGURA DAS PAREDES É DE 10 CM</t>
  </si>
  <si>
    <t>COMP034</t>
  </si>
  <si>
    <t>SISTEMA DE FILTRAÇÃO MODELO 30 TP COM BOMBA TERMOPLÁSTICA E AREIA - VAZÃO 17 M3/H E POTÊNCIADE 1,5 CV</t>
  </si>
  <si>
    <t>MERCADO 39</t>
  </si>
  <si>
    <t xml:space="preserve">AQUAPLUS </t>
  </si>
  <si>
    <t>MERCADO 40</t>
  </si>
  <si>
    <t>MERCADO 41</t>
  </si>
  <si>
    <t>COMP035</t>
  </si>
  <si>
    <t>SISTEMA DE GERADOR DE OZÔNIO COM CAPACIDADE 200 M3</t>
  </si>
  <si>
    <t>MERCADO 42</t>
  </si>
  <si>
    <t>ADMINISTRAÇÃO LOCAL DE OBRAS</t>
  </si>
  <si>
    <t>LOCACAO DA OBRA, COM USO DE EQUIPAMENTOS TOPOGRAFICOS, INCLUSIVE NIVELADOR</t>
  </si>
  <si>
    <t>TAPUME DE CHAPA DE MADEIRA COMPENSADA, E= 6MM, COM PINTURA A CAL E REAPROVEITAMENTO DE 2X</t>
  </si>
  <si>
    <t>ENTRADA PROVISORIA DE ENERGIA ELETRICA AEREA TRIFASICA 40A EM POSTE MADEIRA</t>
  </si>
  <si>
    <t>COMP040</t>
  </si>
  <si>
    <t>VÁLVULA DE RETENÇÃO VERTICAL Ø 20MM (3/4") - FORNECIMENTO E INSTALAÇÃO</t>
  </si>
  <si>
    <t>AGULHAMENTO FUNDO DE VALAS C/MACO 30KG PEDRA-DE-MAO H=10CM</t>
  </si>
  <si>
    <t>COMP042</t>
  </si>
  <si>
    <t>ESCAVACAO MANUAL CAMPO ABERTO P/TUBULAO - FUSTE E/OU BASE (PARA TODAS AS PROFUNDIDADES)</t>
  </si>
  <si>
    <t>COMP043</t>
  </si>
  <si>
    <t>ESTRUTURA METALICA EM TESOURAS OU TRELICAS, VAO LIVRE DE 30M, FORNECIMENTO E MONTAGEM, NAO SENDO CONSIDERADOS OS FECHAMENTOS METALICOS, AS COLUNAS, OS SERVICOS GERAIS EM ALVENARIA E CONCRETO, AS TELHAS DE COBERTURA E A PINTURA DE ACABAMENTO</t>
  </si>
  <si>
    <t>COMPACTACAO MECANICA, SEM CONTROLE DO GC (C/COMPACTADOR PLACA 400 KG)</t>
  </si>
  <si>
    <t>TOTAL EQUIPAMENTOS</t>
  </si>
  <si>
    <t>COMP045</t>
  </si>
  <si>
    <t xml:space="preserve">DUTO CORRUGADO FLEXÍVEL EM PEAD Ø = 1", TIPO KANALEX OU SIMILAR, LANÇADO DIRETAMENTE NO SOLO </t>
  </si>
  <si>
    <t>MERCADO 01</t>
  </si>
  <si>
    <t>COMP046</t>
  </si>
  <si>
    <t>TERMINAL DE VENTILAÇÃO, 50 MM, SÉRIE NORMAL, ESGOTO PREDIAL, FORNECIDOS E INSTALADO EM PRUMADA DE VENTILAÇÃO</t>
  </si>
  <si>
    <t>COMP047</t>
  </si>
  <si>
    <t>DUTO CORRUGADO FLEXÍVEL EM PEAD Ø = 1 1/2", TIPO KANALEX OU SIMILAR, LANÇADO DIRETAMENTE NO SOLO</t>
  </si>
  <si>
    <t>COMP048</t>
  </si>
  <si>
    <t>POSTE CONICO CONTINUO EM ACO GALVANIZADO, CURVO, BRACO DUPLO, ENGASTADO,  H = 9 M, DIAMETRO INFERIOR = *135* MM</t>
  </si>
  <si>
    <t>JANELA DE ALUMÍNIO MAXIM-AR, FIXAÇÃO COM PARAFUSO, VEDAÇÃO COM ESPUMA EXPA NSIVA PU, COM VIDROS, PADRONIZADA. AF_07/2016</t>
  </si>
  <si>
    <t>PLANTIO DE GRAMA ESMERALDA EM ROLO</t>
  </si>
  <si>
    <t>DUTO ESPIRAL FLEXIVEL SINGELO PEAD D=50MM(2") REVESTIDO COM PVC COM FIO GUIA DE ACO GALVANIZADO, LANCADO DIRETO NO SOLO, INCL CONEXOES</t>
  </si>
  <si>
    <t>TOTAL DOS EQUIPAMENTOS</t>
  </si>
  <si>
    <t>COMP069</t>
  </si>
  <si>
    <t>PINTURA COM TINTA PROTETORA ACABAMENTO GRAFITE ESMALTE SOBRE SUPERFICIE METALICA, 2 DEMAOS</t>
  </si>
  <si>
    <t>COMP070</t>
  </si>
  <si>
    <t>PINTURA ESMALTE FOSCO, DUAS DEMAOS, SOBRE SUPERFICIE METALICA</t>
  </si>
  <si>
    <t>ESTRUTURA METALICA EM CHAPA #12 - TIPO UDC (600x150x75)x2,7 CAIXA DUPLA SOLDADA</t>
  </si>
  <si>
    <t>KG</t>
  </si>
  <si>
    <t>ESTRUTURA METALICA EM CHAPA #12 - TIPO UDC (200X75X20)X2,0 CAIXA DUPLA SOLDADA - BARRA QUADRADA</t>
  </si>
  <si>
    <t>ESTRUTURA METALICA EM CHAPA #12 - TIPO UDC (150X75X20)X2,66 CAIXA DUPLA SOLDADA - BARRA QUADRADA</t>
  </si>
  <si>
    <t>ESTRUTURA METALICA EM CHAPA #12 - TIPO UDC (150X75X20)X2,0 CAIXA DUPLA SOLDADA - BARRA QUADRADA</t>
  </si>
  <si>
    <t>COMP003 A</t>
  </si>
  <si>
    <t>FOSSA SÉPTICA EM ALVENARIA DE TIJOLO CERAMICO FURADO DIMENSÕES EXTERNAS 3,85 X 2,10 X 2,70 M, REVESTIDA INTERNAMENTE COM BARRA LISA, COM DOIS TAMPÕES HERMÉTICOS</t>
  </si>
  <si>
    <t>COMP004 A</t>
  </si>
  <si>
    <t xml:space="preserve">SUMIDOURO EM ALVENARIA DE TIJOLO CERÂMICO FURADO DIMENSÕES EXTERNAS  Ø 3,00 M X 3,45M </t>
  </si>
  <si>
    <t>COMP005 A</t>
  </si>
  <si>
    <t>FILTRO ANAERÓBICO EM ALVENARIA DE TIJOLO CERAMICO FURADO DIMENSÕES EXTERNAS 3,85 X 3,30 X 2,00 M, REVESTIDO INTERNAMENTE COM BARRA LISA, E COM DUAS TAMPAS HERMÉTICAS</t>
  </si>
  <si>
    <t>COMP006 A</t>
  </si>
  <si>
    <t>FOSSA SÉPTICA EM ALVENARIA DE TIJOLO CERAMICO FURADO DIMENSÕES EXTERNAS 4,30 X 2,20 X 1,80 M, REVESTIDA INTERNAMENTE COM BARRA LISA, COM TAMPA HERMÉTICA</t>
  </si>
  <si>
    <t>COMP007 A</t>
  </si>
  <si>
    <t xml:space="preserve">SUMIDOURO EM ALVENARIA DE TIJOLO CERÂMICO FURADO DIMENSÕES EXTERNAS  Ø 5,40 M X 2,45M </t>
  </si>
  <si>
    <t>COMP008 A</t>
  </si>
  <si>
    <t>FILTRO ANAERÓBICO EM ALVENARIA DE TIJOLO CERAMICO FURADO DIMENSÕES EXTERNAS 3,20 X 3,10 X 2,00 M, REVESTIDO INTERNAMENTE COM BARRA LISA, E COM DUAS TAMPAS HERMÉTICAS</t>
  </si>
  <si>
    <t>CP-SD-01</t>
  </si>
  <si>
    <t>PLACA DE INAUGURACAO METALICA, *50* CM X *70* CM</t>
  </si>
  <si>
    <t>MERCADO 04</t>
  </si>
  <si>
    <t>DISPOSITIVO DPS CLASSE II, 1 POLO, TENSAO MAXIMA DE 275 V, CORRENTE MAXIMA DE *45* KA (TIPO AC) - FORNECIMENTO E INSTALAÇÃO</t>
  </si>
  <si>
    <t>ESTRUTURA METALICA EM TESOURAS OU TRELICAS, VAO LIVRE DE 15M, FORNECIMENTO E MONTAGEM, NAO SENDO CONSIDERADOS OS FECHAMENTOS METALICOS, AS COLUNAS, OS SERVICOS GERAIS EM ALVENARIA E CONCRETO, AS TELHAS DE COBERTURA E A PINTURA DE ACABAMENTO</t>
  </si>
  <si>
    <t>CP-ELE-01</t>
  </si>
  <si>
    <t>CAIXA DE PASSAGEM 40X40X50 FUNDO BRITA COM TAMPA</t>
  </si>
  <si>
    <t>COMP 01</t>
  </si>
  <si>
    <t xml:space="preserve">SINALIZAÇÃO VERTICAL ATRAVÉS DE PLACAS SINALIZAÇÃO - PARADA OBRIGATÓRIA </t>
  </si>
  <si>
    <t>PLACA DE TRÂNSITO - PARADA OBRIGATÓRIA DIÂM. 80 CM (SETON)</t>
  </si>
  <si>
    <t xml:space="preserve">UN    </t>
  </si>
  <si>
    <t>POSTE DE SINALIZAÇÃO PARA PLACAS DE TRÂNSITO - CILÍNDRICO 
- AÇO GALVANIZADO (LOJAVIARIA)</t>
  </si>
  <si>
    <t>COMP 02</t>
  </si>
  <si>
    <t xml:space="preserve">SINALIZAÇÃO VERTICAL ATRAVÉS DE PLACAS SINALIZAÇÃO - DÊ A PREFERÊNCIA </t>
  </si>
  <si>
    <t>PLACA DE TRÂNSITO - PARADA OBRIGATÓRIA DIÂM. 80 CM</t>
  </si>
  <si>
    <t>POSTE DE SINALIZAÇÃO PARA PLACAS DE TRÂNSITO - CILÍNDRICO 
- AÇO GALVANIZADO</t>
  </si>
  <si>
    <t>COMP 03</t>
  </si>
  <si>
    <t>SINALIZAÇÃO VERTICAL ATRAVÉS DE PLACAS DE SINALIZAÇÃO - ESTACIONAMENTO EXCLUSIVO PARA DEFICIENTES</t>
  </si>
  <si>
    <t>COMP 04</t>
  </si>
  <si>
    <t>PLANTIO DE GRAMA ESMERALDA EM PLACAS COM TERRA VEGETAL</t>
  </si>
  <si>
    <t>JARD 01</t>
  </si>
  <si>
    <t>TERRA VEGETAL</t>
  </si>
  <si>
    <t>JARD 02</t>
  </si>
  <si>
    <t>ALECRIM</t>
  </si>
  <si>
    <t>INS540</t>
  </si>
  <si>
    <t>INS159</t>
  </si>
  <si>
    <t>JARD 03</t>
  </si>
  <si>
    <t>CEBOLINHA</t>
  </si>
  <si>
    <t>INS550</t>
  </si>
  <si>
    <t>JARD 04</t>
  </si>
  <si>
    <t>HORTELÃ</t>
  </si>
  <si>
    <t>INS560</t>
  </si>
  <si>
    <t>JARD 05</t>
  </si>
  <si>
    <t>MANJEIRICÃO-DE-JARDIM</t>
  </si>
  <si>
    <t>INS570</t>
  </si>
  <si>
    <t>JARD 06</t>
  </si>
  <si>
    <t>MENTA</t>
  </si>
  <si>
    <t>INS580</t>
  </si>
  <si>
    <t>JARD 07</t>
  </si>
  <si>
    <t>ORÉGANO</t>
  </si>
  <si>
    <t>INS590</t>
  </si>
  <si>
    <t>JARD 08</t>
  </si>
  <si>
    <t>BASILICÃO</t>
  </si>
  <si>
    <t>INS600</t>
  </si>
  <si>
    <t>JARD 09</t>
  </si>
  <si>
    <t>BOLDO-DE-ARVOREZINHA</t>
  </si>
  <si>
    <t>INS610</t>
  </si>
  <si>
    <t>JARD 10</t>
  </si>
  <si>
    <t>CAVALINHA</t>
  </si>
  <si>
    <t>INS620</t>
  </si>
  <si>
    <t>JARD 11</t>
  </si>
  <si>
    <t>CHAMBÁ</t>
  </si>
  <si>
    <t>INS630</t>
  </si>
  <si>
    <t>JARD 12</t>
  </si>
  <si>
    <t>FALSO-BOLDO</t>
  </si>
  <si>
    <t>INS640</t>
  </si>
  <si>
    <t>JARD 13</t>
  </si>
  <si>
    <t>GENGIBRE</t>
  </si>
  <si>
    <t>INS650</t>
  </si>
  <si>
    <t>JARD 14</t>
  </si>
  <si>
    <t>GERÂNIO-MEDICINAL</t>
  </si>
  <si>
    <t>INS660</t>
  </si>
  <si>
    <t>JARD 15</t>
  </si>
  <si>
    <t>GUACO</t>
  </si>
  <si>
    <t>INS670</t>
  </si>
  <si>
    <t>JARD 16</t>
  </si>
  <si>
    <t>MARANTA</t>
  </si>
  <si>
    <t>INS680</t>
  </si>
  <si>
    <t>JARD 17</t>
  </si>
  <si>
    <t>PATCHOULI</t>
  </si>
  <si>
    <t>INS690</t>
  </si>
  <si>
    <t>JARD 18</t>
  </si>
  <si>
    <t>CONFREI</t>
  </si>
  <si>
    <t>INS700</t>
  </si>
  <si>
    <t>JARD 19</t>
  </si>
  <si>
    <t>BOGARI</t>
  </si>
  <si>
    <t>INS710</t>
  </si>
  <si>
    <t>JARD 20</t>
  </si>
  <si>
    <t>CRAVO</t>
  </si>
  <si>
    <t>INS720</t>
  </si>
  <si>
    <t>JARD 21</t>
  </si>
  <si>
    <t>JASMIM-ESTRELA</t>
  </si>
  <si>
    <t>INS730</t>
  </si>
  <si>
    <t>JARD 22</t>
  </si>
  <si>
    <t>MADRESSILVA</t>
  </si>
  <si>
    <t>INS740</t>
  </si>
  <si>
    <t>JARD 23</t>
  </si>
  <si>
    <t>MINI-GARDÊNIA</t>
  </si>
  <si>
    <t>INS750</t>
  </si>
  <si>
    <t>JARD 24</t>
  </si>
  <si>
    <t>KALANCHOE</t>
  </si>
  <si>
    <t>INS760</t>
  </si>
  <si>
    <t>JARD 25</t>
  </si>
  <si>
    <t>ESPADA-DE-SÃO-JORGE</t>
  </si>
  <si>
    <t>INS770</t>
  </si>
  <si>
    <t>JARD 26</t>
  </si>
  <si>
    <t>ESPADINHA-ANÃ</t>
  </si>
  <si>
    <t>INS780</t>
  </si>
  <si>
    <t>JARD 27</t>
  </si>
  <si>
    <t>GASTERIA / LÍNGUA-DE-BOI</t>
  </si>
  <si>
    <t>INS790</t>
  </si>
  <si>
    <t>JARD 28</t>
  </si>
  <si>
    <t>JACARÉ</t>
  </si>
  <si>
    <t>INS800</t>
  </si>
  <si>
    <t>JARD 29</t>
  </si>
  <si>
    <t>LANÇA-DE-SÃO-JORGE</t>
  </si>
  <si>
    <t>INS810</t>
  </si>
  <si>
    <t>JARD 30</t>
  </si>
  <si>
    <t>ROEL</t>
  </si>
  <si>
    <t>INS820</t>
  </si>
  <si>
    <t>JARD 31</t>
  </si>
  <si>
    <t>IRRIGAÇÃO</t>
  </si>
  <si>
    <t xml:space="preserve"> SDC03120 </t>
  </si>
  <si>
    <t>BARRAMENTO SECUNDÁRIO TRIFÁSICO PARA DISJUNTOR ATÉ 100A INCLUINDO FIXAÇÃO - FORNECIMENTO E INSTALAÇÃO</t>
  </si>
  <si>
    <t>INS254</t>
  </si>
  <si>
    <t xml:space="preserve"> SDC03001 </t>
  </si>
  <si>
    <t>FORNECIMENTO E INSTALAÇÃO DE VENTILADOR DE TETO, 03 PALHETAS</t>
  </si>
  <si>
    <t>INS230</t>
  </si>
  <si>
    <t>SDC03007</t>
  </si>
  <si>
    <t>LUMINARIA TIPO CALHA, DE SOBREPOR, COM LAMPADA TUBULAR LED 2X20W COM FLUXO LUMINOSO MÍNIMO DE 4400 LÚMENS, COMPLETA, FORNECIMENTO E INSTALACAO</t>
  </si>
  <si>
    <t xml:space="preserve"> SDC03008 </t>
  </si>
  <si>
    <t>FORNECIMENTO E INSTALAÇÃO DE PROTETOR DE SURTO (DPS) 275V - 45KA EM QUADRO DE DISTRIBUIÇÃO.</t>
  </si>
  <si>
    <t xml:space="preserve"> SDC03121 </t>
  </si>
  <si>
    <t>BARRAMENTO SECUNDÁRIO TRIFÁSICO PARA DISJUNTOR DE 125A ATÉ 250A  INCLUINDO FIXAÇÃO - FORNECIMENTO E INSTALAÇÃO</t>
  </si>
  <si>
    <t>INS255</t>
  </si>
  <si>
    <t>SDC03125</t>
  </si>
  <si>
    <t>LUMINÁRIA EM LED MODULAR PARA ILUMINAÇÃO PÚBLICA, 150W</t>
  </si>
  <si>
    <t>INS164</t>
  </si>
  <si>
    <t xml:space="preserve"> SDC03142 </t>
  </si>
  <si>
    <t>QUADRO COM BARRAMENTO TRIFÁSICO PARA DISJUNTOR DE ENTRADA 300A, INCLUINDO FIXAÇÃO, PLACA DE ACRÍLICO SEM BARRAMENTOS SECUNDÁRIOS E SEM DISJUNTOR DE ENTRADA - FORNECIMENTO E INSTALAÇÃO</t>
  </si>
  <si>
    <t>INS78</t>
  </si>
  <si>
    <t>INS201</t>
  </si>
  <si>
    <t>INS326</t>
  </si>
  <si>
    <t>LOCACAO CONVENCIONAL DE OBRA, UTILIZANDO GABARITO DE TÁBUAS CORRIDAS PONTALETADAS A CADA 2,00M -  2 UTILIZAÇÕES. AF_10/2018</t>
  </si>
  <si>
    <t>ESCAVAÇÃO MANUAL DE VALA COM PROFUNDIDADE MENOR OU IGUAL A 1,30 M. AF_03/2016</t>
  </si>
  <si>
    <t>REATERRO MANUAL DE VALAS COM COMPACTAÇÃO MECANIZADA. AF_04/2016</t>
  </si>
  <si>
    <t>FABRICAÇÃO, MONTAGEM E DESMONTAGEM DE FÔRMA PARA BLOCO DE COROAMENTO, EM MADEIRA SERRADA, E=25 MM, 4 UTILIZAÇÕES. AF_06/2017</t>
  </si>
  <si>
    <t>CORTE E DOBRA DE AÇO CA-50, DIÂMETRO DE 8,0 MM, UTILIZADO EM ESTRUTURAS DIVERSAS, EXCETO LAJES. AF_12/2015</t>
  </si>
  <si>
    <t>CONCRETO FCK = 25MPA, TRAÇO 1:2,3:2,7 (CIMENTO/ AREIA MÉDIA/ BRITA 1)  - PREPARO MECÂNICO COM BETONEIRA 600 L. AF_07/2016</t>
  </si>
  <si>
    <t>CONCRETO FCK = 15MPA, TRAÇO 1:3,4:3,5 (CIMENTO/ AREIA MÉDIA/ BRITA 1)  - PREPARO MECÂNICO COM BETONEIRA 600 L. AF_07/2016</t>
  </si>
  <si>
    <t>LANÇAMENTO COM USO DE BALDES, ADENSAMENTO E ACABAMENTO DE CONCRETO EM ESTRUTURAS. AF_12/2015</t>
  </si>
  <si>
    <t>CORTE E DOBRA DE AÇO CA-60, DIÂMETRO DE 4,2 MM, UTILIZADO EM LAJE. AF_12/2015</t>
  </si>
  <si>
    <t>MONTAGEM E DESMONTAGEM DE FÔRMA DE LAJE MACIÇA COM ÁREA MÉDIA MAIOR QUE 20 M², PÉ-DIREITO SIMPLES, EM MADEIRA SERRADA, 1 UTILIZAÇÃO. AF_12/2015</t>
  </si>
  <si>
    <t>ESCORAMENTO FORMAS ATE H = 3,30M, COM MADEIRA DE 3A QUALIDADE, NAO APARELHADA, APROVEITAMENTO TABUAS 3X E PRUMOS 4X.</t>
  </si>
  <si>
    <t>ALVENARIA DE VEDAÇÃO DE BLOCOS CERÂMICOS FURADOS NA HORIZONTAL DE 9X19X19CM (ESPESSURA 9CM) DE PAREDES COM ÁREA LÍQUIDA MENOR QUE 6M² SEM VÃOS E ARGAMASSA DE ASSENTAMENTO COM PREPARO MANUAL. AF_06/2014</t>
  </si>
  <si>
    <t>CONTRAVERGA PRÉ-MOLDADA PARA VÃOS DE MAIS DE 1,5 M DE COMPRIMENTO. AF_03/2016</t>
  </si>
  <si>
    <t>VERGA PRÉ-MOLDADA PARA JANELAS COM MAIS DE 1,5 M DE VÃO. AF_03/2016</t>
  </si>
  <si>
    <t>IMPERMEABILIZAÇÃO DE PISO COM ARGAMASSA DE CIMENTO E AREIA, COM ADITIVO IMPERMEABILIZANTE, E = 2CM. AF_06/2018</t>
  </si>
  <si>
    <t>IMPERMEABILIZAÇÃO DE FLOREIRA OU VIGA BALDRAME COM ARGAMASSA DE CIMENTO E AREIA, COM ADITIVO IMPERMEABILIZANTE, E = 2 CM. AF_06/2018</t>
  </si>
  <si>
    <t>ARGAMASSA TRAÇO 1:3 (EM VOLUME DE CIMENTO E AREIA GROSSA ÚMIDA) PARA CHAPISCO CONVENCIONAL, PREPARO MANUAL. AF_08/2019</t>
  </si>
  <si>
    <t>CHAPISCO APLICADO EM ALVENARIAS E ESTRUTURAS DE CONCRETO INTERNAS, COM COLHER DE PEDREIRO.  ARGAMASSA TRAÇO 1:3 COM PREPARO MANUAL. AF_06/2014</t>
  </si>
  <si>
    <t>EMBOÇO OU MASSA ÚNICA EM ARGAMASSA TRAÇO 1:2:8, PREPARO MANUAL, APLICADA MANUALMENTE EM PANOS CEGOS DE FACHADA (SEM PRESENÇA DE VÃOS), ESPESSURA DE 25 MM. AF_06/2014</t>
  </si>
  <si>
    <t>LASTRO DE CONCRETO MAGRO, APLICADO EM PISOS OU RADIERS, ESPESSURA DE 5 CM. AF_07/2016</t>
  </si>
  <si>
    <t>EXECUÇÃO DE PASSEIO (CALÇADA) OU PISO DE CONCRETO COM CONCRETO MOLDADO IN LOCO, USINADO, ACABAMENTO CONVENCIONAL, NÃO ARMADO. AF_07/2016</t>
  </si>
  <si>
    <t>CALHA EM CHAPA DE AÇO GALVANIZADO NÚMERO 24, DESENVOLVIMENTO DE 50 CM, INCLUSO TRANSPORTE VERTICAL. AF_07/2019</t>
  </si>
  <si>
    <t>RUFO EM CHAPA DE AÇO GALVANIZADO NÚMERO 24, CORTE DE 25 CM, INCLUSO TRANSPORTE VERTICAL. AF_07/2019</t>
  </si>
  <si>
    <t>ESCAVAÇÃO MANUAL DE VALA PARA VIGA BALDRAME, SEM PREVISÃO DE FÔRMA. AF_06/2017</t>
  </si>
  <si>
    <t>LASTRO DE CONCRETO MAGRO, APLICADO EM BLOCOS DE COROAMENTO OU SAPATAS, ESPESSURA DE 5 CM. AF_08/2017</t>
  </si>
  <si>
    <t>CONCRETO FCK = 30MPA, TRAÇO 1:2,1:2,5 (CIMENTO/ AREIA MÉDIA/ BRITA 1)  - PREPARO MECÂNICO COM BETONEIRA 600 L. AF_07/2016</t>
  </si>
  <si>
    <t>MONTAGEM E DESMONTAGEM DE FÔRMA DE VIGA, ESCORAMENTO COM PONTALETE DE MADEIRA, PÉ-DIREITO SIMPLES, EM MADEIRA SERRADA, 2 UTILIZAÇÕES. AF_12/2015</t>
  </si>
  <si>
    <t>ARMAÇÃO DE BLOCO, VIGA BALDRAME OU SAPATA UTILIZANDO AÇO CA-50 DE 6,3 MM - MONTAGEM. AF_06/2017</t>
  </si>
  <si>
    <t>ARMAÇÃO DE BLOCO, VIGA BALDRAME OU SAPATA UTILIZANDO AÇO CA-50 DE 12,5 MM - MONTAGEM. AF_06/2017</t>
  </si>
  <si>
    <t>ARMAÇÃO DE PILAR OU VIGA DE UMA ESTRUTURA CONVENCIONAL DE CONCRETO ARMADO EM UMA EDIFICAÇÃO TÉRREA OU SOBRADO UTILIZANDO AÇO CA-50 DE 16,0 MM - MONTAGEM. AF_12/2015</t>
  </si>
  <si>
    <t>ESTRUTURA METALICA EM CHAPA #12 - TIPO UDC (150X75X25)X2,66 CAIXA DUPLA SOLDADA - BARRA QUADRADA</t>
  </si>
  <si>
    <t>PINTURA COM TINTA ALQUÍDICA DE FUNDO (TIPO ZARCÃO) PULVERIZADA SOBRE SUPERFÍCIES METÁLICAS (EXCETO PERFIL) EXECUTADO EM OBRA (POR DEMÃO). AF_01/2020</t>
  </si>
  <si>
    <t>PINTURA COM TINTA ALQUÍDICA DE ACABAMENTO (ESMALTE SINTÉTICO ACETINADO) APLICADA A ROLO OU PINCEL SOBRE SUPERFÍCIES METÁLICAS (EXCETO PERFIL) EXECUTADO EM OBRA (02 DEMÃOS). AF_01/2020</t>
  </si>
  <si>
    <t>APLICAÇÃO MANUAL DE FUNDO SELADOR ACRÍLICO EM PAREDES EXTERNAS DE CASAS. AF_06/2014</t>
  </si>
  <si>
    <t>APLICAÇÃO E LIXAMENTO DE MASSA LÁTEX EM PAREDES, DUAS DEMÃOS. AF_06/2014</t>
  </si>
  <si>
    <t>APLICAÇÃO MANUAL DE PINTURA COM TINTA LÁTEX ACRÍLICA EM PAREDES, DUAS DEMÃOS. AF_06/2014</t>
  </si>
  <si>
    <t>APLICAÇÃO DE FUNDO SELADOR ACRÍLICO EM TETO, UMA DEMÃO. AF_06/2014</t>
  </si>
  <si>
    <t>APLICAÇÃO MANUAL DE PINTURA COM TINTA LÁTEX PVA EM TETO, DUAS DEMÃOS. AF_06/2014</t>
  </si>
  <si>
    <t>PORTA DE ALUMÍNIO DE ABRIR COM LAMBRI, COM GUARNIÇÃO, FIXAÇÃO COM PARAFUSOS - FORNECIMENTO E INSTALAÇÃO. AF_12/2019</t>
  </si>
  <si>
    <t>VIDRO FANTASIA MARTELADO 4MM</t>
  </si>
  <si>
    <t>VIDRO TEMPERADO INCOLOR, ESPESSURA 10MM, FORNECIMENTO E INSTALACAO, INCLUSIVE MASSA PARA VEDACAO</t>
  </si>
  <si>
    <t>BANCADA DE MÁRMORE BRANCO POLIDO, DE 0,50 X 0,60 M, PARA LAVATÓRIO - FORNECIMENTO E INSTALAÇÃO. AF_01/2020</t>
  </si>
  <si>
    <t>REGISTRO DE GAVETA BRUTO, LATÃO, ROSCÁVEL, 3/4", FORNECIDO E INSTALADO EM RAMAL DE ÁGUA. AF_12/2014</t>
  </si>
  <si>
    <t>ADAPTADOR COM FLANGE E ANEL DE VEDAÇÃO, PVC, SOLDÁVEL, DN  25 MM X 3/4 , INSTALADO EM RESERVAÇÃO DE ÁGUA DE EDIFICAÇÃO QUE POSSUA RESERVATÓRIO DE FIBRA/FIBROCIMENTO   FORNECIMENTO E INSTALAÇÃO. AF_06/2016</t>
  </si>
  <si>
    <t>ADAPTADOR CURTO COM BOLSA E ROSCA PARA REGISTRO, PVC, SOLDÁVEL, DN  25 MM X 3/4 , INSTALADO EM RESERVAÇÃO DE ÁGUA DE EDIFICAÇÃO QUE POSSUA RESERVATÓRIO DE FIBRA/FIBROCIMENTO   FORNECIMENTO E INSTALAÇÃO. AF_06/2016</t>
  </si>
  <si>
    <t>JOELHO 90 GRAUS, PVC, SOLDÁVEL, DN 25MM, INSTALADO EM RAMAL OU SUB-RAMAL DE ÁGUA - FORNECIMENTO E INSTALAÇÃO. AF_12/2014</t>
  </si>
  <si>
    <t>JOELHO 90 GRAUS, PVC, SOLDÁVEL, DN 25MM, INSTALADO EM PRUMADA DE ÁGUA - FORNECIMENTO E INSTALAÇÃO. AF_12/2014</t>
  </si>
  <si>
    <t>TE, PVC, SOLDÁVEL, DN 25MM, INSTALADO EM PRUMADA DE ÁGUA - FORNECIMENTO E INSTALAÇÃO. AF_12/2014</t>
  </si>
  <si>
    <t>TUBO, PVC, SOLDÁVEL, DN 25MM, INSTALADO EM PRUMADA DE ÁGUA - FORNECIMENTO E INSTALAÇÃO. AF_12/2014</t>
  </si>
  <si>
    <t>TORNEIRA DE BOIA, ROSCÁVEL, 1/2 , FORNECIDA E INSTALADA EM RESERVAÇÃO DE ÁGUA. AF_06/2016</t>
  </si>
  <si>
    <t>CAIXA D´AGUA EM POLIETILENO, 500 LITROS, COM ACESSÓRIOS</t>
  </si>
  <si>
    <t>CAIXA SIFONADA, PVC, DN 100 X 100 X 50 MM, FORNECIDA E INSTALADA EM RAMAIS DE ENCAMINHAMENTO DE ÁGUA PLUVIAL. AF_12/2014</t>
  </si>
  <si>
    <t>CURVA CURTA 90 GRAUS, PVC, SERIE NORMAL, ESGOTO PREDIAL, DN 40 MM, JUNTA SOLDÁVEL, FORNECIDO E INSTALADO EM RAMAL DE DESCARGA OU RAMAL DE ESGOTO SANITÁRIO. AF_12/2014</t>
  </si>
  <si>
    <t>CURVA CURTA 90 GRAUS, PVC, SERIE NORMAL, ESGOTO PREDIAL, DN 100 MM, JUNTA ELÁSTICA, FORNECIDO E INSTALADO EM RAMAL DE DESCARGA OU RAMAL DE ESGOTO SANITÁRIO. AF_12/2014</t>
  </si>
  <si>
    <t>JOELHO 90 GRAUS, PVC, SERIE NORMAL, ESGOTO PREDIAL, DN 50 MM, JUNTA ELÁSTICA, FORNECIDO E INSTALADO EM RAMAL DE DESCARGA OU RAMAL DE ESGOTO SANITÁRIO. AF_12/2014</t>
  </si>
  <si>
    <t>JOELHO 90 GRAUS, PVC, SERIE NORMAL, ESGOTO PREDIAL, DN 100 MM, JUNTA ELÁSTICA, FORNECIDO E INSTALADO EM RAMAL DE DESCARGA OU RAMAL DE ESGOTO SANITÁRIO. AF_12/2014</t>
  </si>
  <si>
    <t>LUVA SIMPLES, PVC, SERIE NORMAL, ESGOTO PREDIAL, DN 100 MM, JUNTA ELÁSTICA, FORNECIDO E INSTALADO EM RAMAL DE DESCARGA OU RAMAL DE ESGOTO SANITÁRIO. AF_12/2014</t>
  </si>
  <si>
    <t>SIFÃO DO TIPO GARRAFA/COPO EM PVC 1.1/4  X 1.1/2 - FORNECIMENTO E INSTALAÇÃO. AF_01/2020</t>
  </si>
  <si>
    <t>CAIXA DE PASSAGEM PARA TELEFONE 80X80X15CM (SOBREPOR) FORNECIMENTO E INSTALACAO. AF_11/2019</t>
  </si>
  <si>
    <t>TUBO PVC, SERIE NORMAL, ESGOTO PREDIAL, DN 40 MM, FORNECIDO E INSTALADO EM RAMAL DE DESCARGA OU RAMAL DE ESGOTO SANITÁRIO. AF_12/2014</t>
  </si>
  <si>
    <t>TUBO PVC, SERIE NORMAL, ESGOTO PREDIAL, DN 50 MM, FORNECIDO E INSTALADO EM RAMAL DE DESCARGA OU RAMAL DE ESGOTO SANITÁRIO. AF_12/2014</t>
  </si>
  <si>
    <t>TUBO PVC, SERIE NORMAL, ESGOTO PREDIAL, DN 100 MM, FORNECIDO E INSTALADO EM RAMAL DE DESCARGA OU RAMAL DE ESGOTO SANITÁRIO. AF_12/2014</t>
  </si>
  <si>
    <t>CABO DE COBRE FLEXÍVEL ISOLADO, 2,5 MM², ANTI-CHAMA 450/750 V, PARA CIRCUITOS TERMINAIS - FORNECIMENTO E INSTALAÇÃO. AF_12/2015</t>
  </si>
  <si>
    <t>CABO DE COBRE FLEXÍVEL ISOLADO, 4 MM², ANTI-CHAMA 450/750 V, PARA CIRCUITOS TERMINAIS - FORNECIMENTO E INSTALAÇÃO. AF_12/2015</t>
  </si>
  <si>
    <t>LÂMPADA COMPACTA DE LED 10 W, BASE E27 - FORNECIMENTO E INSTALAÇÃO. AF_02/2020</t>
  </si>
  <si>
    <t>CAIXA RETANGULAR 4" X 2" BAIXA (0,30 M DO PISO), METÁLICA, INSTALADA EM PAREDE - FORNECIMENTO E INSTALAÇÃO. AF_12/2015</t>
  </si>
  <si>
    <t>CAIXA RETANGULAR 4" X 2" MÉDIA (1,30 M DO PISO), PVC, INSTALADA EM PAREDE - FORNECIMENTO E INSTALAÇÃO. AF_12/2015</t>
  </si>
  <si>
    <t>CAIXA RETANGULAR 4" X 2" ALTA (2,00 M DO PISO), PVC, INSTALADA EM PAREDE - FORNECIMENTO E INSTALAÇÃO. AF_12/2015</t>
  </si>
  <si>
    <t>CAIXA OCTOGONAL 3" X 3", PVC, INSTALADA EM LAJE - FORNECIMENTO E INSTALAÇÃO. AF_12/2015</t>
  </si>
  <si>
    <t>TOMADA BAIXA DE EMBUTIR (1 MÓDULO), 2P+T 20 A, INCLUINDO SUPORTE E PLACA - FORNECIMENTO E INSTALAÇÃO. AF_12/2015</t>
  </si>
  <si>
    <t>TOMADA MÉDIA DE EMBUTIR (1 MÓDULO), 2P+T 20 A, INCLUINDO SUPORTE E PLACA - FORNECIMENTO E INSTALAÇÃO. AF_12/2015</t>
  </si>
  <si>
    <t>TOMADA ALTA DE EMBUTIR (1 MÓDULO), 2P+T 20 A, INCLUINDO SUPORTE E PLACA - FORNECIMENTO E INSTALAÇÃO. AF_12/2015</t>
  </si>
  <si>
    <t>INTERRUPTOR SIMPLES (1 MÓDULO), 10A/250V, INCLUINDO SUPORTE E PLACA - FORNECIMENTO E INSTALAÇÃO. AF_12/2015</t>
  </si>
  <si>
    <t>INTERRUPTOR SIMPLES (3 MÓDULOS), 10A/250V, INCLUINDO SUPORTE E PLACA - FORNECIMENTO E INSTALAÇÃO. AF_12/2015</t>
  </si>
  <si>
    <t>QUADRO DE DISTRIBUICAO DE ENERGIA DE EMBUTIR, EM CHAPA METALICA, PARA 18 DISJUNTORES TERMOMAGNETICOS MONOPOLARES, COM BARRAMENTO TRIFASICO E NEUTRO, FORNECIMENTO E INSTALACAO</t>
  </si>
  <si>
    <t>DISJUNTOR MONOPOLAR TIPO DIN, CORRENTE NOMINAL DE 10A - FORNECIMENTO E INSTALAÇÃO. AF_04/2016</t>
  </si>
  <si>
    <t>DISJUNTOR BIPOLAR TIPO DIN, CORRENTE NOMINAL DE 20A - FORNECIMENTO E INSTALAÇÃO. AF_04/2016</t>
  </si>
  <si>
    <t>DISJUNTOR BIPOLAR TIPO DIN, CORRENTE NOMINAL DE 40A - FORNECIMENTO E INSTALAÇÃO. AF_04/2016</t>
  </si>
  <si>
    <t>ELETRODUTO FLEXÍVEL CORRUGADO, PVC, DN 25 MM (3/4"), PARA CIRCUITOS TERMINAIS, INSTALADO EM FORRO - FORNECIMENTO E INSTALAÇÃO. AF_12/2015</t>
  </si>
  <si>
    <t>ELETRODUTO FLEXÍVEL CORRUGADO, PVC, DN 32 MM (1"), PARA CIRCUITOS TERMINAIS, INSTALADO EM FORRO - FORNECIMENTO E INSTALAÇÃO. AF_12/2015</t>
  </si>
  <si>
    <t>ELETRODUTO FLEXÍVEL CORRUGADO, PVC, DN 25 MM (3/4"), PARA CIRCUITOS TERMINAIS, INSTALADO EM PAREDE - FORNECIMENTO E INSTALAÇÃO. AF_12/2015</t>
  </si>
  <si>
    <t>CAIXA ENTERRADA HIDRÁULICA RETANGULAR EM ALVENARIA COM TIJOLOS CERÂMICOS MACIÇOS, DIMENSÕES INTERNAS: 0,6X0,6X0,6 M PARA REDE DE ESGOTO. AF_05/2018</t>
  </si>
  <si>
    <t>CAIXA ENTERRADA HIDRÁULICA RETANGULAR EM ALVENARIA COM TIJOLOS CERÂMICOS MACIÇOS, DIMENSÕES INTERNAS: 0,3X0,3X0,3 M PARA REDE DE ESGOTO. AF_05/2018</t>
  </si>
  <si>
    <t>LIMPEZA DE SUPERFÍCIE COM JATO DE ALTA PRESSÃO. AF_04/2019</t>
  </si>
  <si>
    <t>SERVENTE COM ENCARGOS COMPLEMENTARES</t>
  </si>
  <si>
    <t>TELHADISTA COM ENCARGOS COMPLEMENTARES</t>
  </si>
  <si>
    <t>TELHA TRAPEZOIDAL TERMOACUSTICA DE AÇO PRE-PINTADA ELETROSTATICAMENTE EM UMA FACE, E= 0,43MM GALVALUME, PREENCHIMENTO DE 30 MM DE ISOPOR POLIESTIRENO EXPANDIDO (EPS) E REVESTIMENTO INFERIOR EM TYVEK (DU PONT) CHAPA ALUMINIO, INCLINAÇÃO 11%, FIXADA COM ARRUELA DE BORRACHA E PARAFUSO</t>
  </si>
  <si>
    <t>PARAFUSO DE FIXAÇÃO AUTOBROCANTE DE COMPRIMENTO 3 1/4" -  DIÂMETRO DO PARAFUSO 7,62 MM- INCLUINDO PORCA E VEDAÇÃO DE BORRACHA</t>
  </si>
  <si>
    <t>ENCANADOR OU BOMBEIRO HIDRÁULICO COM ENCARGOS COMPLEMENTARES</t>
  </si>
  <si>
    <t>ANEL BORRACHA PARA TUBO ESGOTO PREDIAL, DN 100 MM (NBR 5688)</t>
  </si>
  <si>
    <t>ANEL BORRACHA PARA TUBO ESGOTO PREDIAL DN 50 MM (NBR 5688)</t>
  </si>
  <si>
    <t>JUNCAO SIMPLES, PVC, DN 100 X 50 MM, SERIE NORMAL PARA ESGOTO PREDIAL</t>
  </si>
  <si>
    <t>PASTA LUBRIFICANTE PARA TUBOS E CONEXOES COM JUNTA ELASTICA (USO EM PVC, ACO, POLIETILENO E OUTROS) ( DE *400* G)</t>
  </si>
  <si>
    <t>CARGA MANUAL DE TERRA EM CAMINHÃO BASCULANTE</t>
  </si>
  <si>
    <t>COMPLEMENTAÇÃO DE TRANSPORTE EM CAMINHÃO BASCULANTE</t>
  </si>
  <si>
    <t>M3xKM</t>
  </si>
  <si>
    <t>PEÇA RETANGULAR PRÉ-MOLDADA, VOLUME DE CONCRETO ACIMA DE 100 LITROS, TAXA DE AÇO APROXIMADA DE 30KG/M³. AF_01/2018</t>
  </si>
  <si>
    <t>ALVENARIA DE VEDAÇÃO DE BLOCOS CERÂMICOS FURADOS NA HORIZONTAL DE 9X19X19CM (ESPESSURA 9CM) DE PAREDES COM ÁREA LÍQUIDA MAIOR OU IGUAL A 6M² SEM VÃOS E ARGAMASSA DE ASSENTAMENTO COM PREPARO EM BETONEIRA. AF_06/2014</t>
  </si>
  <si>
    <t>TAMPA CIRCULAR PARA ESGOTO E DRENAGEM, EM CONCRETO PRÉ-MOLDADO, DIÂMETRO INTERNO = 0,6 M. AF_05/2018</t>
  </si>
  <si>
    <t>AUXILIAR DE ELETRICISTA COM ENCARGOS COMPLEMENTARES</t>
  </si>
  <si>
    <t>ELETRICISTA COM ENCARGOS COMPLEMENTARES</t>
  </si>
  <si>
    <t xml:space="preserve">M     </t>
  </si>
  <si>
    <t>CARPINTEIRO DE FORMAS COM ENCARGOS COMPLEMENTARES</t>
  </si>
  <si>
    <t>SARRAFO DE MADEIRA NAO APARELHADA *2,5 X 7* CM, MACARANDUBA, ANGELIM OU EQUIVALENTE DA REGIAO</t>
  </si>
  <si>
    <t>PONTALETE DE MADEIRA NAO APARELHADA *7,5 X 7,5* CM (3 X 3 ") PINUS, MISTA OU EQUIVALENTE DA REGIAO</t>
  </si>
  <si>
    <t>PLACA DE OBRA (PARA CONSTRUCAO CIVIL) EM CHAPA GALVANIZADA *N. 22*, ADESIVADA, DE *2,0 X 1,125* M</t>
  </si>
  <si>
    <t xml:space="preserve">M2    </t>
  </si>
  <si>
    <t>PREGO DE ACO POLIDO COM CABECA 18 X 30 (2 3/4 X 10)</t>
  </si>
  <si>
    <t xml:space="preserve">KG    </t>
  </si>
  <si>
    <t>CONCRETO MAGRO PARA LASTRO, TRAÇO 1:4,5:4,5 (CIMENTO/ AREIA MÉDIA/ BRITA 1)  - PREPARO MECÂNICO COM BETONEIRA 400 L. AF_07/2016</t>
  </si>
  <si>
    <t>AZULEJISTA OU LADRILHISTA COM ENCARGOS COMPLEMENTARES</t>
  </si>
  <si>
    <t xml:space="preserve">ARGAMASSA COLANTE </t>
  </si>
  <si>
    <t>REJUNTE PARA PORCELANATO</t>
  </si>
  <si>
    <t>AUXILIAR DE ENCANADOR OU BOMBEIRO HIDRÁULICO COM ENCARGOS COMPLEMENTARES</t>
  </si>
  <si>
    <t>CUBA DE EMBUTIR, DE SEMI ENCAIXE QUADRADA,NA COR BRANCA</t>
  </si>
  <si>
    <t>ENGATE / RABICHO FLEXIVEL INOX 1/2 " X 30 CM</t>
  </si>
  <si>
    <t>SIFÃO METÁLICO TIPO COPO 1" X 1 1/2"</t>
  </si>
  <si>
    <t>VALVULA EM METAL CROMADO PARA LAVATORIO, 1 " SEM LADRAO</t>
  </si>
  <si>
    <t>TORNEIRA AUTOMÁTICA CELITE ECOPRESS OU SIMILAR</t>
  </si>
  <si>
    <t>FITA VEDA ROSCA EM ROLOS DE 18 MM X 10 M (L X C)</t>
  </si>
  <si>
    <t>BACIA SIFONADA DE LOUÇA BRANCA-QUADRA BRANCO</t>
  </si>
  <si>
    <t>ANEL DE VEDAÇÃO PARA BACIA</t>
  </si>
  <si>
    <t>PARAFUSO LONGO DE 10MM-ESTEVES</t>
  </si>
  <si>
    <t>CJ</t>
  </si>
  <si>
    <t>ASSENTO UNIVERSAL PLÁSTICO PARA BACIA DECA OU SIMILAR</t>
  </si>
  <si>
    <t>VÁLVULA DESCARGA 1 1/2" SEM ACABAMENTO</t>
  </si>
  <si>
    <t>ACABAMENTO PARA VÁLVULA DE DESCARGA-DECA DUO</t>
  </si>
  <si>
    <t>ARGAMASSA COLANTE TIPO ACIII</t>
  </si>
  <si>
    <t>PAPELEIRA METÁLICA DOCOL SINGLE</t>
  </si>
  <si>
    <t>TUBO DE LIGAÇÃO CROMADO-DECA</t>
  </si>
  <si>
    <t>TUBO DE DESCARGA PVC, PARA LIGACAO CAIXA DE DESCARGA - EMBUTIR, 40 MM X 150 CM</t>
  </si>
  <si>
    <t>FORNECIMENTO DE ACM DE 4MM AMADEIRADO</t>
  </si>
  <si>
    <t>CONFECÇÃO DE ESTRUTURAS AUXILIARES PARA FIXAÇÃO DO ACM</t>
  </si>
  <si>
    <t xml:space="preserve">USINAGEM DO ACM </t>
  </si>
  <si>
    <t>PEDREIRO COM ENCARGOS COMPLEMENTARES</t>
  </si>
  <si>
    <t>PÇ</t>
  </si>
  <si>
    <t>CIMENTO PORTLAND COMPOSTO CP II-32</t>
  </si>
  <si>
    <t>AREIA MEDIA - POSTO JAZIDA/FORNECEDOR (RETIRADO NA JAZIDA, SEM TRANSPORTE)</t>
  </si>
  <si>
    <t xml:space="preserve">M3    </t>
  </si>
  <si>
    <t>ARAME GALVANIZADO 18 BWG, D = 1,24MM (0,009 KG/M)</t>
  </si>
  <si>
    <t>GESSO EM PO PARA REVESTIMENTOS/MOLDURAS/SANCAS</t>
  </si>
  <si>
    <t>PLACA DE GESSO PARA FORRO, DE  *60 X 60* CM E ESPESSURA DE 12 MM (30 MM NAS BORDAS) SEM COLOCACAO</t>
  </si>
  <si>
    <t>SISAL EM FIBRA</t>
  </si>
  <si>
    <t>PARAFUSO ZINCADO, AUTOBROCANTE, FLANGEADO, 4,2 MM X 19 MM</t>
  </si>
  <si>
    <t xml:space="preserve">CENTO </t>
  </si>
  <si>
    <t>GESSEIRO COM ENCARGOS COMPLEMENTARES</t>
  </si>
  <si>
    <t>SANCA (junta perimétrica 2 x 2) de metal, pintada de branco</t>
  </si>
  <si>
    <t>LETRAS EM CAIXA EM ACM CONFORME DESCRIÇÃO EM ORÇAMENTO DAS PORTARIAS</t>
  </si>
  <si>
    <t>PEDRA BRITADA N. 1 (9,5 a 19 MM) POSTO PEDREIRA/FORNECEDOR, SEM FRETE</t>
  </si>
  <si>
    <t>AJUDANTE DE CARPINTEIRO COM ENCARGOS COMPLEMENTARES</t>
  </si>
  <si>
    <t>DESMOLDANTE PROTETOR PARA FORMAS DE MADEIRA, DE BASE OLEOSA EMULSIONADA EM AGUA</t>
  </si>
  <si>
    <t xml:space="preserve">L     </t>
  </si>
  <si>
    <t>PREGO DE ACO POLIDO COM CABECA 18 X 27 (2 1/2 X 10)</t>
  </si>
  <si>
    <t>SARRAFO DE MADEIRA APARELHADA *2 X 10* CM, MACARANDUBA, ANGELIM OU EQUIVALENTE DA REGIAO</t>
  </si>
  <si>
    <t>!EM PROCESSO DE DESATIVACAO! TABUA DE MADEIRA NAO APARELHADA *2,5 X 30 CM (1 X 12 ") PINUS, MISTA OU EQUIVALENTE DA REGIAO</t>
  </si>
  <si>
    <t>AJUDANTE DE ARMADOR COM ENCARGOS COMPLEMENTARES</t>
  </si>
  <si>
    <t>ARMADOR COM ENCARGOS COMPLEMENTARES</t>
  </si>
  <si>
    <t>ARAME RECOZIDO 16 BWG, D = 1,60 MM (0,016 KG/M) OU 18 BWG, D = 1,25 MM (0,01 KG/M)</t>
  </si>
  <si>
    <t>ACO CA-25, 6,3 MM OU 8,0 MM, VERGALHAO</t>
  </si>
  <si>
    <t>ACO CA-60, 4,2 MM, OU 5,0 MM, OU 6,0 MM, OU 7,0 MM, VERGALHAO</t>
  </si>
  <si>
    <t>CARPETE CROSS  INCLUIDO PREPARO DA SUPERFÍCIE COM TARKOMASSA</t>
  </si>
  <si>
    <t>CARPINTEIRO DE ESQUADRIA COM ENCARGOS COMPLEMENTARES</t>
  </si>
  <si>
    <t>TABUA DE MADEIRA APARELHADA *2,5 X 15* CM, MACARANDUBA, ANGELIM OU EQUIVALENTE DA REGIAO</t>
  </si>
  <si>
    <t>CUBA DE INOX N. 2 PARA EMBUTIR</t>
  </si>
  <si>
    <t>ENGATE FLEXÍVEL DE PVC</t>
  </si>
  <si>
    <t>SIFÃO METÁLICO TIPO COPO PARA PIA DE COZINHA</t>
  </si>
  <si>
    <t>VÁLVULA  CROMADA TIPO AMERICANA</t>
  </si>
  <si>
    <t>ESCAVAÇÃO MANUAL PARA BLOCO DE COROAMENTO OU SAPATA, COM PREVISÃO DE FÔRMA. AF_06/2017</t>
  </si>
  <si>
    <t>TRANSPORTE DE MATERIAL, EXCETO ROCHA EM CAMINHÃO ATÉ 5 KM</t>
  </si>
  <si>
    <t>APILOAMENTO DE PISO OU FUNDO DE VALAS C/MAÇO DE 30 A 60 KG</t>
  </si>
  <si>
    <t>CORTE E DOBRA DE AÇO CA-50, DIÂMETRO DE 10,0 MM, UTILIZADO EM ESTRUTURAS DIVERSAS, EXCETO LAJES. AF_12/2015</t>
  </si>
  <si>
    <t>IMPERMEABILIZAÇÃO DE PAREDES COM ARGAMASSA DE CIMENTO E AREIA, COM ADITIVO IMPERMEABILIZANTE, E = 2CM. AF_06/2018</t>
  </si>
  <si>
    <t>IMPERMEABILIZAÇÃO DE SUPERFÍCIE COM EMULSÃO ASFÁLTICA, 2 DEMÃOS AF_06/2018</t>
  </si>
  <si>
    <t>TAMPAO FOFO P/ CAIXA R1 PADRAO TELEBRAS COMPLETO - FORNECIMENTO E INSTALACAO</t>
  </si>
  <si>
    <t>TUBO DE PVC PARA ÁGUAS PLUVIAIS, COM Ø 200 MM</t>
  </si>
  <si>
    <t>TUBO DE PVC PARA ÁGUAS PLUVIAIS, COM Ø 250 MM</t>
  </si>
  <si>
    <t>TÊ SANITÁRIO DE 150 X 100 MM</t>
  </si>
  <si>
    <t>CURVA LONGA PVC, PB, JE, 45 GRAUS, DN 150 MM, PARA REDE COLETORA ESGOTO (NBR 10569)</t>
  </si>
  <si>
    <t>JOELHO DE 90° DE 150 MM</t>
  </si>
  <si>
    <t>LUVA SIMPLES DE 100 MM</t>
  </si>
  <si>
    <t>LUVA DUPLA DE 150 MM</t>
  </si>
  <si>
    <t>DISPOSITIVO DE RETORNO EM BRONZE CROMADO</t>
  </si>
  <si>
    <t>DISPOSITIVO DE ASPIRAÇÃO</t>
  </si>
  <si>
    <t>ENGENHEIRO CIVIL DE OBRA JUNIOR COM ENCARGOS COMPLEMENTARES</t>
  </si>
  <si>
    <t>ENCARREGADO GERAL COM ENCARGOS COMPLEMENTARES</t>
  </si>
  <si>
    <t>AUXILIAR DE TOPÓGRAFO COM ENCARGOS COMPLEMENTARES</t>
  </si>
  <si>
    <t>NIVELADOR COM ENCARGOS COMPLEMENTARES</t>
  </si>
  <si>
    <t>ARAME GALVANIZADO 16 BWG, D = 1,65MM (0,0166 KG/M)</t>
  </si>
  <si>
    <t>PECA DE MADEIRA NAO APARELHADA *7,5 X 7,5* CM (3 X 3 ") MACARANDUBA, ANGELIM OU EQUIVALENTE DA REGIAO</t>
  </si>
  <si>
    <t>PREGO DE ACO POLIDO COM CABECA 15 X 18 (1 1/2 X 13)</t>
  </si>
  <si>
    <t>TABUA DE MADEIRA NAO APARELHADA *2,5 X 30* CM, CEDRINHO OU EQUIVALENTE DA REGIAO</t>
  </si>
  <si>
    <t>LOCACAO DE TEODOLITO ELETRONICO, PRECISAO ANGULAR DE 5 A 7 SEGUNDOS, INCLUINDO TRIPE</t>
  </si>
  <si>
    <t xml:space="preserve">H     </t>
  </si>
  <si>
    <t>LOCACAO DE NIVEL OPTICO, COM PRECISAO DE 0,7 MM, AUMENTO DE 32X</t>
  </si>
  <si>
    <t>PINTOR COM ENCARGOS COMPLEMENTARES</t>
  </si>
  <si>
    <t>CAL HIDRATADA CH-I PARA ARGAMASSAS</t>
  </si>
  <si>
    <t>!EM PROCESSO DE DESATIVACAO! CHAPA DE MADEIRA COMPENSADA RESINADA PARA FORMA DE CONCRETO, DE *2,2 X 1,1* M, E = 6 MM</t>
  </si>
  <si>
    <t>OLEO DE LINHACA</t>
  </si>
  <si>
    <t>FITA ACO INOX PARA CINTAR POSTE, L = 19 MM, E = 0,5 MM (ROLO DE 30M)</t>
  </si>
  <si>
    <t>CINTA CIRCULAR EM ACO GALVANIZADO DE 150 MM DE DIAMETRO PARA FIXACAO DE CAIXA MEDICAO, INCLUI PARAFUSOS E PORCAS</t>
  </si>
  <si>
    <t>CABO DE COBRE NU 16 MM2 MEIO-DURO</t>
  </si>
  <si>
    <t>FIO DE COBRE, SOLIDO, CLASSE 1, ISOLACAO EM PVC/A, ANTICHAMA BWF-B, 450/750V, SECAO NOMINAL 10 MM2</t>
  </si>
  <si>
    <t>CAIXA INTERNA/EXTERNA DE MEDICAO PARA 1 MEDIDOR TRIFASICO, COM VISOR, EM CHAPA DE ACO 18 USG (PADRAO DA CONCESSIONARIA LOCAL)</t>
  </si>
  <si>
    <t>ARMACAO VERTICAL COM HASTE E CONTRA-PINO, EM CHAPA DE ACO GALVANIZADO 3/16", COM 4 ESTRIBOS E 4 ISOLADORES</t>
  </si>
  <si>
    <t>CONECTOR METALICO TIPO PARAFUSO FENDIDO (SPLIT BOLT), PARA CABOS ATE 16 MM2</t>
  </si>
  <si>
    <t>LUVA EM PVC RIGIDO ROSCAVEL, DE 1", PARA ELETRODUTO</t>
  </si>
  <si>
    <t>DISJUNTOR TIPO NEMA, TRIPOLAR 10  ATE  50A, TENSAO MAXIMA DE 415 V</t>
  </si>
  <si>
    <t>ELETRODUTO DE PVC RIGIDO ROSCAVEL DE 1 ", SEM LUVA</t>
  </si>
  <si>
    <t>MADEIRA ROLICA TRATADA, EUCALIPTO OU EQUIVALENTE DA REGIAO, H = 12 M, D = 20 A 24 CM (PARA POSTE)</t>
  </si>
  <si>
    <t>!EM PROCESSO DE DESATIVACAO! HASTE DE ATERRAMENTO EM ACO COM 3,00 M DE COMPRIMENTO E DN = 5/8", REVESTIDA COM BAIXA CAMADA DE COBRE, SEM CONECTOR</t>
  </si>
  <si>
    <t>PARAFUSO DE FERRO POLIDO, SEXTAVADO, COM ROSCA PARCIAL, DIAMETRO 5/8", COMPRIMENTO 6", COM PORCA E ARRUELA DE PRESSAO MEDIA</t>
  </si>
  <si>
    <t>ARRUELA REDONDA DE LATAO, DIAMETRO EXTERNO = 34 MM, ESPESSURA = 2,5 MM, DIAMETRO DO FURO = 17 MM</t>
  </si>
  <si>
    <t>CURVA 180 GRAUS, DE PVC RIGIDO ROSCAVEL, DE 3/4", PARA ELETRODUTO</t>
  </si>
  <si>
    <t>BUCHA EM ALUMINIO, COM ROSCA, DE 1", PARA ELETRODUTO</t>
  </si>
  <si>
    <t>ARRUELA EM ALUMINIO, COM ROSCA, DE 1", PARA ELETRODUTO</t>
  </si>
  <si>
    <t>ESTOPA</t>
  </si>
  <si>
    <t>VALVULA DE RETENCAO VERTICAL, DE BRONZE (PN-16), 3/4", 200 PSI, EXTREMIDADES COM ROSCA</t>
  </si>
  <si>
    <t>PEDRA DE MAO OU PEDRA RACHAO PARA ARRIMO/FUNDACAO (POSTO PEDREIRA/FORNECEDOR, SEM FRETE)</t>
  </si>
  <si>
    <t>POCEIRO COM ENCARGOS COMPLEMENTARES</t>
  </si>
  <si>
    <t>MONTADOR DE ESTRUTURA METÁLICA COM ENCARGOS COMPLEMENTARES</t>
  </si>
  <si>
    <t>PERFIL "U" DE ACO LAMINADO, "U" 152 X 15,6</t>
  </si>
  <si>
    <t>PLACA VIBRATÓRIA REVERSÍVEL COM MOTOR 4 TEMPOS A GASOLINA, FORÇA CENTRÍFUGA DE 25 KN (2500 KGF), POTÊNCIA 5,5 CV - CHP DIURNO. AF_08/2015</t>
  </si>
  <si>
    <t>CHP</t>
  </si>
  <si>
    <t>ELETRODUTO/ DUTO PEAD FLEXIVEL PAREDE SIMPLES, CORRUGACAO 
HELICOIDAL, DE 1", PARA CABEAMENTOSUBTERRANEO (NBR 15715) (ELETRO FIOS)</t>
  </si>
  <si>
    <t>TERMINAL DE VENTILACAO, 50 MM, SERIE NORMAL, ESGOTO PREDIAL</t>
  </si>
  <si>
    <t>ELETRODUTODUTO PEAD FLEXIVEL PAREDE SIMPLES, CORRUGACAO HELICOIDAL, COR PRETA, SEM ROSCA, DE 1 1/2",  PARA CABEAMENTO SUBTERRANEO (NBR 15715)</t>
  </si>
  <si>
    <t>SELANTE ELASTICO MONOCOMPONENTE A BASE DE POLIURETANO (PU) PARA JUNTAS DIVERSAS</t>
  </si>
  <si>
    <t xml:space="preserve">310ML </t>
  </si>
  <si>
    <t>JANELA MAXIM AR EM ALUMINIO, 80 X 60 CM (A X L), BATENTE/REQUADRO DE 4 A 14 CM, COM VIDRO, SEM GUARNICAO/ALIZAR</t>
  </si>
  <si>
    <t>BUCHA DE NYLON SEM ABA S6, COM PARAFUSO DE 4,20 X 40 MM EM ACO ZINCADO COM ROSCA SOBERBA, CABECA CHATA E FENDA PHILLIPS</t>
  </si>
  <si>
    <t>JARDINEIRO COM ENCARGOS COMPLEMENTARES</t>
  </si>
  <si>
    <t>GRAMA ESMERALDA OU SAO CARLOS OU CURITIBANA, EM PLACAS, SEM PLANTIO</t>
  </si>
  <si>
    <t>FERTILIZANTE NPK - 10:10:10</t>
  </si>
  <si>
    <t>CALCARIO DOLOMITICO A (POSTO PEDREIRA/FORNECEDOR, SEM FRETE)</t>
  </si>
  <si>
    <t>FERTILIZANTE ORGANICO COMPOSTO, CLASSE A</t>
  </si>
  <si>
    <t>ELETRODUTO/DUTO PEAD FLEXIVEL PAREDE SIMPLES, CORRUGACAO HELICOIDAL, COR PRETA, SEM ROSCA, DE 2",  PARA CABEAMENTO SUBTERRANEO (NBR 15715)</t>
  </si>
  <si>
    <t>INVERSOR DE SOLDA MONOFÁSICO DE 160 A, POTÊNCIA DE 5400 W, TENSÃO DE 220 V, PARA SOLDA COM ELETRODOS DE 2,0 A 4,0 MM E PROCESSO TIG - CHP DIURNO. AF_06/2018</t>
  </si>
  <si>
    <t>INVERSOR DE SOLDA MONOFÁSICO DE 160 A, POTÊNCIA DE 5400 W, TENSÃO DE 220 V, PARA SOLDA COM ELETRODOS DE 2,0 A 4,0 MM E PROCESSO TIG - CHI DIURNO. AF_06/2018</t>
  </si>
  <si>
    <t>CHI</t>
  </si>
  <si>
    <t>SERRALHEIRO COM ENCARGOS COMPLEMENTARES</t>
  </si>
  <si>
    <t>SOLDADOR COM ENCARGOS COMPLEMENTARES</t>
  </si>
  <si>
    <t>TELA DE ARAME GALVANIZADA QUADRANGULAR / LOSANGULAR, FIO 2,11 MM (14 BWG), MALHA 5 X 5 CM, H = 2 M</t>
  </si>
  <si>
    <t>TUBO ACO GALVANIZADO COM COSTURA, CLASSE MEDIA, DN 1.1/2", E = *3,25* MM, PESO *3,61* KG/M (NBR 5580)</t>
  </si>
  <si>
    <t>ELETRODO REVESTIDO AWS - E7018, DIAMETRO IGUAL A 4,00 MM</t>
  </si>
  <si>
    <t>TUBO ACO GALVANIZADO COM COSTURA, CLASSE LEVE, DN 25 MM ( 1"),  E = 2,65 MM,  *2,11* KG/M (NBR 5580)</t>
  </si>
  <si>
    <t>LIXA EM FOLHA PARA FERRO, NUMERO 150</t>
  </si>
  <si>
    <t>SOLVENTE DILUENTE A BASE DE AGUARRAS</t>
  </si>
  <si>
    <t>TINTA ESMALTE SINTETICO GRAFITE COM PROTECAO PARA METAIS FERROSOS</t>
  </si>
  <si>
    <t>TINTA ESMALTE SINTETICO PREMIUM FOSCO</t>
  </si>
  <si>
    <t>PERFIL "U" ENRIJECIDO DE ACO GALVANIZADO, DOBRADO, 150 X 60 X 20 MM, E = 3,00 MM OU 200 X 75 X 25 MM, E = 3,75 MM</t>
  </si>
  <si>
    <t>DISPOSITIVO DPS CLASSE II, 1 POLO, TENSAO MAXIMA DE 275 V, CORRENTE MAXIMA DE *45* KA (TIPO AC)</t>
  </si>
  <si>
    <t>AREIA GROSSA - POSTO JAZIDA/FORNECEDOR (RETIRADO NA JAZIDA, SEM TRANSPORTE)</t>
  </si>
  <si>
    <t>CHAPA DE MADEIRA COMPENSADA RESINADA PARA FORMA DE CONCRETO, DE *2,2 X 1,1* M, E = 17 MM</t>
  </si>
  <si>
    <t>PEDRA BRITADA N. 2 (19 A 38 MM) POSTO PEDREIRA/FORNECEDOR, SEM FRETE</t>
  </si>
  <si>
    <t>PEDRA BRITADA N. 3 (38 A 50 MM) POSTO PEDREIRA/FORNECEDOR, SEM FRETE</t>
  </si>
  <si>
    <t>TIJOLO CERAMICO MACICO *5 X 10 X 20* CM</t>
  </si>
  <si>
    <t>CONCRETO FCK = 15MPA, TRAÇO 1:3,4:3,5 (CIMENTO/ AREIA MÉDIA/ BRITA 1)  - PREPARO MECÂNICO COM BETONEIRA 400 L. AF_07/2016</t>
  </si>
  <si>
    <t>TERRA VEGETAL (GRANEL)</t>
  </si>
  <si>
    <t>ADUBO BOVINO</t>
  </si>
  <si>
    <t>MOTORISTA DE CAMINHÃO COM ENCARGOS COMPLEMENTARES</t>
  </si>
  <si>
    <t>BARRAMENTO DE COBRE 100A</t>
  </si>
  <si>
    <t>VENTILADOR 3 PÁS</t>
  </si>
  <si>
    <t>LUMINARIA DE SOBREPOR EM CHAPA DE ACO PARA 2 LAMPADAS FLUORESCENTES DE *18* W, PERFIL COMERCIAL (NAO INCLUI REATOR E LAMPADAS)</t>
  </si>
  <si>
    <t>LAMPADA LED TUBULAR BIVOLT 18/20 W, BASE G13</t>
  </si>
  <si>
    <t>DISPOSITIVO DPS CLASSE II, 1 POLO, TENSAO MAXIMA DE 175 V, CORRENTE MAXIMA DE *45* KA (TIPO AC)</t>
  </si>
  <si>
    <t>BARRAMENTO DE COBRE 250A</t>
  </si>
  <si>
    <t>LUMINÁRIA LED, 150W, PARA ILUMINAÇÃO PÚBLICA</t>
  </si>
  <si>
    <t>ADAPTADOR PVC PARA SIFAO METALICO, SOLDAVEL, COM ANEL BORRACHA (JE), 40 MM X 1 1/2"</t>
  </si>
  <si>
    <t>BARRA DE TERRA 12 FUROS VERDE</t>
  </si>
  <si>
    <t>QUADRO DE COMANDO, EM CAHAPA DE AÇO, 1200X800X250MM</t>
  </si>
  <si>
    <t>BARRAMENTO DE COBRE 350A</t>
  </si>
  <si>
    <t xml:space="preserve">LETRAS CAIXA EM ACM PARA PORTARIA </t>
  </si>
  <si>
    <t>RESUMO - PORTARIA PARQUE BERNARDO BERNECK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</si>
</sst>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00"/>
    <numFmt numFmtId="166" formatCode="#,##0.00;[Red]#,##0.00"/>
    <numFmt numFmtId="167" formatCode="0.000%"/>
    <numFmt numFmtId="168" formatCode="#,##0.00_ ;\-#,##0.00\ "/>
    <numFmt numFmtId="169" formatCode="#,##0.000000"/>
    <numFmt numFmtId="170" formatCode="#,##0.000"/>
    <numFmt numFmtId="171" formatCode="#,##0.0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rgb="FF0033CC"/>
      <name val="Arial"/>
      <family val="2"/>
    </font>
    <font>
      <sz val="11"/>
      <name val="Arial"/>
      <family val="1"/>
    </font>
    <font>
      <b/>
      <sz val="9"/>
      <color rgb="FF0033CC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7">
    <xf numFmtId="0" fontId="0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6" fillId="0" borderId="0"/>
    <xf numFmtId="164" fontId="3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0" fillId="0" borderId="0"/>
  </cellStyleXfs>
  <cellXfs count="425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" fontId="4" fillId="0" borderId="1" xfId="7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8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165" fontId="4" fillId="3" borderId="5" xfId="0" applyNumberFormat="1" applyFont="1" applyFill="1" applyBorder="1" applyAlignment="1">
      <alignment horizontal="center" vertical="center" wrapText="1"/>
    </xf>
    <xf numFmtId="166" fontId="4" fillId="3" borderId="5" xfId="0" applyNumberFormat="1" applyFont="1" applyFill="1" applyBorder="1" applyAlignment="1">
      <alignment horizontal="justify" vertical="center" wrapText="1"/>
    </xf>
    <xf numFmtId="166" fontId="4" fillId="3" borderId="5" xfId="0" applyNumberFormat="1" applyFont="1" applyFill="1" applyBorder="1" applyAlignment="1">
      <alignment horizontal="center" vertical="center"/>
    </xf>
    <xf numFmtId="4" fontId="4" fillId="3" borderId="5" xfId="8" applyNumberFormat="1" applyFont="1" applyFill="1" applyBorder="1" applyAlignment="1">
      <alignment horizontal="center" vertical="center"/>
    </xf>
    <xf numFmtId="4" fontId="4" fillId="3" borderId="5" xfId="8" applyNumberFormat="1" applyFont="1" applyFill="1" applyBorder="1" applyAlignment="1">
      <alignment horizontal="right" vertical="center"/>
    </xf>
    <xf numFmtId="4" fontId="2" fillId="3" borderId="5" xfId="0" applyNumberFormat="1" applyFont="1" applyFill="1" applyBorder="1" applyAlignment="1">
      <alignment horizontal="right" vertical="center" wrapText="1"/>
    </xf>
    <xf numFmtId="2" fontId="2" fillId="4" borderId="0" xfId="8" applyNumberFormat="1" applyFont="1" applyFill="1" applyBorder="1" applyAlignment="1">
      <alignment horizontal="center" vertical="center"/>
    </xf>
    <xf numFmtId="4" fontId="2" fillId="4" borderId="0" xfId="9" applyNumberFormat="1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9" applyFont="1" applyBorder="1" applyAlignment="1">
      <alignment horizontal="justify" vertical="center" wrapText="1"/>
    </xf>
    <xf numFmtId="0" fontId="2" fillId="0" borderId="1" xfId="9" applyFont="1" applyBorder="1" applyAlignment="1">
      <alignment horizontal="center" vertical="center" wrapText="1"/>
    </xf>
    <xf numFmtId="4" fontId="2" fillId="4" borderId="1" xfId="8" applyNumberFormat="1" applyFont="1" applyFill="1" applyBorder="1" applyAlignment="1">
      <alignment horizontal="center" vertical="center"/>
    </xf>
    <xf numFmtId="4" fontId="2" fillId="0" borderId="1" xfId="9" applyNumberFormat="1" applyFont="1" applyBorder="1" applyAlignment="1">
      <alignment horizontal="right" vertical="center" wrapText="1"/>
    </xf>
    <xf numFmtId="4" fontId="2" fillId="0" borderId="1" xfId="8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6" xfId="9" applyFont="1" applyBorder="1" applyAlignment="1">
      <alignment horizontal="justify" vertical="center" wrapText="1"/>
    </xf>
    <xf numFmtId="0" fontId="2" fillId="0" borderId="8" xfId="9" applyFont="1" applyBorder="1" applyAlignment="1">
      <alignment horizontal="center" vertical="center" wrapText="1"/>
    </xf>
    <xf numFmtId="4" fontId="2" fillId="4" borderId="6" xfId="8" applyNumberFormat="1" applyFont="1" applyFill="1" applyBorder="1" applyAlignment="1">
      <alignment horizontal="center" vertical="center"/>
    </xf>
    <xf numFmtId="4" fontId="2" fillId="0" borderId="6" xfId="9" applyNumberFormat="1" applyFont="1" applyBorder="1" applyAlignment="1">
      <alignment horizontal="right" vertical="center" wrapText="1"/>
    </xf>
    <xf numFmtId="0" fontId="2" fillId="4" borderId="0" xfId="0" applyFont="1" applyFill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166" fontId="4" fillId="3" borderId="1" xfId="0" applyNumberFormat="1" applyFont="1" applyFill="1" applyBorder="1" applyAlignment="1">
      <alignment horizontal="justify" vertical="center" wrapText="1"/>
    </xf>
    <xf numFmtId="166" fontId="4" fillId="3" borderId="1" xfId="0" applyNumberFormat="1" applyFont="1" applyFill="1" applyBorder="1" applyAlignment="1">
      <alignment horizontal="center" vertical="center"/>
    </xf>
    <xf numFmtId="4" fontId="4" fillId="3" borderId="1" xfId="8" applyNumberFormat="1" applyFont="1" applyFill="1" applyBorder="1" applyAlignment="1">
      <alignment horizontal="center" vertical="center"/>
    </xf>
    <xf numFmtId="4" fontId="4" fillId="3" borderId="1" xfId="8" applyNumberFormat="1" applyFont="1" applyFill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 wrapText="1"/>
    </xf>
    <xf numFmtId="0" fontId="4" fillId="4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4" fontId="2" fillId="4" borderId="0" xfId="0" applyNumberFormat="1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justify" vertical="center" wrapText="1"/>
    </xf>
    <xf numFmtId="166" fontId="4" fillId="0" borderId="1" xfId="0" quotePrefix="1" applyNumberFormat="1" applyFont="1" applyBorder="1" applyAlignment="1">
      <alignment horizontal="center" vertical="center"/>
    </xf>
    <xf numFmtId="4" fontId="4" fillId="0" borderId="1" xfId="8" quotePrefix="1" applyNumberFormat="1" applyFont="1" applyFill="1" applyBorder="1" applyAlignment="1">
      <alignment horizontal="center" vertical="center"/>
    </xf>
    <xf numFmtId="4" fontId="4" fillId="0" borderId="1" xfId="8" quotePrefix="1" applyNumberFormat="1" applyFont="1" applyFill="1" applyBorder="1" applyAlignment="1">
      <alignment horizontal="right" vertical="center"/>
    </xf>
    <xf numFmtId="4" fontId="2" fillId="4" borderId="1" xfId="10" applyNumberFormat="1" applyFont="1" applyFill="1" applyBorder="1" applyAlignment="1">
      <alignment horizontal="center" vertical="center"/>
    </xf>
    <xf numFmtId="2" fontId="2" fillId="4" borderId="0" xfId="1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 wrapText="1"/>
    </xf>
    <xf numFmtId="0" fontId="2" fillId="6" borderId="1" xfId="0" applyFont="1" applyFill="1" applyBorder="1" applyAlignment="1">
      <alignment horizontal="center" vertical="center" wrapText="1"/>
    </xf>
    <xf numFmtId="4" fontId="2" fillId="3" borderId="1" xfId="8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justify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8" applyNumberFormat="1" applyFont="1" applyFill="1" applyBorder="1" applyAlignment="1">
      <alignment horizontal="right" vertical="center"/>
    </xf>
    <xf numFmtId="166" fontId="4" fillId="0" borderId="1" xfId="0" applyNumberFormat="1" applyFont="1" applyBorder="1" applyAlignment="1">
      <alignment horizontal="center" vertical="center"/>
    </xf>
    <xf numFmtId="4" fontId="4" fillId="0" borderId="1" xfId="8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" fontId="2" fillId="4" borderId="0" xfId="8" applyNumberFormat="1" applyFont="1" applyFill="1" applyBorder="1" applyAlignment="1">
      <alignment horizontal="center" vertical="center"/>
    </xf>
    <xf numFmtId="4" fontId="2" fillId="4" borderId="0" xfId="1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4" fontId="2" fillId="0" borderId="1" xfId="1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1" xfId="6" applyFont="1" applyFill="1" applyBorder="1" applyAlignment="1">
      <alignment horizontal="center" vertical="center"/>
    </xf>
    <xf numFmtId="0" fontId="2" fillId="4" borderId="1" xfId="6" applyFont="1" applyFill="1" applyBorder="1" applyAlignment="1">
      <alignment horizontal="center" vertical="center" wrapText="1"/>
    </xf>
    <xf numFmtId="4" fontId="2" fillId="4" borderId="1" xfId="12" applyNumberFormat="1" applyFont="1" applyFill="1" applyBorder="1" applyAlignment="1">
      <alignment horizontal="center" vertical="center" wrapText="1"/>
    </xf>
    <xf numFmtId="4" fontId="2" fillId="4" borderId="1" xfId="12" applyNumberFormat="1" applyFont="1" applyFill="1" applyBorder="1" applyAlignment="1">
      <alignment horizontal="center" vertical="center"/>
    </xf>
    <xf numFmtId="0" fontId="5" fillId="4" borderId="1" xfId="6" applyFont="1" applyFill="1" applyBorder="1" applyAlignment="1">
      <alignment horizontal="center" vertical="center"/>
    </xf>
    <xf numFmtId="0" fontId="5" fillId="4" borderId="1" xfId="6" applyFont="1" applyFill="1" applyBorder="1" applyAlignment="1">
      <alignment horizontal="center" vertical="center" wrapText="1"/>
    </xf>
    <xf numFmtId="0" fontId="5" fillId="0" borderId="1" xfId="9" applyFont="1" applyBorder="1" applyAlignment="1">
      <alignment horizontal="justify" vertical="center" wrapText="1"/>
    </xf>
    <xf numFmtId="0" fontId="5" fillId="0" borderId="1" xfId="9" applyFont="1" applyBorder="1" applyAlignment="1">
      <alignment horizontal="center" vertical="center" wrapText="1"/>
    </xf>
    <xf numFmtId="4" fontId="5" fillId="4" borderId="1" xfId="12" applyNumberFormat="1" applyFont="1" applyFill="1" applyBorder="1" applyAlignment="1">
      <alignment horizontal="center" vertical="center"/>
    </xf>
    <xf numFmtId="4" fontId="5" fillId="0" borderId="1" xfId="9" applyNumberFormat="1" applyFont="1" applyBorder="1" applyAlignment="1">
      <alignment horizontal="right" vertical="center" wrapText="1"/>
    </xf>
    <xf numFmtId="4" fontId="5" fillId="0" borderId="1" xfId="8" applyNumberFormat="1" applyFont="1" applyFill="1" applyBorder="1" applyAlignment="1">
      <alignment horizontal="right" vertical="center" wrapText="1"/>
    </xf>
    <xf numFmtId="0" fontId="2" fillId="4" borderId="1" xfId="1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/>
    </xf>
    <xf numFmtId="4" fontId="2" fillId="3" borderId="1" xfId="8" applyNumberFormat="1" applyFont="1" applyFill="1" applyBorder="1" applyAlignment="1">
      <alignment horizontal="center" vertical="center"/>
    </xf>
    <xf numFmtId="4" fontId="2" fillId="3" borderId="1" xfId="8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4" fontId="4" fillId="3" borderId="1" xfId="8" applyNumberFormat="1" applyFont="1" applyFill="1" applyBorder="1" applyAlignment="1">
      <alignment horizontal="right" vertical="center" wrapText="1"/>
    </xf>
    <xf numFmtId="164" fontId="2" fillId="4" borderId="0" xfId="10" applyFont="1" applyFill="1" applyBorder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justify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right" vertical="center" wrapText="1"/>
    </xf>
    <xf numFmtId="4" fontId="2" fillId="4" borderId="1" xfId="8" applyNumberFormat="1" applyFont="1" applyFill="1" applyBorder="1" applyAlignment="1">
      <alignment horizontal="right" vertical="center" wrapText="1"/>
    </xf>
    <xf numFmtId="49" fontId="2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4" fontId="4" fillId="4" borderId="1" xfId="0" quotePrefix="1" applyNumberFormat="1" applyFont="1" applyFill="1" applyBorder="1" applyAlignment="1">
      <alignment horizontal="center" vertical="center" wrapText="1"/>
    </xf>
    <xf numFmtId="4" fontId="4" fillId="4" borderId="1" xfId="8" applyNumberFormat="1" applyFont="1" applyFill="1" applyBorder="1" applyAlignment="1">
      <alignment horizontal="right" vertical="center" wrapText="1"/>
    </xf>
    <xf numFmtId="4" fontId="2" fillId="0" borderId="0" xfId="0" applyNumberFormat="1" applyFont="1" applyAlignment="1">
      <alignment vertical="center"/>
    </xf>
    <xf numFmtId="4" fontId="2" fillId="4" borderId="0" xfId="4" applyNumberFormat="1" applyFont="1" applyFill="1" applyAlignment="1">
      <alignment horizontal="left" vertical="center"/>
    </xf>
    <xf numFmtId="43" fontId="2" fillId="4" borderId="0" xfId="3" applyFont="1" applyFill="1" applyBorder="1" applyAlignment="1">
      <alignment horizontal="right" vertical="center" wrapText="1"/>
    </xf>
    <xf numFmtId="0" fontId="2" fillId="4" borderId="0" xfId="0" applyFont="1" applyFill="1" applyAlignment="1">
      <alignment horizontal="center" vertical="center" wrapText="1"/>
    </xf>
    <xf numFmtId="2" fontId="2" fillId="4" borderId="0" xfId="3" applyNumberFormat="1" applyFont="1" applyFill="1" applyBorder="1" applyAlignment="1">
      <alignment vertical="center" wrapText="1"/>
    </xf>
    <xf numFmtId="4" fontId="2" fillId="0" borderId="0" xfId="4" applyNumberFormat="1" applyFont="1" applyFill="1" applyAlignment="1">
      <alignment horizontal="left" vertical="center"/>
    </xf>
    <xf numFmtId="0" fontId="2" fillId="4" borderId="0" xfId="0" applyFont="1" applyFill="1" applyAlignment="1">
      <alignment vertical="center" wrapText="1"/>
    </xf>
    <xf numFmtId="43" fontId="2" fillId="0" borderId="0" xfId="3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right" vertical="center" wrapText="1"/>
    </xf>
    <xf numFmtId="2" fontId="4" fillId="0" borderId="0" xfId="3" applyNumberFormat="1" applyFont="1" applyFill="1" applyBorder="1" applyAlignment="1">
      <alignment vertical="center" wrapText="1"/>
    </xf>
    <xf numFmtId="43" fontId="4" fillId="0" borderId="0" xfId="3" applyFont="1" applyFill="1" applyBorder="1" applyAlignment="1">
      <alignment vertical="center" wrapText="1"/>
    </xf>
    <xf numFmtId="43" fontId="4" fillId="0" borderId="0" xfId="3" applyFont="1" applyFill="1" applyBorder="1" applyAlignment="1">
      <alignment horizontal="right" vertical="center" wrapText="1"/>
    </xf>
    <xf numFmtId="0" fontId="2" fillId="4" borderId="0" xfId="0" applyFont="1" applyFill="1" applyAlignment="1">
      <alignment horizontal="right" vertical="center" wrapText="1"/>
    </xf>
    <xf numFmtId="2" fontId="4" fillId="0" borderId="0" xfId="3" applyNumberFormat="1" applyFont="1" applyFill="1" applyBorder="1" applyAlignment="1">
      <alignment horizontal="right" vertical="center" wrapText="1"/>
    </xf>
    <xf numFmtId="4" fontId="4" fillId="7" borderId="1" xfId="4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justify" vertical="center" wrapText="1"/>
    </xf>
    <xf numFmtId="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 wrapText="1"/>
    </xf>
    <xf numFmtId="0" fontId="2" fillId="0" borderId="0" xfId="13" applyFont="1" applyAlignment="1">
      <alignment vertical="center"/>
    </xf>
    <xf numFmtId="0" fontId="2" fillId="0" borderId="0" xfId="13" applyFont="1" applyAlignment="1">
      <alignment horizontal="center" vertical="center"/>
    </xf>
    <xf numFmtId="0" fontId="8" fillId="4" borderId="9" xfId="13" applyFont="1" applyFill="1" applyBorder="1" applyAlignment="1">
      <alignment horizontal="left" vertical="center"/>
    </xf>
    <xf numFmtId="0" fontId="8" fillId="4" borderId="10" xfId="13" applyFont="1" applyFill="1" applyBorder="1" applyAlignment="1">
      <alignment horizontal="left" vertical="center"/>
    </xf>
    <xf numFmtId="0" fontId="9" fillId="4" borderId="10" xfId="13" applyFont="1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13" applyFont="1" applyAlignment="1">
      <alignment vertical="center"/>
    </xf>
    <xf numFmtId="0" fontId="8" fillId="4" borderId="0" xfId="13" applyFont="1" applyFill="1" applyAlignment="1">
      <alignment horizontal="center" vertical="center"/>
    </xf>
    <xf numFmtId="0" fontId="8" fillId="4" borderId="0" xfId="13" applyFont="1" applyFill="1" applyAlignment="1">
      <alignment vertical="center"/>
    </xf>
    <xf numFmtId="0" fontId="8" fillId="4" borderId="11" xfId="13" applyFont="1" applyFill="1" applyBorder="1" applyAlignment="1">
      <alignment horizontal="left" vertical="center"/>
    </xf>
    <xf numFmtId="0" fontId="8" fillId="4" borderId="0" xfId="13" applyFont="1" applyFill="1" applyAlignment="1">
      <alignment horizontal="left" vertical="center"/>
    </xf>
    <xf numFmtId="10" fontId="8" fillId="4" borderId="0" xfId="14" applyNumberFormat="1" applyFont="1" applyFill="1" applyBorder="1" applyAlignment="1">
      <alignment horizontal="center" vertical="center"/>
    </xf>
    <xf numFmtId="49" fontId="8" fillId="4" borderId="7" xfId="13" applyNumberFormat="1" applyFont="1" applyFill="1" applyBorder="1" applyAlignment="1">
      <alignment horizontal="left" vertical="center"/>
    </xf>
    <xf numFmtId="0" fontId="8" fillId="4" borderId="12" xfId="13" applyFont="1" applyFill="1" applyBorder="1" applyAlignment="1">
      <alignment horizontal="left" vertical="center"/>
    </xf>
    <xf numFmtId="49" fontId="8" fillId="4" borderId="0" xfId="13" applyNumberFormat="1" applyFont="1" applyFill="1" applyAlignment="1">
      <alignment horizontal="left" vertical="center"/>
    </xf>
    <xf numFmtId="10" fontId="8" fillId="8" borderId="0" xfId="14" applyNumberFormat="1" applyFont="1" applyFill="1" applyBorder="1" applyAlignment="1">
      <alignment horizontal="center" vertical="center"/>
    </xf>
    <xf numFmtId="0" fontId="8" fillId="4" borderId="1" xfId="13" applyFont="1" applyFill="1" applyBorder="1" applyAlignment="1">
      <alignment horizontal="center" vertical="center"/>
    </xf>
    <xf numFmtId="0" fontId="8" fillId="0" borderId="1" xfId="13" applyFont="1" applyBorder="1" applyAlignment="1">
      <alignment horizontal="center" vertical="center"/>
    </xf>
    <xf numFmtId="10" fontId="2" fillId="4" borderId="1" xfId="14" applyNumberFormat="1" applyFont="1" applyFill="1" applyBorder="1" applyAlignment="1">
      <alignment horizontal="center" vertical="center"/>
    </xf>
    <xf numFmtId="10" fontId="2" fillId="0" borderId="0" xfId="0" applyNumberFormat="1" applyFont="1" applyAlignment="1">
      <alignment vertical="center"/>
    </xf>
    <xf numFmtId="10" fontId="2" fillId="4" borderId="0" xfId="14" applyNumberFormat="1" applyFont="1" applyFill="1" applyBorder="1" applyAlignment="1">
      <alignment horizontal="center" vertical="center"/>
    </xf>
    <xf numFmtId="167" fontId="2" fillId="4" borderId="0" xfId="14" applyNumberFormat="1" applyFont="1" applyFill="1" applyBorder="1" applyAlignment="1">
      <alignment horizontal="center" vertical="center"/>
    </xf>
    <xf numFmtId="9" fontId="2" fillId="0" borderId="0" xfId="5" applyFont="1" applyAlignment="1">
      <alignment vertical="center"/>
    </xf>
    <xf numFmtId="10" fontId="2" fillId="0" borderId="0" xfId="13" applyNumberFormat="1" applyFont="1" applyAlignment="1">
      <alignment vertical="center"/>
    </xf>
    <xf numFmtId="0" fontId="2" fillId="4" borderId="0" xfId="12" applyNumberFormat="1" applyFont="1" applyFill="1" applyBorder="1" applyAlignment="1" applyProtection="1">
      <alignment horizontal="center" vertical="center"/>
    </xf>
    <xf numFmtId="0" fontId="2" fillId="0" borderId="0" xfId="12" applyNumberFormat="1" applyFont="1" applyFill="1" applyBorder="1" applyAlignment="1" applyProtection="1">
      <alignment horizontal="left" vertical="center" wrapText="1"/>
    </xf>
    <xf numFmtId="0" fontId="2" fillId="4" borderId="0" xfId="12" applyNumberFormat="1" applyFont="1" applyFill="1" applyBorder="1" applyAlignment="1" applyProtection="1">
      <alignment horizontal="center" vertical="center" wrapText="1"/>
    </xf>
    <xf numFmtId="10" fontId="2" fillId="9" borderId="0" xfId="14" applyNumberFormat="1" applyFont="1" applyFill="1" applyBorder="1" applyAlignment="1">
      <alignment horizontal="center" vertical="center"/>
    </xf>
    <xf numFmtId="168" fontId="2" fillId="0" borderId="1" xfId="13" applyNumberFormat="1" applyFont="1" applyBorder="1" applyAlignment="1">
      <alignment horizontal="center" vertical="center"/>
    </xf>
    <xf numFmtId="10" fontId="2" fillId="0" borderId="1" xfId="13" applyNumberFormat="1" applyFont="1" applyBorder="1" applyAlignment="1">
      <alignment horizontal="center" vertical="center"/>
    </xf>
    <xf numFmtId="14" fontId="2" fillId="0" borderId="0" xfId="13" applyNumberFormat="1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vertical="center" wrapText="1"/>
    </xf>
    <xf numFmtId="0" fontId="2" fillId="0" borderId="14" xfId="9" applyFont="1" applyBorder="1" applyAlignment="1">
      <alignment horizontal="center" vertical="center"/>
    </xf>
    <xf numFmtId="0" fontId="2" fillId="0" borderId="15" xfId="9" applyFont="1" applyBorder="1" applyAlignment="1">
      <alignment horizontal="center" vertical="center"/>
    </xf>
    <xf numFmtId="0" fontId="4" fillId="4" borderId="15" xfId="9" applyFont="1" applyFill="1" applyBorder="1" applyAlignment="1">
      <alignment horizontal="justify" vertical="center" wrapText="1"/>
    </xf>
    <xf numFmtId="0" fontId="2" fillId="0" borderId="15" xfId="9" applyFont="1" applyBorder="1" applyAlignment="1">
      <alignment horizontal="center" vertical="center" wrapText="1"/>
    </xf>
    <xf numFmtId="169" fontId="2" fillId="0" borderId="15" xfId="2" applyNumberFormat="1" applyFont="1" applyFill="1" applyBorder="1" applyAlignment="1">
      <alignment horizontal="center" vertical="center" wrapText="1"/>
    </xf>
    <xf numFmtId="4" fontId="2" fillId="0" borderId="15" xfId="15" applyNumberFormat="1" applyFont="1" applyFill="1" applyBorder="1" applyAlignment="1">
      <alignment vertical="center" wrapText="1"/>
    </xf>
    <xf numFmtId="4" fontId="2" fillId="0" borderId="16" xfId="0" applyNumberFormat="1" applyFont="1" applyBorder="1" applyAlignment="1">
      <alignment vertical="center"/>
    </xf>
    <xf numFmtId="0" fontId="2" fillId="0" borderId="17" xfId="9" applyFont="1" applyBorder="1" applyAlignment="1">
      <alignment horizontal="center" vertical="center"/>
    </xf>
    <xf numFmtId="0" fontId="2" fillId="0" borderId="18" xfId="9" applyFont="1" applyBorder="1" applyAlignment="1">
      <alignment horizontal="center" vertical="center"/>
    </xf>
    <xf numFmtId="0" fontId="2" fillId="0" borderId="18" xfId="9" applyFont="1" applyBorder="1" applyAlignment="1">
      <alignment horizontal="justify" vertical="center" wrapText="1"/>
    </xf>
    <xf numFmtId="0" fontId="2" fillId="0" borderId="18" xfId="9" applyFont="1" applyBorder="1" applyAlignment="1">
      <alignment horizontal="center" vertical="center" wrapText="1"/>
    </xf>
    <xf numFmtId="170" fontId="2" fillId="0" borderId="18" xfId="2" applyNumberFormat="1" applyFont="1" applyFill="1" applyBorder="1" applyAlignment="1">
      <alignment horizontal="center" vertical="center" wrapText="1"/>
    </xf>
    <xf numFmtId="4" fontId="2" fillId="0" borderId="18" xfId="9" applyNumberFormat="1" applyFont="1" applyBorder="1" applyAlignment="1">
      <alignment horizontal="right" vertical="center" wrapText="1"/>
    </xf>
    <xf numFmtId="4" fontId="2" fillId="0" borderId="19" xfId="4" applyNumberFormat="1" applyFont="1" applyFill="1" applyBorder="1" applyAlignment="1">
      <alignment vertical="center" wrapText="1"/>
    </xf>
    <xf numFmtId="0" fontId="4" fillId="0" borderId="18" xfId="9" applyFont="1" applyBorder="1" applyAlignment="1">
      <alignment horizontal="justify" vertical="center" wrapText="1"/>
    </xf>
    <xf numFmtId="4" fontId="2" fillId="0" borderId="18" xfId="16" applyNumberFormat="1" applyFont="1" applyBorder="1" applyAlignment="1">
      <alignment vertical="center"/>
    </xf>
    <xf numFmtId="4" fontId="4" fillId="0" borderId="19" xfId="4" applyNumberFormat="1" applyFont="1" applyFill="1" applyBorder="1" applyAlignment="1">
      <alignment vertical="center" wrapText="1"/>
    </xf>
    <xf numFmtId="4" fontId="4" fillId="0" borderId="19" xfId="15" applyNumberFormat="1" applyFont="1" applyFill="1" applyBorder="1" applyAlignment="1">
      <alignment vertical="center" wrapText="1"/>
    </xf>
    <xf numFmtId="0" fontId="4" fillId="4" borderId="18" xfId="9" applyFont="1" applyFill="1" applyBorder="1" applyAlignment="1">
      <alignment horizontal="justify" vertical="center" wrapText="1"/>
    </xf>
    <xf numFmtId="4" fontId="2" fillId="0" borderId="18" xfId="9" applyNumberFormat="1" applyFont="1" applyBorder="1" applyAlignment="1">
      <alignment vertical="center" wrapText="1"/>
    </xf>
    <xf numFmtId="0" fontId="2" fillId="4" borderId="18" xfId="9" applyFont="1" applyFill="1" applyBorder="1" applyAlignment="1">
      <alignment horizontal="justify" vertical="center" wrapText="1"/>
    </xf>
    <xf numFmtId="0" fontId="2" fillId="4" borderId="18" xfId="9" applyFont="1" applyFill="1" applyBorder="1" applyAlignment="1">
      <alignment horizontal="center" vertical="center" wrapText="1"/>
    </xf>
    <xf numFmtId="4" fontId="2" fillId="4" borderId="19" xfId="2" applyNumberFormat="1" applyFont="1" applyFill="1" applyBorder="1" applyAlignment="1">
      <alignment vertical="center" wrapText="1"/>
    </xf>
    <xf numFmtId="0" fontId="2" fillId="11" borderId="20" xfId="9" applyFont="1" applyFill="1" applyBorder="1" applyAlignment="1">
      <alignment horizontal="left" vertical="center"/>
    </xf>
    <xf numFmtId="0" fontId="2" fillId="11" borderId="21" xfId="9" applyFont="1" applyFill="1" applyBorder="1" applyAlignment="1">
      <alignment horizontal="center" vertical="center" wrapText="1"/>
    </xf>
    <xf numFmtId="0" fontId="4" fillId="11" borderId="21" xfId="9" applyFont="1" applyFill="1" applyBorder="1" applyAlignment="1">
      <alignment horizontal="justify" vertical="center" wrapText="1"/>
    </xf>
    <xf numFmtId="170" fontId="2" fillId="11" borderId="21" xfId="2" applyNumberFormat="1" applyFont="1" applyFill="1" applyBorder="1" applyAlignment="1">
      <alignment horizontal="center" vertical="center" wrapText="1"/>
    </xf>
    <xf numFmtId="4" fontId="2" fillId="11" borderId="21" xfId="16" applyNumberFormat="1" applyFont="1" applyFill="1" applyBorder="1" applyAlignment="1">
      <alignment vertical="center"/>
    </xf>
    <xf numFmtId="4" fontId="4" fillId="11" borderId="22" xfId="4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170" fontId="2" fillId="0" borderId="23" xfId="2" applyNumberFormat="1" applyFont="1" applyFill="1" applyBorder="1" applyAlignment="1">
      <alignment horizontal="center" vertical="center" wrapText="1"/>
    </xf>
    <xf numFmtId="4" fontId="2" fillId="0" borderId="0" xfId="0" applyNumberFormat="1" applyFont="1"/>
    <xf numFmtId="0" fontId="4" fillId="4" borderId="14" xfId="9" applyFont="1" applyFill="1" applyBorder="1" applyAlignment="1">
      <alignment horizontal="center" vertical="center"/>
    </xf>
    <xf numFmtId="0" fontId="4" fillId="4" borderId="15" xfId="9" applyFont="1" applyFill="1" applyBorder="1" applyAlignment="1">
      <alignment horizontal="center" vertical="center" wrapText="1"/>
    </xf>
    <xf numFmtId="0" fontId="4" fillId="0" borderId="15" xfId="9" applyFont="1" applyBorder="1" applyAlignment="1">
      <alignment horizontal="justify" vertical="center" wrapText="1"/>
    </xf>
    <xf numFmtId="4" fontId="4" fillId="4" borderId="15" xfId="1" applyNumberFormat="1" applyFont="1" applyFill="1" applyBorder="1" applyAlignment="1">
      <alignment vertical="center" wrapText="1"/>
    </xf>
    <xf numFmtId="0" fontId="2" fillId="0" borderId="17" xfId="0" applyFont="1" applyBorder="1" applyAlignment="1">
      <alignment horizontal="center" vertical="center"/>
    </xf>
    <xf numFmtId="4" fontId="4" fillId="0" borderId="19" xfId="4" applyNumberFormat="1" applyFont="1" applyFill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2" fontId="2" fillId="0" borderId="17" xfId="0" applyNumberFormat="1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4" fontId="2" fillId="4" borderId="18" xfId="16" applyNumberFormat="1" applyFont="1" applyFill="1" applyBorder="1" applyAlignment="1">
      <alignment vertical="center"/>
    </xf>
    <xf numFmtId="0" fontId="2" fillId="4" borderId="0" xfId="0" applyFont="1" applyFill="1" applyAlignment="1">
      <alignment wrapText="1"/>
    </xf>
    <xf numFmtId="0" fontId="2" fillId="4" borderId="0" xfId="0" applyFont="1" applyFill="1" applyAlignment="1">
      <alignment horizontal="center"/>
    </xf>
    <xf numFmtId="4" fontId="2" fillId="4" borderId="0" xfId="0" applyNumberFormat="1" applyFont="1" applyFill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9" applyFont="1" applyBorder="1" applyAlignment="1">
      <alignment horizontal="justify" vertical="center" wrapText="1"/>
    </xf>
    <xf numFmtId="170" fontId="2" fillId="0" borderId="15" xfId="2" applyNumberFormat="1" applyFont="1" applyFill="1" applyBorder="1" applyAlignment="1">
      <alignment horizontal="center" vertical="center" wrapText="1"/>
    </xf>
    <xf numFmtId="4" fontId="2" fillId="0" borderId="15" xfId="9" applyNumberFormat="1" applyFont="1" applyBorder="1" applyAlignment="1">
      <alignment horizontal="right" vertical="center" wrapText="1"/>
    </xf>
    <xf numFmtId="0" fontId="2" fillId="4" borderId="17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24" xfId="9" applyFont="1" applyBorder="1" applyAlignment="1">
      <alignment horizontal="justify" vertical="center" wrapText="1"/>
    </xf>
    <xf numFmtId="0" fontId="2" fillId="0" borderId="24" xfId="9" applyFont="1" applyBorder="1" applyAlignment="1">
      <alignment horizontal="center" vertical="center" wrapText="1"/>
    </xf>
    <xf numFmtId="170" fontId="2" fillId="0" borderId="24" xfId="2" applyNumberFormat="1" applyFont="1" applyFill="1" applyBorder="1" applyAlignment="1">
      <alignment horizontal="center" vertical="center" wrapText="1"/>
    </xf>
    <xf numFmtId="4" fontId="2" fillId="0" borderId="24" xfId="9" applyNumberFormat="1" applyFont="1" applyBorder="1" applyAlignment="1">
      <alignment horizontal="right" vertical="center" wrapText="1"/>
    </xf>
    <xf numFmtId="0" fontId="4" fillId="4" borderId="0" xfId="9" applyFont="1" applyFill="1" applyAlignment="1">
      <alignment horizontal="justify" vertical="center" wrapText="1"/>
    </xf>
    <xf numFmtId="0" fontId="2" fillId="4" borderId="0" xfId="9" applyFont="1" applyFill="1" applyAlignment="1">
      <alignment horizontal="center" vertical="center" wrapText="1"/>
    </xf>
    <xf numFmtId="4" fontId="2" fillId="4" borderId="0" xfId="16" applyNumberFormat="1" applyFont="1" applyFill="1" applyAlignment="1">
      <alignment vertical="center"/>
    </xf>
    <xf numFmtId="4" fontId="4" fillId="0" borderId="0" xfId="4" applyNumberFormat="1" applyFont="1" applyFill="1" applyBorder="1" applyAlignment="1">
      <alignment vertical="center" wrapText="1"/>
    </xf>
    <xf numFmtId="166" fontId="4" fillId="3" borderId="1" xfId="0" applyNumberFormat="1" applyFont="1" applyFill="1" applyBorder="1" applyAlignment="1">
      <alignment horizontal="left" vertical="center" wrapText="1"/>
    </xf>
    <xf numFmtId="0" fontId="2" fillId="4" borderId="0" xfId="0" applyFont="1" applyFill="1"/>
    <xf numFmtId="166" fontId="4" fillId="3" borderId="5" xfId="0" applyNumberFormat="1" applyFont="1" applyFill="1" applyBorder="1" applyAlignment="1">
      <alignment horizontal="center" vertical="center" wrapText="1"/>
    </xf>
    <xf numFmtId="4" fontId="4" fillId="3" borderId="5" xfId="0" applyNumberFormat="1" applyFont="1" applyFill="1" applyBorder="1" applyAlignment="1">
      <alignment vertical="center" wrapText="1"/>
    </xf>
    <xf numFmtId="0" fontId="2" fillId="4" borderId="18" xfId="0" applyFont="1" applyFill="1" applyBorder="1" applyAlignment="1">
      <alignment horizontal="center" vertical="center" wrapText="1"/>
    </xf>
    <xf numFmtId="166" fontId="4" fillId="3" borderId="5" xfId="0" applyNumberFormat="1" applyFont="1" applyFill="1" applyBorder="1" applyAlignment="1">
      <alignment horizontal="left" vertical="center" wrapText="1"/>
    </xf>
    <xf numFmtId="4" fontId="2" fillId="0" borderId="15" xfId="16" applyNumberFormat="1" applyFont="1" applyBorder="1" applyAlignment="1">
      <alignment vertical="center"/>
    </xf>
    <xf numFmtId="0" fontId="2" fillId="0" borderId="18" xfId="0" applyFont="1" applyBorder="1"/>
    <xf numFmtId="4" fontId="2" fillId="4" borderId="18" xfId="0" applyNumberFormat="1" applyFont="1" applyFill="1" applyBorder="1"/>
    <xf numFmtId="0" fontId="2" fillId="0" borderId="15" xfId="0" applyFont="1" applyBorder="1" applyAlignment="1">
      <alignment horizontal="center"/>
    </xf>
    <xf numFmtId="0" fontId="2" fillId="0" borderId="15" xfId="0" applyFont="1" applyBorder="1"/>
    <xf numFmtId="4" fontId="2" fillId="0" borderId="15" xfId="0" applyNumberFormat="1" applyFont="1" applyBorder="1"/>
    <xf numFmtId="0" fontId="2" fillId="0" borderId="20" xfId="0" applyFont="1" applyBorder="1" applyAlignment="1">
      <alignment horizontal="center" vertical="center"/>
    </xf>
    <xf numFmtId="0" fontId="2" fillId="0" borderId="21" xfId="9" applyFont="1" applyBorder="1" applyAlignment="1">
      <alignment horizontal="center" vertical="center"/>
    </xf>
    <xf numFmtId="0" fontId="4" fillId="0" borderId="21" xfId="9" applyFont="1" applyBorder="1" applyAlignment="1">
      <alignment horizontal="justify" vertical="center" wrapText="1"/>
    </xf>
    <xf numFmtId="0" fontId="2" fillId="0" borderId="21" xfId="0" applyFont="1" applyBorder="1" applyAlignment="1">
      <alignment horizontal="center"/>
    </xf>
    <xf numFmtId="170" fontId="2" fillId="0" borderId="21" xfId="2" applyNumberFormat="1" applyFont="1" applyFill="1" applyBorder="1" applyAlignment="1">
      <alignment horizontal="center" vertical="center" wrapText="1"/>
    </xf>
    <xf numFmtId="4" fontId="2" fillId="0" borderId="21" xfId="0" applyNumberFormat="1" applyFont="1" applyBorder="1"/>
    <xf numFmtId="4" fontId="4" fillId="0" borderId="22" xfId="4" applyNumberFormat="1" applyFont="1" applyFill="1" applyBorder="1" applyAlignment="1">
      <alignment vertical="center" wrapText="1"/>
    </xf>
    <xf numFmtId="4" fontId="4" fillId="0" borderId="25" xfId="4" applyNumberFormat="1" applyFont="1" applyFill="1" applyBorder="1" applyAlignment="1">
      <alignment vertical="center" wrapText="1"/>
    </xf>
    <xf numFmtId="0" fontId="2" fillId="0" borderId="18" xfId="0" applyFont="1" applyBorder="1" applyAlignment="1">
      <alignment vertical="center"/>
    </xf>
    <xf numFmtId="0" fontId="4" fillId="12" borderId="2" xfId="0" applyFont="1" applyFill="1" applyBorder="1" applyAlignment="1">
      <alignment horizontal="left" vertical="center"/>
    </xf>
    <xf numFmtId="0" fontId="4" fillId="12" borderId="3" xfId="0" applyFont="1" applyFill="1" applyBorder="1" applyAlignment="1">
      <alignment horizontal="center" vertical="center" wrapText="1"/>
    </xf>
    <xf numFmtId="0" fontId="4" fillId="12" borderId="3" xfId="0" applyFont="1" applyFill="1" applyBorder="1" applyAlignment="1">
      <alignment horizontal="left" vertical="center" wrapText="1"/>
    </xf>
    <xf numFmtId="0" fontId="4" fillId="12" borderId="3" xfId="0" applyFont="1" applyFill="1" applyBorder="1" applyAlignment="1">
      <alignment vertical="center" wrapText="1"/>
    </xf>
    <xf numFmtId="4" fontId="4" fillId="12" borderId="3" xfId="0" applyNumberFormat="1" applyFont="1" applyFill="1" applyBorder="1" applyAlignment="1">
      <alignment vertical="center" wrapText="1"/>
    </xf>
    <xf numFmtId="4" fontId="4" fillId="12" borderId="4" xfId="0" applyNumberFormat="1" applyFont="1" applyFill="1" applyBorder="1" applyAlignment="1">
      <alignment vertical="center" wrapText="1"/>
    </xf>
    <xf numFmtId="0" fontId="4" fillId="4" borderId="15" xfId="0" applyFont="1" applyFill="1" applyBorder="1" applyAlignment="1">
      <alignment vertical="center" wrapText="1"/>
    </xf>
    <xf numFmtId="0" fontId="4" fillId="4" borderId="15" xfId="0" applyFont="1" applyFill="1" applyBorder="1" applyAlignment="1">
      <alignment horizontal="center" vertical="center" wrapText="1"/>
    </xf>
    <xf numFmtId="4" fontId="4" fillId="4" borderId="15" xfId="0" applyNumberFormat="1" applyFont="1" applyFill="1" applyBorder="1" applyAlignment="1">
      <alignment vertical="center" wrapText="1"/>
    </xf>
    <xf numFmtId="0" fontId="4" fillId="4" borderId="17" xfId="9" applyFont="1" applyFill="1" applyBorder="1" applyAlignment="1">
      <alignment horizontal="center" vertical="center"/>
    </xf>
    <xf numFmtId="0" fontId="4" fillId="4" borderId="18" xfId="9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left" vertical="center" wrapText="1"/>
    </xf>
    <xf numFmtId="0" fontId="4" fillId="4" borderId="18" xfId="0" applyFont="1" applyFill="1" applyBorder="1" applyAlignment="1">
      <alignment vertical="center" wrapText="1"/>
    </xf>
    <xf numFmtId="0" fontId="4" fillId="4" borderId="18" xfId="0" applyFont="1" applyFill="1" applyBorder="1" applyAlignment="1">
      <alignment horizontal="center" vertical="center" wrapText="1"/>
    </xf>
    <xf numFmtId="4" fontId="4" fillId="4" borderId="18" xfId="0" applyNumberFormat="1" applyFont="1" applyFill="1" applyBorder="1" applyAlignment="1">
      <alignment vertical="center" wrapText="1"/>
    </xf>
    <xf numFmtId="0" fontId="2" fillId="0" borderId="18" xfId="0" quotePrefix="1" applyFont="1" applyBorder="1" applyAlignment="1">
      <alignment horizontal="center" vertical="center"/>
    </xf>
    <xf numFmtId="0" fontId="4" fillId="4" borderId="18" xfId="0" applyFont="1" applyFill="1" applyBorder="1" applyAlignment="1">
      <alignment horizontal="left" vertical="center" wrapText="1"/>
    </xf>
    <xf numFmtId="0" fontId="4" fillId="0" borderId="18" xfId="9" applyFont="1" applyBorder="1" applyAlignment="1">
      <alignment horizontal="center" vertical="center" wrapText="1"/>
    </xf>
    <xf numFmtId="0" fontId="4" fillId="0" borderId="18" xfId="9" applyFont="1" applyBorder="1" applyAlignment="1">
      <alignment vertical="center"/>
    </xf>
    <xf numFmtId="4" fontId="4" fillId="0" borderId="18" xfId="9" applyNumberFormat="1" applyFont="1" applyBorder="1" applyAlignment="1">
      <alignment vertical="center" wrapText="1"/>
    </xf>
    <xf numFmtId="0" fontId="2" fillId="0" borderId="26" xfId="0" applyFont="1" applyBorder="1" applyAlignment="1">
      <alignment horizontal="center" vertical="center"/>
    </xf>
    <xf numFmtId="0" fontId="4" fillId="0" borderId="27" xfId="9" applyFont="1" applyBorder="1" applyAlignment="1">
      <alignment horizontal="center" vertical="center" wrapText="1"/>
    </xf>
    <xf numFmtId="0" fontId="4" fillId="0" borderId="27" xfId="9" applyFont="1" applyBorder="1" applyAlignment="1">
      <alignment vertical="center"/>
    </xf>
    <xf numFmtId="4" fontId="4" fillId="0" borderId="27" xfId="9" applyNumberFormat="1" applyFont="1" applyBorder="1" applyAlignment="1">
      <alignment vertical="center" wrapText="1"/>
    </xf>
    <xf numFmtId="0" fontId="4" fillId="0" borderId="20" xfId="9" applyFont="1" applyBorder="1" applyAlignment="1">
      <alignment horizontal="center" vertical="center"/>
    </xf>
    <xf numFmtId="0" fontId="4" fillId="0" borderId="21" xfId="9" applyFont="1" applyBorder="1" applyAlignment="1">
      <alignment horizontal="center" vertical="center" wrapText="1"/>
    </xf>
    <xf numFmtId="0" fontId="4" fillId="0" borderId="21" xfId="9" applyFont="1" applyBorder="1" applyAlignment="1">
      <alignment vertical="center"/>
    </xf>
    <xf numFmtId="4" fontId="4" fillId="0" borderId="21" xfId="9" applyNumberFormat="1" applyFont="1" applyBorder="1" applyAlignment="1">
      <alignment vertical="center" wrapText="1"/>
    </xf>
    <xf numFmtId="0" fontId="4" fillId="0" borderId="0" xfId="9" applyFont="1" applyAlignment="1">
      <alignment horizontal="center" vertical="center"/>
    </xf>
    <xf numFmtId="0" fontId="4" fillId="0" borderId="0" xfId="9" applyFont="1" applyAlignment="1">
      <alignment horizontal="center" vertical="center" wrapText="1"/>
    </xf>
    <xf numFmtId="0" fontId="4" fillId="0" borderId="0" xfId="9" applyFont="1" applyAlignment="1">
      <alignment vertical="center"/>
    </xf>
    <xf numFmtId="4" fontId="4" fillId="0" borderId="0" xfId="9" applyNumberFormat="1" applyFont="1" applyAlignment="1">
      <alignment vertical="center" wrapText="1"/>
    </xf>
    <xf numFmtId="0" fontId="4" fillId="12" borderId="9" xfId="0" applyFont="1" applyFill="1" applyBorder="1" applyAlignment="1">
      <alignment horizontal="left" vertical="center"/>
    </xf>
    <xf numFmtId="0" fontId="4" fillId="12" borderId="10" xfId="0" applyFont="1" applyFill="1" applyBorder="1" applyAlignment="1">
      <alignment horizontal="center" vertical="center" wrapText="1"/>
    </xf>
    <xf numFmtId="0" fontId="4" fillId="12" borderId="10" xfId="0" applyFont="1" applyFill="1" applyBorder="1" applyAlignment="1">
      <alignment horizontal="left" vertical="center" wrapText="1"/>
    </xf>
    <xf numFmtId="0" fontId="4" fillId="12" borderId="10" xfId="0" applyFont="1" applyFill="1" applyBorder="1" applyAlignment="1">
      <alignment vertical="center" wrapText="1"/>
    </xf>
    <xf numFmtId="4" fontId="4" fillId="12" borderId="10" xfId="0" applyNumberFormat="1" applyFont="1" applyFill="1" applyBorder="1" applyAlignment="1">
      <alignment vertical="center" wrapText="1"/>
    </xf>
    <xf numFmtId="0" fontId="2" fillId="0" borderId="28" xfId="0" applyFont="1" applyBorder="1" applyAlignment="1">
      <alignment horizontal="center" vertical="center"/>
    </xf>
    <xf numFmtId="0" fontId="4" fillId="4" borderId="29" xfId="9" applyFont="1" applyFill="1" applyBorder="1" applyAlignment="1">
      <alignment horizontal="center" vertical="center"/>
    </xf>
    <xf numFmtId="0" fontId="4" fillId="4" borderId="23" xfId="9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vertical="center" wrapText="1"/>
    </xf>
    <xf numFmtId="0" fontId="4" fillId="4" borderId="23" xfId="0" applyFont="1" applyFill="1" applyBorder="1" applyAlignment="1">
      <alignment horizontal="center" vertical="center" wrapText="1"/>
    </xf>
    <xf numFmtId="4" fontId="4" fillId="4" borderId="23" xfId="0" applyNumberFormat="1" applyFont="1" applyFill="1" applyBorder="1" applyAlignment="1">
      <alignment vertical="center" wrapText="1"/>
    </xf>
    <xf numFmtId="0" fontId="4" fillId="0" borderId="18" xfId="9" applyFont="1" applyBorder="1" applyAlignment="1">
      <alignment vertical="center" wrapText="1"/>
    </xf>
    <xf numFmtId="0" fontId="4" fillId="12" borderId="2" xfId="9" applyFont="1" applyFill="1" applyBorder="1" applyAlignment="1">
      <alignment horizontal="left" vertical="center"/>
    </xf>
    <xf numFmtId="0" fontId="4" fillId="12" borderId="3" xfId="9" applyFont="1" applyFill="1" applyBorder="1" applyAlignment="1">
      <alignment horizontal="center" vertical="center" wrapText="1"/>
    </xf>
    <xf numFmtId="0" fontId="4" fillId="12" borderId="3" xfId="9" applyFont="1" applyFill="1" applyBorder="1" applyAlignment="1">
      <alignment horizontal="left" vertical="center" wrapText="1"/>
    </xf>
    <xf numFmtId="4" fontId="4" fillId="12" borderId="3" xfId="9" applyNumberFormat="1" applyFont="1" applyFill="1" applyBorder="1" applyAlignment="1">
      <alignment vertical="center" wrapText="1"/>
    </xf>
    <xf numFmtId="0" fontId="2" fillId="4" borderId="18" xfId="0" quotePrefix="1" applyFont="1" applyFill="1" applyBorder="1" applyAlignment="1">
      <alignment horizontal="center" vertical="center"/>
    </xf>
    <xf numFmtId="0" fontId="2" fillId="4" borderId="18" xfId="9" applyFont="1" applyFill="1" applyBorder="1" applyAlignment="1">
      <alignment horizontal="center" vertical="center"/>
    </xf>
    <xf numFmtId="0" fontId="4" fillId="4" borderId="18" xfId="9" applyFont="1" applyFill="1" applyBorder="1" applyAlignment="1">
      <alignment vertical="center"/>
    </xf>
    <xf numFmtId="4" fontId="4" fillId="4" borderId="18" xfId="9" applyNumberFormat="1" applyFont="1" applyFill="1" applyBorder="1" applyAlignment="1">
      <alignment vertical="center" wrapText="1"/>
    </xf>
    <xf numFmtId="0" fontId="4" fillId="4" borderId="18" xfId="9" applyFont="1" applyFill="1" applyBorder="1" applyAlignment="1">
      <alignment vertical="center" wrapText="1"/>
    </xf>
    <xf numFmtId="0" fontId="4" fillId="4" borderId="21" xfId="9" applyFont="1" applyFill="1" applyBorder="1" applyAlignment="1">
      <alignment horizontal="center" vertical="center" wrapText="1"/>
    </xf>
    <xf numFmtId="0" fontId="4" fillId="4" borderId="21" xfId="9" applyFont="1" applyFill="1" applyBorder="1" applyAlignment="1">
      <alignment vertical="center"/>
    </xf>
    <xf numFmtId="4" fontId="4" fillId="4" borderId="21" xfId="9" applyNumberFormat="1" applyFont="1" applyFill="1" applyBorder="1" applyAlignment="1">
      <alignment vertical="center" wrapText="1"/>
    </xf>
    <xf numFmtId="0" fontId="4" fillId="4" borderId="11" xfId="9" applyFont="1" applyFill="1" applyBorder="1" applyAlignment="1">
      <alignment horizontal="center" vertical="center"/>
    </xf>
    <xf numFmtId="0" fontId="4" fillId="4" borderId="0" xfId="9" applyFont="1" applyFill="1" applyAlignment="1">
      <alignment horizontal="center" vertical="center" wrapText="1"/>
    </xf>
    <xf numFmtId="0" fontId="4" fillId="4" borderId="0" xfId="9" applyFont="1" applyFill="1" applyAlignment="1">
      <alignment vertical="center" wrapText="1"/>
    </xf>
    <xf numFmtId="170" fontId="2" fillId="0" borderId="30" xfId="2" applyNumberFormat="1" applyFont="1" applyFill="1" applyBorder="1" applyAlignment="1">
      <alignment horizontal="center" vertical="center" wrapText="1"/>
    </xf>
    <xf numFmtId="4" fontId="4" fillId="4" borderId="0" xfId="9" applyNumberFormat="1" applyFont="1" applyFill="1" applyAlignment="1">
      <alignment vertical="center" wrapText="1"/>
    </xf>
    <xf numFmtId="4" fontId="4" fillId="0" borderId="31" xfId="4" applyNumberFormat="1" applyFont="1" applyFill="1" applyBorder="1" applyAlignment="1">
      <alignment vertical="center" wrapText="1"/>
    </xf>
    <xf numFmtId="0" fontId="4" fillId="4" borderId="2" xfId="9" applyFont="1" applyFill="1" applyBorder="1" applyAlignment="1">
      <alignment horizontal="left" vertical="center"/>
    </xf>
    <xf numFmtId="0" fontId="4" fillId="4" borderId="3" xfId="9" applyFont="1" applyFill="1" applyBorder="1" applyAlignment="1">
      <alignment horizontal="center" vertical="center" wrapText="1"/>
    </xf>
    <xf numFmtId="0" fontId="4" fillId="4" borderId="3" xfId="9" applyFont="1" applyFill="1" applyBorder="1" applyAlignment="1">
      <alignment vertical="center" wrapText="1"/>
    </xf>
    <xf numFmtId="4" fontId="4" fillId="4" borderId="3" xfId="9" applyNumberFormat="1" applyFont="1" applyFill="1" applyBorder="1" applyAlignment="1">
      <alignment vertical="center" wrapText="1"/>
    </xf>
    <xf numFmtId="0" fontId="4" fillId="4" borderId="1" xfId="9" applyFont="1" applyFill="1" applyBorder="1" applyAlignment="1">
      <alignment horizontal="left" vertical="center"/>
    </xf>
    <xf numFmtId="0" fontId="4" fillId="4" borderId="5" xfId="9" applyFont="1" applyFill="1" applyBorder="1" applyAlignment="1">
      <alignment horizontal="left" vertical="center"/>
    </xf>
    <xf numFmtId="0" fontId="4" fillId="4" borderId="10" xfId="9" applyFont="1" applyFill="1" applyBorder="1" applyAlignment="1">
      <alignment horizontal="center" vertical="center" wrapText="1"/>
    </xf>
    <xf numFmtId="0" fontId="4" fillId="4" borderId="10" xfId="9" applyFont="1" applyFill="1" applyBorder="1" applyAlignment="1">
      <alignment vertical="center" wrapText="1"/>
    </xf>
    <xf numFmtId="4" fontId="4" fillId="4" borderId="10" xfId="9" applyNumberFormat="1" applyFont="1" applyFill="1" applyBorder="1" applyAlignment="1">
      <alignment vertical="center" wrapText="1"/>
    </xf>
    <xf numFmtId="0" fontId="4" fillId="12" borderId="3" xfId="9" applyFont="1" applyFill="1" applyBorder="1" applyAlignment="1">
      <alignment vertical="center" wrapText="1"/>
    </xf>
    <xf numFmtId="4" fontId="4" fillId="12" borderId="4" xfId="9" applyNumberFormat="1" applyFont="1" applyFill="1" applyBorder="1" applyAlignment="1">
      <alignment vertical="center" wrapText="1"/>
    </xf>
    <xf numFmtId="0" fontId="2" fillId="0" borderId="0" xfId="9" applyFont="1" applyAlignment="1">
      <alignment horizontal="center" vertical="center"/>
    </xf>
    <xf numFmtId="4" fontId="4" fillId="0" borderId="32" xfId="4" applyNumberFormat="1" applyFont="1" applyFill="1" applyBorder="1" applyAlignment="1">
      <alignment vertical="center" wrapText="1"/>
    </xf>
    <xf numFmtId="0" fontId="2" fillId="4" borderId="14" xfId="9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4" fontId="2" fillId="4" borderId="15" xfId="0" applyNumberFormat="1" applyFont="1" applyFill="1" applyBorder="1" applyAlignment="1">
      <alignment vertical="center"/>
    </xf>
    <xf numFmtId="0" fontId="2" fillId="4" borderId="17" xfId="9" applyFont="1" applyFill="1" applyBorder="1" applyAlignment="1">
      <alignment horizontal="center" vertical="center"/>
    </xf>
    <xf numFmtId="0" fontId="2" fillId="4" borderId="18" xfId="0" applyFont="1" applyFill="1" applyBorder="1"/>
    <xf numFmtId="4" fontId="2" fillId="4" borderId="18" xfId="0" applyNumberFormat="1" applyFont="1" applyFill="1" applyBorder="1" applyAlignment="1">
      <alignment vertical="center"/>
    </xf>
    <xf numFmtId="0" fontId="2" fillId="4" borderId="18" xfId="0" applyFont="1" applyFill="1" applyBorder="1" applyAlignment="1">
      <alignment horizontal="justify" vertical="center" wrapText="1"/>
    </xf>
    <xf numFmtId="4" fontId="2" fillId="4" borderId="18" xfId="9" applyNumberFormat="1" applyFont="1" applyFill="1" applyBorder="1" applyAlignment="1">
      <alignment vertical="center" wrapText="1"/>
    </xf>
    <xf numFmtId="0" fontId="4" fillId="4" borderId="15" xfId="9" applyFont="1" applyFill="1" applyBorder="1" applyAlignment="1">
      <alignment vertical="center" wrapText="1"/>
    </xf>
    <xf numFmtId="4" fontId="4" fillId="4" borderId="15" xfId="9" applyNumberFormat="1" applyFont="1" applyFill="1" applyBorder="1" applyAlignment="1">
      <alignment vertical="center" wrapText="1"/>
    </xf>
    <xf numFmtId="0" fontId="2" fillId="4" borderId="17" xfId="0" quotePrefix="1" applyFont="1" applyFill="1" applyBorder="1" applyAlignment="1">
      <alignment horizontal="center" vertical="center"/>
    </xf>
    <xf numFmtId="4" fontId="2" fillId="4" borderId="18" xfId="2" applyNumberFormat="1" applyFont="1" applyFill="1" applyBorder="1" applyAlignment="1">
      <alignment vertical="center" wrapText="1"/>
    </xf>
    <xf numFmtId="0" fontId="2" fillId="4" borderId="14" xfId="0" applyFont="1" applyFill="1" applyBorder="1" applyAlignment="1">
      <alignment horizontal="center" vertical="center"/>
    </xf>
    <xf numFmtId="0" fontId="2" fillId="0" borderId="23" xfId="9" applyFont="1" applyBorder="1" applyAlignment="1">
      <alignment horizontal="justify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8" xfId="0" applyFont="1" applyBorder="1" applyAlignment="1">
      <alignment horizontal="left"/>
    </xf>
    <xf numFmtId="4" fontId="2" fillId="0" borderId="18" xfId="0" applyNumberFormat="1" applyFont="1" applyBorder="1" applyAlignment="1">
      <alignment vertical="center"/>
    </xf>
    <xf numFmtId="4" fontId="2" fillId="4" borderId="19" xfId="4" applyNumberFormat="1" applyFont="1" applyFill="1" applyBorder="1" applyAlignment="1">
      <alignment vertical="center" wrapText="1"/>
    </xf>
    <xf numFmtId="0" fontId="2" fillId="0" borderId="29" xfId="9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71" fontId="2" fillId="11" borderId="21" xfId="2" applyNumberFormat="1" applyFont="1" applyFill="1" applyBorder="1" applyAlignment="1">
      <alignment horizontal="center" vertical="center" wrapText="1"/>
    </xf>
    <xf numFmtId="0" fontId="4" fillId="0" borderId="23" xfId="9" applyFont="1" applyBorder="1" applyAlignment="1">
      <alignment horizontal="justify" vertical="center" wrapText="1"/>
    </xf>
    <xf numFmtId="4" fontId="4" fillId="4" borderId="23" xfId="1" applyNumberFormat="1" applyFont="1" applyFill="1" applyBorder="1" applyAlignment="1">
      <alignment vertical="center" wrapText="1"/>
    </xf>
    <xf numFmtId="0" fontId="2" fillId="0" borderId="23" xfId="9" applyFont="1" applyBorder="1" applyAlignment="1">
      <alignment horizontal="center" vertical="center"/>
    </xf>
    <xf numFmtId="4" fontId="2" fillId="0" borderId="23" xfId="9" applyNumberFormat="1" applyFont="1" applyBorder="1" applyAlignment="1">
      <alignment horizontal="right" vertical="center" wrapText="1"/>
    </xf>
    <xf numFmtId="4" fontId="2" fillId="0" borderId="25" xfId="4" applyNumberFormat="1" applyFont="1" applyFill="1" applyBorder="1" applyAlignment="1">
      <alignment vertical="center" wrapText="1"/>
    </xf>
    <xf numFmtId="0" fontId="2" fillId="4" borderId="0" xfId="0" applyFont="1" applyFill="1" applyAlignment="1">
      <alignment horizontal="justify" vertical="center" wrapText="1"/>
    </xf>
    <xf numFmtId="4" fontId="2" fillId="4" borderId="0" xfId="0" applyNumberFormat="1" applyFont="1" applyFill="1" applyAlignment="1">
      <alignment vertical="center" wrapText="1"/>
    </xf>
    <xf numFmtId="0" fontId="2" fillId="4" borderId="15" xfId="9" applyFont="1" applyFill="1" applyBorder="1" applyAlignment="1">
      <alignment horizontal="center" vertical="center"/>
    </xf>
    <xf numFmtId="4" fontId="4" fillId="4" borderId="0" xfId="4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166" fontId="2" fillId="4" borderId="5" xfId="0" applyNumberFormat="1" applyFont="1" applyFill="1" applyBorder="1" applyAlignment="1">
      <alignment horizontal="justify" vertical="center" wrapText="1"/>
    </xf>
    <xf numFmtId="4" fontId="2" fillId="4" borderId="1" xfId="0" applyNumberFormat="1" applyFont="1" applyFill="1" applyBorder="1" applyAlignment="1">
      <alignment horizontal="right" vertical="center" wrapText="1"/>
    </xf>
    <xf numFmtId="166" fontId="2" fillId="4" borderId="1" xfId="0" applyNumberFormat="1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vertical="center"/>
    </xf>
    <xf numFmtId="0" fontId="4" fillId="7" borderId="2" xfId="0" applyFont="1" applyFill="1" applyBorder="1" applyAlignment="1">
      <alignment horizontal="left" vertical="center"/>
    </xf>
    <xf numFmtId="0" fontId="4" fillId="7" borderId="4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1" xfId="6" applyFont="1" applyBorder="1" applyAlignment="1">
      <alignment horizontal="center" vertical="center" wrapText="1"/>
    </xf>
    <xf numFmtId="0" fontId="4" fillId="7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right" vertical="center"/>
    </xf>
    <xf numFmtId="0" fontId="7" fillId="0" borderId="2" xfId="11" applyFont="1" applyBorder="1" applyAlignment="1">
      <alignment horizontal="center" vertical="center" wrapText="1"/>
    </xf>
    <xf numFmtId="0" fontId="7" fillId="0" borderId="3" xfId="1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1" xfId="7" applyFont="1" applyFill="1" applyBorder="1" applyAlignment="1">
      <alignment horizontal="left" vertical="center"/>
    </xf>
    <xf numFmtId="0" fontId="4" fillId="2" borderId="1" xfId="6" applyFont="1" applyFill="1" applyBorder="1" applyAlignment="1">
      <alignment horizontal="left" vertical="center"/>
    </xf>
    <xf numFmtId="0" fontId="4" fillId="0" borderId="1" xfId="7" applyFont="1" applyBorder="1" applyAlignment="1">
      <alignment horizontal="left" vertical="center"/>
    </xf>
    <xf numFmtId="0" fontId="4" fillId="0" borderId="2" xfId="7" applyFont="1" applyBorder="1" applyAlignment="1">
      <alignment horizontal="left" vertical="center"/>
    </xf>
    <xf numFmtId="0" fontId="4" fillId="0" borderId="3" xfId="7" applyFont="1" applyBorder="1" applyAlignment="1">
      <alignment horizontal="left" vertical="center"/>
    </xf>
    <xf numFmtId="0" fontId="4" fillId="0" borderId="4" xfId="7" applyFont="1" applyBorder="1" applyAlignment="1">
      <alignment horizontal="left" vertical="center"/>
    </xf>
    <xf numFmtId="0" fontId="4" fillId="2" borderId="1" xfId="7" applyFont="1" applyFill="1" applyBorder="1" applyAlignment="1">
      <alignment horizontal="center" vertical="center"/>
    </xf>
    <xf numFmtId="164" fontId="4" fillId="0" borderId="1" xfId="12" applyFont="1" applyBorder="1" applyAlignment="1">
      <alignment horizontal="center" vertical="center"/>
    </xf>
    <xf numFmtId="0" fontId="4" fillId="0" borderId="1" xfId="13" applyFont="1" applyBorder="1" applyAlignment="1">
      <alignment horizontal="center" vertical="center" wrapText="1"/>
    </xf>
    <xf numFmtId="164" fontId="4" fillId="0" borderId="1" xfId="12" applyFont="1" applyBorder="1" applyAlignment="1">
      <alignment vertical="center"/>
    </xf>
    <xf numFmtId="10" fontId="4" fillId="0" borderId="1" xfId="14" applyNumberFormat="1" applyFont="1" applyBorder="1" applyAlignment="1">
      <alignment horizontal="center" vertical="center"/>
    </xf>
    <xf numFmtId="0" fontId="2" fillId="0" borderId="1" xfId="13" applyFont="1" applyBorder="1" applyAlignment="1">
      <alignment horizontal="center" vertical="center"/>
    </xf>
    <xf numFmtId="4" fontId="2" fillId="0" borderId="1" xfId="13" applyNumberFormat="1" applyFont="1" applyBorder="1" applyAlignment="1">
      <alignment horizontal="center" vertical="center"/>
    </xf>
    <xf numFmtId="0" fontId="4" fillId="0" borderId="5" xfId="12" applyNumberFormat="1" applyFont="1" applyBorder="1" applyAlignment="1" applyProtection="1">
      <alignment horizontal="center" vertical="center"/>
    </xf>
    <xf numFmtId="0" fontId="4" fillId="0" borderId="13" xfId="12" applyNumberFormat="1" applyFont="1" applyBorder="1" applyAlignment="1" applyProtection="1">
      <alignment horizontal="center" vertical="center"/>
    </xf>
    <xf numFmtId="0" fontId="4" fillId="0" borderId="6" xfId="12" applyNumberFormat="1" applyFont="1" applyBorder="1" applyAlignment="1" applyProtection="1">
      <alignment horizontal="center" vertical="center"/>
    </xf>
    <xf numFmtId="0" fontId="2" fillId="0" borderId="1" xfId="12" applyNumberFormat="1" applyFont="1" applyFill="1" applyBorder="1" applyAlignment="1" applyProtection="1">
      <alignment horizontal="left" vertical="center" wrapText="1"/>
    </xf>
    <xf numFmtId="2" fontId="2" fillId="0" borderId="1" xfId="12" applyNumberFormat="1" applyFont="1" applyBorder="1" applyAlignment="1" applyProtection="1">
      <alignment horizontal="center" vertical="center" wrapText="1"/>
    </xf>
    <xf numFmtId="10" fontId="2" fillId="4" borderId="1" xfId="14" applyNumberFormat="1" applyFont="1" applyFill="1" applyBorder="1" applyAlignment="1">
      <alignment horizontal="center" vertical="center"/>
    </xf>
    <xf numFmtId="10" fontId="2" fillId="10" borderId="1" xfId="14" applyNumberFormat="1" applyFont="1" applyFill="1" applyBorder="1" applyAlignment="1">
      <alignment horizontal="center" vertical="center"/>
    </xf>
    <xf numFmtId="4" fontId="2" fillId="4" borderId="1" xfId="14" applyNumberFormat="1" applyFont="1" applyFill="1" applyBorder="1" applyAlignment="1">
      <alignment horizontal="center" vertical="center"/>
    </xf>
    <xf numFmtId="4" fontId="2" fillId="0" borderId="1" xfId="14" applyNumberFormat="1" applyFont="1" applyFill="1" applyBorder="1" applyAlignment="1">
      <alignment horizontal="center" vertical="center"/>
    </xf>
    <xf numFmtId="4" fontId="2" fillId="0" borderId="1" xfId="12" applyNumberFormat="1" applyFont="1" applyBorder="1" applyAlignment="1" applyProtection="1">
      <alignment horizontal="center" vertical="center" wrapText="1"/>
    </xf>
    <xf numFmtId="10" fontId="2" fillId="0" borderId="1" xfId="14" applyNumberFormat="1" applyFont="1" applyFill="1" applyBorder="1" applyAlignment="1">
      <alignment horizontal="center" vertical="center"/>
    </xf>
    <xf numFmtId="10" fontId="2" fillId="8" borderId="1" xfId="14" applyNumberFormat="1" applyFont="1" applyFill="1" applyBorder="1" applyAlignment="1">
      <alignment horizontal="center" vertical="center"/>
    </xf>
    <xf numFmtId="0" fontId="4" fillId="0" borderId="1" xfId="12" applyNumberFormat="1" applyFont="1" applyBorder="1" applyAlignment="1" applyProtection="1">
      <alignment horizontal="center" vertical="center"/>
    </xf>
    <xf numFmtId="166" fontId="2" fillId="4" borderId="1" xfId="0" applyNumberFormat="1" applyFont="1" applyFill="1" applyBorder="1" applyAlignment="1">
      <alignment horizontal="left" vertical="center" wrapText="1"/>
    </xf>
    <xf numFmtId="168" fontId="2" fillId="0" borderId="1" xfId="12" applyNumberFormat="1" applyFont="1" applyBorder="1" applyAlignment="1" applyProtection="1">
      <alignment horizontal="center" vertical="center" wrapText="1"/>
    </xf>
    <xf numFmtId="10" fontId="2" fillId="4" borderId="0" xfId="14" applyNumberFormat="1" applyFont="1" applyFill="1" applyBorder="1" applyAlignment="1">
      <alignment horizontal="center" vertical="center"/>
    </xf>
    <xf numFmtId="10" fontId="2" fillId="9" borderId="0" xfId="14" applyNumberFormat="1" applyFont="1" applyFill="1" applyBorder="1" applyAlignment="1">
      <alignment horizontal="center" vertical="center"/>
    </xf>
    <xf numFmtId="10" fontId="2" fillId="0" borderId="0" xfId="14" applyNumberFormat="1" applyFont="1" applyFill="1" applyBorder="1" applyAlignment="1">
      <alignment horizontal="center" vertical="center"/>
    </xf>
    <xf numFmtId="39" fontId="2" fillId="0" borderId="1" xfId="12" applyNumberFormat="1" applyFont="1" applyBorder="1" applyAlignment="1" applyProtection="1">
      <alignment horizontal="center" vertical="center" wrapText="1"/>
    </xf>
    <xf numFmtId="4" fontId="2" fillId="4" borderId="0" xfId="14" applyNumberFormat="1" applyFont="1" applyFill="1" applyBorder="1" applyAlignment="1">
      <alignment horizontal="center" vertical="center"/>
    </xf>
    <xf numFmtId="0" fontId="2" fillId="4" borderId="0" xfId="12" applyNumberFormat="1" applyFont="1" applyFill="1" applyBorder="1" applyAlignment="1" applyProtection="1">
      <alignment horizontal="center" vertical="center"/>
    </xf>
    <xf numFmtId="0" fontId="2" fillId="0" borderId="0" xfId="12" applyNumberFormat="1" applyFont="1" applyFill="1" applyBorder="1" applyAlignment="1" applyProtection="1">
      <alignment horizontal="left" vertical="center" wrapText="1"/>
    </xf>
    <xf numFmtId="39" fontId="2" fillId="4" borderId="0" xfId="12" applyNumberFormat="1" applyFont="1" applyFill="1" applyBorder="1" applyAlignment="1" applyProtection="1">
      <alignment horizontal="center" vertical="center" wrapText="1"/>
    </xf>
    <xf numFmtId="10" fontId="8" fillId="0" borderId="0" xfId="14" applyNumberFormat="1" applyFont="1" applyFill="1" applyBorder="1" applyAlignment="1">
      <alignment horizontal="center" vertical="center"/>
    </xf>
    <xf numFmtId="0" fontId="2" fillId="0" borderId="1" xfId="12" applyNumberFormat="1" applyFont="1" applyBorder="1" applyAlignment="1" applyProtection="1">
      <alignment horizontal="left" vertical="center" wrapText="1"/>
    </xf>
    <xf numFmtId="4" fontId="2" fillId="0" borderId="0" xfId="14" applyNumberFormat="1" applyFont="1" applyFill="1" applyBorder="1" applyAlignment="1">
      <alignment horizontal="center" vertical="center"/>
    </xf>
    <xf numFmtId="0" fontId="8" fillId="4" borderId="1" xfId="13" applyFont="1" applyFill="1" applyBorder="1" applyAlignment="1">
      <alignment horizontal="center" vertical="center"/>
    </xf>
    <xf numFmtId="0" fontId="8" fillId="0" borderId="1" xfId="13" applyFont="1" applyBorder="1" applyAlignment="1">
      <alignment horizontal="center" vertical="center"/>
    </xf>
    <xf numFmtId="0" fontId="2" fillId="0" borderId="0" xfId="12" applyNumberFormat="1" applyFont="1" applyBorder="1" applyAlignment="1" applyProtection="1">
      <alignment horizontal="center" vertical="center"/>
    </xf>
    <xf numFmtId="39" fontId="2" fillId="0" borderId="0" xfId="12" applyNumberFormat="1" applyFont="1" applyBorder="1" applyAlignment="1" applyProtection="1">
      <alignment horizontal="center" vertical="center" wrapText="1"/>
    </xf>
    <xf numFmtId="10" fontId="8" fillId="8" borderId="0" xfId="14" applyNumberFormat="1" applyFont="1" applyFill="1" applyBorder="1" applyAlignment="1">
      <alignment horizontal="center" vertical="center"/>
    </xf>
    <xf numFmtId="4" fontId="8" fillId="0" borderId="0" xfId="14" applyNumberFormat="1" applyFont="1" applyFill="1" applyBorder="1" applyAlignment="1">
      <alignment horizontal="center" vertical="center"/>
    </xf>
    <xf numFmtId="0" fontId="2" fillId="4" borderId="0" xfId="13" applyFont="1" applyFill="1" applyAlignment="1">
      <alignment horizontal="center" vertical="center"/>
    </xf>
    <xf numFmtId="0" fontId="2" fillId="0" borderId="0" xfId="13" applyFont="1" applyAlignment="1">
      <alignment horizontal="center" vertical="center"/>
    </xf>
    <xf numFmtId="0" fontId="8" fillId="0" borderId="0" xfId="12" applyNumberFormat="1" applyFont="1" applyBorder="1" applyAlignment="1" applyProtection="1">
      <alignment horizontal="center" vertical="center"/>
    </xf>
    <xf numFmtId="0" fontId="8" fillId="0" borderId="0" xfId="12" applyNumberFormat="1" applyFont="1" applyBorder="1" applyAlignment="1" applyProtection="1">
      <alignment horizontal="left" vertical="center" wrapText="1"/>
    </xf>
    <xf numFmtId="39" fontId="8" fillId="0" borderId="0" xfId="12" applyNumberFormat="1" applyFont="1" applyBorder="1" applyAlignment="1" applyProtection="1">
      <alignment horizontal="center" vertical="center" wrapText="1"/>
    </xf>
  </cellXfs>
  <cellStyles count="17">
    <cellStyle name="Moeda" xfId="4" builtinId="4"/>
    <cellStyle name="NívelCol_1" xfId="2" builtinId="2" iLevel="0"/>
    <cellStyle name="NívelLinha_1" xfId="1" builtinId="1" iLevel="0"/>
    <cellStyle name="Normal" xfId="0" builtinId="0"/>
    <cellStyle name="Normal 11 2" xfId="7"/>
    <cellStyle name="Normal 2" xfId="6"/>
    <cellStyle name="Normal 3" xfId="13"/>
    <cellStyle name="Normal 3 2" xfId="9"/>
    <cellStyle name="Normal 4" xfId="11"/>
    <cellStyle name="Normal_Planilha Casa A=50,00 m²" xfId="16"/>
    <cellStyle name="Porcentagem" xfId="5" builtinId="5"/>
    <cellStyle name="Porcentagem 2" xfId="14"/>
    <cellStyle name="Separador de milhares 2" xfId="8"/>
    <cellStyle name="Separador de milhares 4" xfId="15"/>
    <cellStyle name="Vírgula" xfId="3" builtinId="3"/>
    <cellStyle name="Vírgula 3" xfId="10"/>
    <cellStyle name="Vírgula 5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51354</xdr:colOff>
      <xdr:row>1</xdr:row>
      <xdr:rowOff>8698</xdr:rowOff>
    </xdr:from>
    <xdr:to>
      <xdr:col>1</xdr:col>
      <xdr:colOff>1192696</xdr:colOff>
      <xdr:row>4</xdr:row>
      <xdr:rowOff>58147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3C97982-BC82-476F-A6E4-5CED76342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54" y="157785"/>
          <a:ext cx="1737690" cy="496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51353</xdr:colOff>
      <xdr:row>1</xdr:row>
      <xdr:rowOff>8698</xdr:rowOff>
    </xdr:from>
    <xdr:to>
      <xdr:col>3</xdr:col>
      <xdr:colOff>334528</xdr:colOff>
      <xdr:row>4</xdr:row>
      <xdr:rowOff>265045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3C97982-BC82-476F-A6E4-5CED76342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03" y="161098"/>
          <a:ext cx="2464400" cy="71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134470</xdr:colOff>
      <xdr:row>1</xdr:row>
      <xdr:rowOff>100853</xdr:rowOff>
    </xdr:from>
    <xdr:to>
      <xdr:col>2</xdr:col>
      <xdr:colOff>1572746</xdr:colOff>
      <xdr:row>3</xdr:row>
      <xdr:rowOff>100853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E066006-F9C6-4958-AA81-A33771AA0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070" y="253253"/>
          <a:ext cx="2047876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O38"/>
  <sheetViews>
    <sheetView view="pageBreakPreview" zoomScale="115" zoomScaleSheetLayoutView="115" workbookViewId="0">
      <selection sqref="A1:C31"/>
    </sheetView>
  </sheetViews>
  <sheetFormatPr defaultColWidth="8.85546875" defaultRowHeight="12" x14ac:dyDescent="0.25"/>
  <cols>
    <col min="1" max="1" width="9" style="3" customWidth="1"/>
    <col min="2" max="2" width="53.7109375" style="120" customWidth="1"/>
    <col min="3" max="3" width="12.28515625" style="55" customWidth="1"/>
    <col min="4" max="4" width="8.85546875" style="3"/>
    <col min="5" max="5" width="9.85546875" style="3" bestFit="1" customWidth="1"/>
    <col min="6" max="6" width="8.85546875" style="3" customWidth="1"/>
    <col min="7" max="7" width="10.140625" style="4" customWidth="1"/>
    <col min="8" max="8" width="12.140625" style="5" customWidth="1"/>
    <col min="9" max="9" width="8.85546875" style="3" customWidth="1"/>
    <col min="10" max="10" width="14.140625" style="3" customWidth="1"/>
    <col min="11" max="12" width="8.85546875" style="3" customWidth="1"/>
    <col min="13" max="13" width="9.85546875" style="3" customWidth="1"/>
    <col min="14" max="14" width="10.5703125" style="3" customWidth="1"/>
    <col min="15" max="15" width="11.42578125" style="3" customWidth="1"/>
    <col min="16" max="16384" width="8.85546875" style="3"/>
  </cols>
  <sheetData>
    <row r="1" spans="1:15" x14ac:dyDescent="0.25">
      <c r="A1" s="362"/>
      <c r="B1" s="362"/>
      <c r="C1" s="362"/>
    </row>
    <row r="2" spans="1:15" x14ac:dyDescent="0.25">
      <c r="A2" s="362"/>
      <c r="B2" s="362"/>
      <c r="C2" s="362"/>
    </row>
    <row r="3" spans="1:15" x14ac:dyDescent="0.25">
      <c r="A3" s="362"/>
      <c r="B3" s="362"/>
      <c r="C3" s="362"/>
    </row>
    <row r="4" spans="1:15" x14ac:dyDescent="0.25">
      <c r="A4" s="362"/>
      <c r="B4" s="362"/>
      <c r="C4" s="362"/>
    </row>
    <row r="5" spans="1:15" ht="9" customHeight="1" x14ac:dyDescent="0.25">
      <c r="A5" s="362"/>
      <c r="B5" s="362"/>
      <c r="C5" s="362"/>
    </row>
    <row r="6" spans="1:15" ht="24" customHeight="1" x14ac:dyDescent="0.25">
      <c r="A6" s="1" t="s">
        <v>899</v>
      </c>
      <c r="B6" s="2"/>
      <c r="C6" s="358"/>
    </row>
    <row r="7" spans="1:15" x14ac:dyDescent="0.25">
      <c r="A7" s="350" t="s">
        <v>4</v>
      </c>
      <c r="B7" s="351" t="s">
        <v>7</v>
      </c>
      <c r="C7" s="352" t="s">
        <v>286</v>
      </c>
    </row>
    <row r="8" spans="1:15" x14ac:dyDescent="0.25">
      <c r="A8" s="361"/>
      <c r="B8" s="361"/>
      <c r="C8" s="361"/>
    </row>
    <row r="9" spans="1:15" ht="15" customHeight="1" x14ac:dyDescent="0.25">
      <c r="A9" s="353" t="s">
        <v>13</v>
      </c>
      <c r="B9" s="354" t="s">
        <v>14</v>
      </c>
      <c r="C9" s="355">
        <v>44808.852400000003</v>
      </c>
      <c r="I9" s="18"/>
      <c r="J9" s="19"/>
    </row>
    <row r="10" spans="1:15" ht="15" customHeight="1" x14ac:dyDescent="0.25">
      <c r="A10" s="65" t="s">
        <v>33</v>
      </c>
      <c r="B10" s="356" t="s">
        <v>34</v>
      </c>
      <c r="C10" s="355">
        <v>8035.2240149999989</v>
      </c>
      <c r="D10" s="44"/>
      <c r="E10" s="45"/>
      <c r="F10" s="45"/>
      <c r="G10" s="46"/>
      <c r="H10" s="47"/>
      <c r="I10" s="33"/>
      <c r="J10" s="33"/>
      <c r="K10" s="33"/>
    </row>
    <row r="11" spans="1:15" ht="15" customHeight="1" x14ac:dyDescent="0.25">
      <c r="A11" s="65" t="s">
        <v>65</v>
      </c>
      <c r="B11" s="356" t="s">
        <v>66</v>
      </c>
      <c r="C11" s="355">
        <v>4308.3920399999997</v>
      </c>
      <c r="D11" s="44"/>
      <c r="E11" s="33"/>
      <c r="F11" s="33"/>
      <c r="G11" s="46"/>
      <c r="H11" s="47"/>
      <c r="I11" s="33"/>
      <c r="J11" s="33"/>
    </row>
    <row r="12" spans="1:15" ht="15" customHeight="1" x14ac:dyDescent="0.25">
      <c r="A12" s="65" t="s">
        <v>84</v>
      </c>
      <c r="B12" s="356" t="s">
        <v>85</v>
      </c>
      <c r="C12" s="355">
        <v>8185.06</v>
      </c>
      <c r="D12" s="44"/>
      <c r="E12" s="33"/>
      <c r="F12" s="33"/>
      <c r="G12" s="46"/>
      <c r="H12" s="47"/>
      <c r="I12" s="33"/>
      <c r="J12" s="33"/>
      <c r="K12" s="33"/>
      <c r="L12" s="33"/>
      <c r="M12" s="33"/>
      <c r="N12" s="33"/>
      <c r="O12" s="33"/>
    </row>
    <row r="13" spans="1:15" ht="15" customHeight="1" x14ac:dyDescent="0.25">
      <c r="A13" s="65" t="s">
        <v>93</v>
      </c>
      <c r="B13" s="356" t="s">
        <v>94</v>
      </c>
      <c r="C13" s="355">
        <v>4506.9878000000008</v>
      </c>
      <c r="I13" s="33"/>
      <c r="J13" s="33"/>
    </row>
    <row r="14" spans="1:15" ht="15" customHeight="1" x14ac:dyDescent="0.25">
      <c r="A14" s="65" t="s">
        <v>99</v>
      </c>
      <c r="B14" s="356" t="s">
        <v>100</v>
      </c>
      <c r="C14" s="355">
        <v>2299.2046</v>
      </c>
      <c r="I14" s="33"/>
      <c r="J14" s="33"/>
    </row>
    <row r="15" spans="1:15" ht="15" customHeight="1" x14ac:dyDescent="0.25">
      <c r="A15" s="65" t="s">
        <v>104</v>
      </c>
      <c r="B15" s="356" t="s">
        <v>105</v>
      </c>
      <c r="C15" s="355">
        <v>879.21897000000013</v>
      </c>
      <c r="I15" s="33"/>
      <c r="J15" s="33"/>
    </row>
    <row r="16" spans="1:15" ht="15" customHeight="1" x14ac:dyDescent="0.25">
      <c r="A16" s="65" t="s">
        <v>109</v>
      </c>
      <c r="B16" s="356" t="s">
        <v>110</v>
      </c>
      <c r="C16" s="355">
        <v>3777.9504000000006</v>
      </c>
      <c r="I16" s="33"/>
      <c r="J16" s="33"/>
    </row>
    <row r="17" spans="1:15" ht="15" customHeight="1" x14ac:dyDescent="0.25">
      <c r="A17" s="65" t="s">
        <v>113</v>
      </c>
      <c r="B17" s="356" t="s">
        <v>114</v>
      </c>
      <c r="C17" s="355">
        <v>1571.7248</v>
      </c>
      <c r="G17" s="46"/>
      <c r="H17" s="47"/>
      <c r="I17" s="33"/>
      <c r="J17" s="33"/>
      <c r="K17" s="33"/>
      <c r="L17" s="33"/>
      <c r="M17" s="33"/>
      <c r="N17" s="33"/>
      <c r="O17" s="33"/>
    </row>
    <row r="18" spans="1:15" ht="15" customHeight="1" x14ac:dyDescent="0.25">
      <c r="A18" s="65" t="s">
        <v>124</v>
      </c>
      <c r="B18" s="356" t="s">
        <v>125</v>
      </c>
      <c r="C18" s="355">
        <v>9464</v>
      </c>
      <c r="I18" s="33"/>
      <c r="J18" s="33"/>
    </row>
    <row r="19" spans="1:15" ht="15" customHeight="1" x14ac:dyDescent="0.25">
      <c r="A19" s="65" t="s">
        <v>128</v>
      </c>
      <c r="B19" s="356" t="s">
        <v>129</v>
      </c>
      <c r="C19" s="355">
        <v>11229.209199999999</v>
      </c>
      <c r="D19" s="33"/>
      <c r="E19" s="33"/>
      <c r="F19" s="33"/>
      <c r="G19" s="46"/>
      <c r="H19" s="47"/>
      <c r="I19" s="33"/>
      <c r="J19" s="33"/>
    </row>
    <row r="20" spans="1:15" ht="15" customHeight="1" x14ac:dyDescent="0.25">
      <c r="A20" s="65" t="s">
        <v>137</v>
      </c>
      <c r="B20" s="356" t="s">
        <v>138</v>
      </c>
      <c r="C20" s="355">
        <v>12576.297600000002</v>
      </c>
      <c r="G20" s="3"/>
      <c r="H20" s="3"/>
    </row>
    <row r="21" spans="1:15" s="73" customFormat="1" ht="15" customHeight="1" x14ac:dyDescent="0.25">
      <c r="A21" s="65" t="s">
        <v>150</v>
      </c>
      <c r="B21" s="356" t="s">
        <v>151</v>
      </c>
      <c r="C21" s="355">
        <v>68873.585400000011</v>
      </c>
    </row>
    <row r="22" spans="1:15" ht="15" customHeight="1" x14ac:dyDescent="0.25">
      <c r="A22" s="65" t="s">
        <v>163</v>
      </c>
      <c r="B22" s="356" t="s">
        <v>164</v>
      </c>
      <c r="C22" s="355">
        <v>3356.7903999999999</v>
      </c>
      <c r="I22" s="33"/>
      <c r="J22" s="33"/>
    </row>
    <row r="23" spans="1:15" ht="15" customHeight="1" x14ac:dyDescent="0.25">
      <c r="A23" s="65" t="s">
        <v>169</v>
      </c>
      <c r="B23" s="357" t="s">
        <v>170</v>
      </c>
      <c r="C23" s="355">
        <v>226.4736</v>
      </c>
      <c r="I23" s="33"/>
      <c r="J23" s="33"/>
    </row>
    <row r="24" spans="1:15" ht="15" customHeight="1" x14ac:dyDescent="0.25">
      <c r="A24" s="65" t="s">
        <v>175</v>
      </c>
      <c r="B24" s="357" t="s">
        <v>176</v>
      </c>
      <c r="C24" s="355">
        <v>2367.4490999999998</v>
      </c>
      <c r="I24" s="33"/>
      <c r="J24" s="33"/>
    </row>
    <row r="25" spans="1:15" ht="15" customHeight="1" x14ac:dyDescent="0.25">
      <c r="A25" s="65" t="s">
        <v>182</v>
      </c>
      <c r="B25" s="357" t="s">
        <v>183</v>
      </c>
      <c r="C25" s="355">
        <v>1671.1835999999998</v>
      </c>
      <c r="I25" s="33"/>
      <c r="J25" s="33"/>
    </row>
    <row r="26" spans="1:15" ht="15" customHeight="1" x14ac:dyDescent="0.25">
      <c r="A26" s="65" t="s">
        <v>187</v>
      </c>
      <c r="B26" s="357" t="s">
        <v>188</v>
      </c>
      <c r="C26" s="355">
        <v>360.8064</v>
      </c>
      <c r="I26" s="33"/>
      <c r="J26" s="33"/>
    </row>
    <row r="27" spans="1:15" ht="15" customHeight="1" x14ac:dyDescent="0.25">
      <c r="A27" s="65" t="s">
        <v>192</v>
      </c>
      <c r="B27" s="357" t="s">
        <v>193</v>
      </c>
      <c r="C27" s="355">
        <v>15894.929999999998</v>
      </c>
      <c r="D27" s="33"/>
      <c r="E27" s="33"/>
      <c r="F27" s="33"/>
      <c r="G27" s="46"/>
      <c r="H27" s="47"/>
      <c r="I27" s="33"/>
      <c r="J27" s="33"/>
      <c r="K27" s="33"/>
      <c r="L27" s="33"/>
    </row>
    <row r="28" spans="1:15" ht="15" customHeight="1" x14ac:dyDescent="0.25">
      <c r="A28" s="65" t="s">
        <v>237</v>
      </c>
      <c r="B28" s="357" t="s">
        <v>238</v>
      </c>
      <c r="C28" s="355">
        <v>4828.8040000000001</v>
      </c>
      <c r="D28" s="33"/>
      <c r="E28" s="33"/>
      <c r="F28" s="33"/>
      <c r="G28" s="46"/>
      <c r="I28" s="33"/>
      <c r="J28" s="33"/>
    </row>
    <row r="29" spans="1:15" ht="15" customHeight="1" x14ac:dyDescent="0.25">
      <c r="A29" s="65" t="s">
        <v>268</v>
      </c>
      <c r="B29" s="357" t="s">
        <v>269</v>
      </c>
      <c r="C29" s="355">
        <v>25044.17</v>
      </c>
      <c r="D29" s="33"/>
      <c r="E29" s="33"/>
      <c r="F29" s="33"/>
      <c r="G29" s="46"/>
      <c r="H29" s="111"/>
      <c r="I29" s="112"/>
      <c r="J29" s="113"/>
      <c r="K29" s="111"/>
      <c r="L29" s="114"/>
      <c r="M29" s="115"/>
      <c r="N29" s="116"/>
      <c r="O29" s="116"/>
    </row>
    <row r="30" spans="1:15" ht="15" customHeight="1" x14ac:dyDescent="0.25">
      <c r="A30" s="65" t="s">
        <v>276</v>
      </c>
      <c r="B30" s="357" t="s">
        <v>277</v>
      </c>
      <c r="C30" s="355">
        <v>16.176600000000001</v>
      </c>
      <c r="D30" s="33"/>
      <c r="E30" s="33"/>
      <c r="F30" s="33"/>
      <c r="G30" s="46"/>
      <c r="H30" s="111"/>
      <c r="I30" s="112"/>
      <c r="J30" s="113"/>
      <c r="K30" s="111"/>
      <c r="L30" s="114"/>
      <c r="M30" s="115"/>
      <c r="N30" s="116"/>
      <c r="O30" s="116"/>
    </row>
    <row r="31" spans="1:15" ht="17.25" customHeight="1" x14ac:dyDescent="0.25">
      <c r="A31" s="359" t="s">
        <v>280</v>
      </c>
      <c r="B31" s="360"/>
      <c r="C31" s="119">
        <v>300443.86636221997</v>
      </c>
      <c r="E31" s="103"/>
    </row>
    <row r="33" spans="2:3" x14ac:dyDescent="0.25">
      <c r="B33" s="3"/>
      <c r="C33" s="3"/>
    </row>
    <row r="34" spans="2:3" x14ac:dyDescent="0.25">
      <c r="B34" s="3"/>
      <c r="C34" s="3"/>
    </row>
    <row r="35" spans="2:3" x14ac:dyDescent="0.25">
      <c r="B35" s="3"/>
      <c r="C35" s="3"/>
    </row>
    <row r="36" spans="2:3" x14ac:dyDescent="0.25">
      <c r="B36" s="3"/>
      <c r="C36" s="3"/>
    </row>
    <row r="37" spans="2:3" x14ac:dyDescent="0.25">
      <c r="B37" s="3"/>
      <c r="C37" s="3"/>
    </row>
    <row r="38" spans="2:3" x14ac:dyDescent="0.25">
      <c r="B38" s="3"/>
      <c r="C38" s="3"/>
    </row>
  </sheetData>
  <autoFilter ref="A7:C31">
    <filterColumn colId="2" showButton="0"/>
  </autoFilter>
  <mergeCells count="4">
    <mergeCell ref="A6:B6"/>
    <mergeCell ref="A31:B31"/>
    <mergeCell ref="A8:C8"/>
    <mergeCell ref="A1:C5"/>
  </mergeCells>
  <printOptions horizontalCentered="1"/>
  <pageMargins left="0.70866141732283472" right="0.31496062992125984" top="1.1811023622047245" bottom="0.98425196850393704" header="0.31496062992125984" footer="0.31496062992125984"/>
  <pageSetup paperSize="9" fitToHeight="0" orientation="portrait" r:id="rId1"/>
  <colBreaks count="1" manualBreakCount="1">
    <brk id="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T245"/>
  <sheetViews>
    <sheetView view="pageBreakPreview" topLeftCell="A130" zoomScale="115" zoomScaleSheetLayoutView="115" workbookViewId="0">
      <selection activeCell="H161" sqref="H161"/>
    </sheetView>
  </sheetViews>
  <sheetFormatPr defaultColWidth="8.85546875" defaultRowHeight="12" x14ac:dyDescent="0.25"/>
  <cols>
    <col min="1" max="1" width="6.7109375" style="3" customWidth="1"/>
    <col min="2" max="2" width="13.7109375" style="55" customWidth="1"/>
    <col min="3" max="3" width="12.28515625" style="55" customWidth="1"/>
    <col min="4" max="4" width="63.28515625" style="120" customWidth="1"/>
    <col min="5" max="5" width="7.85546875" style="55" customWidth="1"/>
    <col min="6" max="6" width="9.140625" style="121" customWidth="1"/>
    <col min="7" max="7" width="10.7109375" style="122" customWidth="1"/>
    <col min="8" max="8" width="14.28515625" style="123" customWidth="1"/>
    <col min="9" max="9" width="8.85546875" style="3"/>
    <col min="10" max="11" width="8.85546875" style="3" customWidth="1"/>
    <col min="12" max="12" width="10.140625" style="4" customWidth="1"/>
    <col min="13" max="13" width="12.140625" style="5" customWidth="1"/>
    <col min="14" max="14" width="8.85546875" style="3" customWidth="1"/>
    <col min="15" max="15" width="14.140625" style="3" customWidth="1"/>
    <col min="16" max="17" width="8.85546875" style="3" customWidth="1"/>
    <col min="18" max="18" width="9.85546875" style="3" customWidth="1"/>
    <col min="19" max="19" width="10.5703125" style="3" customWidth="1"/>
    <col min="20" max="20" width="11.42578125" style="3" customWidth="1"/>
    <col min="21" max="16384" width="8.85546875" style="3"/>
  </cols>
  <sheetData>
    <row r="1" spans="1:15" x14ac:dyDescent="0.25">
      <c r="A1" s="362"/>
      <c r="B1" s="362"/>
      <c r="C1" s="362"/>
      <c r="D1" s="362"/>
      <c r="E1" s="362"/>
      <c r="F1" s="362"/>
      <c r="G1" s="362"/>
      <c r="H1" s="362"/>
    </row>
    <row r="2" spans="1:15" x14ac:dyDescent="0.25">
      <c r="A2" s="362"/>
      <c r="B2" s="362"/>
      <c r="C2" s="362"/>
      <c r="D2" s="362"/>
      <c r="E2" s="362"/>
      <c r="F2" s="362"/>
      <c r="G2" s="362"/>
      <c r="H2" s="362"/>
    </row>
    <row r="3" spans="1:15" x14ac:dyDescent="0.25">
      <c r="A3" s="362"/>
      <c r="B3" s="362"/>
      <c r="C3" s="362"/>
      <c r="D3" s="362"/>
      <c r="E3" s="362"/>
      <c r="F3" s="362"/>
      <c r="G3" s="362"/>
      <c r="H3" s="362"/>
    </row>
    <row r="4" spans="1:15" x14ac:dyDescent="0.25">
      <c r="A4" s="362"/>
      <c r="B4" s="362"/>
      <c r="C4" s="362"/>
      <c r="D4" s="362"/>
      <c r="E4" s="362"/>
      <c r="F4" s="362"/>
      <c r="G4" s="362"/>
      <c r="H4" s="362"/>
    </row>
    <row r="5" spans="1:15" ht="25.5" customHeight="1" x14ac:dyDescent="0.25">
      <c r="A5" s="362"/>
      <c r="B5" s="362"/>
      <c r="C5" s="362"/>
      <c r="D5" s="362"/>
      <c r="E5" s="362"/>
      <c r="F5" s="362"/>
      <c r="G5" s="362"/>
      <c r="H5" s="362"/>
    </row>
    <row r="6" spans="1:15" x14ac:dyDescent="0.25">
      <c r="A6" s="376" t="s">
        <v>0</v>
      </c>
      <c r="B6" s="376"/>
      <c r="C6" s="376"/>
      <c r="D6" s="376"/>
      <c r="E6" s="376"/>
      <c r="F6" s="376"/>
      <c r="G6" s="376"/>
      <c r="H6" s="376"/>
    </row>
    <row r="7" spans="1:15" x14ac:dyDescent="0.25">
      <c r="A7" s="377" t="s">
        <v>1</v>
      </c>
      <c r="B7" s="377"/>
      <c r="C7" s="377"/>
      <c r="D7" s="377"/>
      <c r="E7" s="377"/>
      <c r="F7" s="377"/>
      <c r="G7" s="377"/>
      <c r="H7" s="377"/>
    </row>
    <row r="8" spans="1:15" x14ac:dyDescent="0.25">
      <c r="A8" s="378" t="s">
        <v>2</v>
      </c>
      <c r="B8" s="379"/>
      <c r="C8" s="379"/>
      <c r="D8" s="379"/>
      <c r="E8" s="380"/>
      <c r="F8" s="381" t="s">
        <v>3</v>
      </c>
      <c r="G8" s="381"/>
      <c r="H8" s="6"/>
    </row>
    <row r="9" spans="1:15" x14ac:dyDescent="0.25">
      <c r="A9" s="375" t="s">
        <v>283</v>
      </c>
      <c r="B9" s="375"/>
      <c r="C9" s="375"/>
      <c r="D9" s="375"/>
      <c r="E9" s="375"/>
      <c r="F9" s="375"/>
      <c r="G9" s="375"/>
      <c r="H9" s="375"/>
    </row>
    <row r="10" spans="1:15" x14ac:dyDescent="0.25">
      <c r="A10" s="361"/>
      <c r="B10" s="361"/>
      <c r="C10" s="361"/>
      <c r="D10" s="361"/>
      <c r="E10" s="361"/>
      <c r="F10" s="361"/>
      <c r="G10" s="361"/>
      <c r="H10" s="361"/>
    </row>
    <row r="11" spans="1:15" x14ac:dyDescent="0.25">
      <c r="A11" s="361" t="s">
        <v>4</v>
      </c>
      <c r="B11" s="372" t="s">
        <v>5</v>
      </c>
      <c r="C11" s="372" t="s">
        <v>6</v>
      </c>
      <c r="D11" s="373" t="s">
        <v>7</v>
      </c>
      <c r="E11" s="361" t="s">
        <v>8</v>
      </c>
      <c r="F11" s="361"/>
      <c r="G11" s="361"/>
      <c r="H11" s="361"/>
    </row>
    <row r="12" spans="1:15" ht="24" x14ac:dyDescent="0.25">
      <c r="A12" s="361"/>
      <c r="B12" s="372"/>
      <c r="C12" s="372"/>
      <c r="D12" s="374"/>
      <c r="E12" s="7" t="s">
        <v>9</v>
      </c>
      <c r="F12" s="8" t="s">
        <v>10</v>
      </c>
      <c r="G12" s="8" t="s">
        <v>11</v>
      </c>
      <c r="H12" s="9" t="s">
        <v>12</v>
      </c>
    </row>
    <row r="13" spans="1:15" x14ac:dyDescent="0.25">
      <c r="A13" s="361"/>
      <c r="B13" s="361"/>
      <c r="C13" s="361"/>
      <c r="D13" s="361"/>
      <c r="E13" s="361"/>
      <c r="F13" s="361"/>
      <c r="G13" s="361"/>
      <c r="H13" s="361"/>
    </row>
    <row r="14" spans="1:15" x14ac:dyDescent="0.25">
      <c r="A14" s="10" t="s">
        <v>13</v>
      </c>
      <c r="B14" s="11"/>
      <c r="C14" s="12"/>
      <c r="D14" s="13" t="s">
        <v>14</v>
      </c>
      <c r="E14" s="14"/>
      <c r="F14" s="15"/>
      <c r="G14" s="16"/>
      <c r="H14" s="17"/>
      <c r="N14" s="18"/>
      <c r="O14" s="19"/>
    </row>
    <row r="15" spans="1:15" x14ac:dyDescent="0.25">
      <c r="A15" s="20" t="s">
        <v>15</v>
      </c>
      <c r="B15" s="20" t="s">
        <v>16</v>
      </c>
      <c r="C15" s="21" t="s">
        <v>17</v>
      </c>
      <c r="D15" s="22" t="s">
        <v>321</v>
      </c>
      <c r="E15" s="23" t="s">
        <v>274</v>
      </c>
      <c r="F15" s="24">
        <v>6</v>
      </c>
      <c r="G15" s="25">
        <v>375.49</v>
      </c>
      <c r="H15" s="26">
        <f t="shared" ref="H15:H20" si="0">F15*G15</f>
        <v>2252.94</v>
      </c>
      <c r="N15" s="18"/>
      <c r="O15" s="19"/>
    </row>
    <row r="16" spans="1:15" ht="24" x14ac:dyDescent="0.25">
      <c r="A16" s="20" t="s">
        <v>18</v>
      </c>
      <c r="B16" s="27" t="s">
        <v>19</v>
      </c>
      <c r="C16" s="28" t="s">
        <v>17</v>
      </c>
      <c r="D16" s="29" t="s">
        <v>449</v>
      </c>
      <c r="E16" s="30" t="s">
        <v>274</v>
      </c>
      <c r="F16" s="31">
        <v>48.84</v>
      </c>
      <c r="G16" s="32">
        <v>50.260000000000005</v>
      </c>
      <c r="H16" s="26">
        <f t="shared" si="0"/>
        <v>2454.6984000000002</v>
      </c>
      <c r="N16" s="18"/>
      <c r="O16" s="19"/>
    </row>
    <row r="17" spans="1:16" ht="24" x14ac:dyDescent="0.25">
      <c r="A17" s="20" t="s">
        <v>20</v>
      </c>
      <c r="B17" s="20" t="s">
        <v>21</v>
      </c>
      <c r="C17" s="21" t="s">
        <v>17</v>
      </c>
      <c r="D17" s="22" t="s">
        <v>448</v>
      </c>
      <c r="E17" s="23" t="s">
        <v>274</v>
      </c>
      <c r="F17" s="24">
        <v>12.54</v>
      </c>
      <c r="G17" s="25">
        <v>14.229999999999999</v>
      </c>
      <c r="H17" s="26">
        <f t="shared" si="0"/>
        <v>178.44419999999997</v>
      </c>
      <c r="N17" s="18"/>
      <c r="O17" s="19"/>
    </row>
    <row r="18" spans="1:16" ht="24" x14ac:dyDescent="0.25">
      <c r="A18" s="20" t="s">
        <v>22</v>
      </c>
      <c r="B18" s="20">
        <v>99059</v>
      </c>
      <c r="C18" s="21" t="s">
        <v>23</v>
      </c>
      <c r="D18" s="22" t="s">
        <v>627</v>
      </c>
      <c r="E18" s="23" t="s">
        <v>318</v>
      </c>
      <c r="F18" s="24">
        <v>12.54</v>
      </c>
      <c r="G18" s="25">
        <v>32.869999999999997</v>
      </c>
      <c r="H18" s="26">
        <f t="shared" si="0"/>
        <v>412.18979999999993</v>
      </c>
      <c r="N18" s="18"/>
      <c r="O18" s="19"/>
    </row>
    <row r="19" spans="1:16" ht="24" x14ac:dyDescent="0.25">
      <c r="A19" s="20" t="s">
        <v>24</v>
      </c>
      <c r="B19" s="20" t="s">
        <v>25</v>
      </c>
      <c r="C19" s="21" t="s">
        <v>17</v>
      </c>
      <c r="D19" s="22" t="s">
        <v>450</v>
      </c>
      <c r="E19" s="23" t="s">
        <v>213</v>
      </c>
      <c r="F19" s="24">
        <v>1</v>
      </c>
      <c r="G19" s="25">
        <v>1480.58</v>
      </c>
      <c r="H19" s="26">
        <f t="shared" si="0"/>
        <v>1480.58</v>
      </c>
      <c r="N19" s="33"/>
      <c r="O19" s="33"/>
    </row>
    <row r="20" spans="1:16" x14ac:dyDescent="0.25">
      <c r="A20" s="20" t="s">
        <v>26</v>
      </c>
      <c r="B20" s="34" t="s">
        <v>27</v>
      </c>
      <c r="C20" s="21" t="s">
        <v>17</v>
      </c>
      <c r="D20" s="22" t="s">
        <v>447</v>
      </c>
      <c r="E20" s="23" t="s">
        <v>28</v>
      </c>
      <c r="F20" s="24">
        <v>4</v>
      </c>
      <c r="G20" s="25">
        <v>2901.5</v>
      </c>
      <c r="H20" s="26">
        <f t="shared" si="0"/>
        <v>11606</v>
      </c>
      <c r="N20" s="33"/>
      <c r="O20" s="33"/>
    </row>
    <row r="21" spans="1:16" x14ac:dyDescent="0.25">
      <c r="A21" s="20" t="s">
        <v>29</v>
      </c>
      <c r="B21" s="20">
        <v>88326</v>
      </c>
      <c r="C21" s="21" t="s">
        <v>23</v>
      </c>
      <c r="D21" s="22" t="s">
        <v>30</v>
      </c>
      <c r="E21" s="23" t="s">
        <v>31</v>
      </c>
      <c r="F21" s="24">
        <v>1440</v>
      </c>
      <c r="G21" s="25">
        <v>18.350000000000001</v>
      </c>
      <c r="H21" s="26">
        <f>F21*G21</f>
        <v>26424.000000000004</v>
      </c>
      <c r="N21" s="33"/>
      <c r="O21" s="33"/>
    </row>
    <row r="22" spans="1:16" x14ac:dyDescent="0.25">
      <c r="A22" s="364" t="s">
        <v>32</v>
      </c>
      <c r="B22" s="364"/>
      <c r="C22" s="364"/>
      <c r="D22" s="364"/>
      <c r="E22" s="364"/>
      <c r="F22" s="364"/>
      <c r="G22" s="364"/>
      <c r="H22" s="35">
        <f>SUM(H15:H21)</f>
        <v>44808.852400000003</v>
      </c>
      <c r="N22" s="33"/>
      <c r="O22" s="33"/>
    </row>
    <row r="23" spans="1:16" x14ac:dyDescent="0.25">
      <c r="A23" s="361"/>
      <c r="B23" s="361"/>
      <c r="C23" s="361"/>
      <c r="D23" s="361"/>
      <c r="E23" s="361"/>
      <c r="F23" s="361"/>
      <c r="G23" s="361"/>
      <c r="H23" s="361"/>
      <c r="N23" s="33"/>
      <c r="O23" s="33"/>
    </row>
    <row r="24" spans="1:16" x14ac:dyDescent="0.25">
      <c r="A24" s="36" t="s">
        <v>33</v>
      </c>
      <c r="B24" s="37"/>
      <c r="C24" s="38"/>
      <c r="D24" s="39" t="s">
        <v>34</v>
      </c>
      <c r="E24" s="40"/>
      <c r="F24" s="41"/>
      <c r="G24" s="42"/>
      <c r="H24" s="43"/>
      <c r="I24" s="44"/>
      <c r="J24" s="45"/>
      <c r="K24" s="45"/>
      <c r="L24" s="46"/>
      <c r="M24" s="47"/>
      <c r="N24" s="33"/>
      <c r="O24" s="33"/>
      <c r="P24" s="33"/>
    </row>
    <row r="25" spans="1:16" x14ac:dyDescent="0.25">
      <c r="A25" s="48" t="s">
        <v>35</v>
      </c>
      <c r="B25" s="48"/>
      <c r="C25" s="48"/>
      <c r="D25" s="49" t="s">
        <v>36</v>
      </c>
      <c r="E25" s="50"/>
      <c r="F25" s="51"/>
      <c r="G25" s="52"/>
      <c r="H25" s="26"/>
      <c r="I25" s="33"/>
      <c r="L25" s="46"/>
      <c r="M25" s="47"/>
      <c r="N25" s="33"/>
      <c r="O25" s="33"/>
      <c r="P25" s="33"/>
    </row>
    <row r="26" spans="1:16" ht="24" x14ac:dyDescent="0.25">
      <c r="A26" s="20" t="s">
        <v>37</v>
      </c>
      <c r="B26" s="21">
        <v>93358</v>
      </c>
      <c r="C26" s="21" t="s">
        <v>23</v>
      </c>
      <c r="D26" s="22" t="s">
        <v>628</v>
      </c>
      <c r="E26" s="23" t="s">
        <v>372</v>
      </c>
      <c r="F26" s="53">
        <v>15.6</v>
      </c>
      <c r="G26" s="25">
        <v>56.84</v>
      </c>
      <c r="H26" s="26">
        <f t="shared" ref="H26:H33" si="1">F26*G26</f>
        <v>886.70400000000006</v>
      </c>
      <c r="I26" s="33"/>
      <c r="L26" s="46"/>
      <c r="M26" s="47"/>
      <c r="N26" s="54"/>
      <c r="O26" s="19"/>
      <c r="P26" s="33"/>
    </row>
    <row r="27" spans="1:16" s="55" customFormat="1" ht="24" x14ac:dyDescent="0.25">
      <c r="A27" s="20" t="s">
        <v>38</v>
      </c>
      <c r="B27" s="20">
        <v>93382</v>
      </c>
      <c r="C27" s="21" t="s">
        <v>23</v>
      </c>
      <c r="D27" s="22" t="s">
        <v>629</v>
      </c>
      <c r="E27" s="23" t="s">
        <v>372</v>
      </c>
      <c r="F27" s="53">
        <v>12.12</v>
      </c>
      <c r="G27" s="25">
        <v>19.64</v>
      </c>
      <c r="H27" s="26">
        <f t="shared" si="1"/>
        <v>238.0368</v>
      </c>
      <c r="L27" s="46"/>
      <c r="M27" s="5"/>
      <c r="N27" s="54"/>
      <c r="O27" s="19"/>
    </row>
    <row r="28" spans="1:16" s="55" customFormat="1" x14ac:dyDescent="0.25">
      <c r="A28" s="20" t="s">
        <v>39</v>
      </c>
      <c r="B28" s="20" t="s">
        <v>40</v>
      </c>
      <c r="C28" s="21" t="s">
        <v>17</v>
      </c>
      <c r="D28" s="22" t="s">
        <v>453</v>
      </c>
      <c r="E28" s="23" t="s">
        <v>274</v>
      </c>
      <c r="F28" s="53">
        <v>16.899999999999999</v>
      </c>
      <c r="G28" s="25">
        <v>29.91</v>
      </c>
      <c r="H28" s="26">
        <f t="shared" si="1"/>
        <v>505.47899999999998</v>
      </c>
      <c r="L28" s="46"/>
      <c r="M28" s="5"/>
      <c r="N28" s="54"/>
      <c r="O28" s="19"/>
    </row>
    <row r="29" spans="1:16" ht="36" x14ac:dyDescent="0.25">
      <c r="A29" s="20" t="s">
        <v>41</v>
      </c>
      <c r="B29" s="20">
        <v>96534</v>
      </c>
      <c r="C29" s="21" t="s">
        <v>23</v>
      </c>
      <c r="D29" s="22" t="s">
        <v>630</v>
      </c>
      <c r="E29" s="23" t="s">
        <v>274</v>
      </c>
      <c r="F29" s="53">
        <v>15.41</v>
      </c>
      <c r="G29" s="25">
        <v>49.58</v>
      </c>
      <c r="H29" s="26">
        <f t="shared" si="1"/>
        <v>764.02779999999996</v>
      </c>
      <c r="N29" s="54"/>
      <c r="O29" s="19"/>
    </row>
    <row r="30" spans="1:16" ht="24" x14ac:dyDescent="0.25">
      <c r="A30" s="20" t="s">
        <v>42</v>
      </c>
      <c r="B30" s="21">
        <v>92793</v>
      </c>
      <c r="C30" s="21" t="s">
        <v>23</v>
      </c>
      <c r="D30" s="22" t="s">
        <v>631</v>
      </c>
      <c r="E30" s="23" t="s">
        <v>478</v>
      </c>
      <c r="F30" s="53">
        <v>86.66</v>
      </c>
      <c r="G30" s="25">
        <v>6.39</v>
      </c>
      <c r="H30" s="26">
        <f t="shared" si="1"/>
        <v>553.75739999999996</v>
      </c>
      <c r="N30" s="54"/>
      <c r="O30" s="19"/>
    </row>
    <row r="31" spans="1:16" ht="24" x14ac:dyDescent="0.25">
      <c r="A31" s="20" t="s">
        <v>43</v>
      </c>
      <c r="B31" s="21">
        <v>94971</v>
      </c>
      <c r="C31" s="21" t="s">
        <v>23</v>
      </c>
      <c r="D31" s="22" t="s">
        <v>632</v>
      </c>
      <c r="E31" s="23" t="s">
        <v>372</v>
      </c>
      <c r="F31" s="53">
        <v>3.48</v>
      </c>
      <c r="G31" s="25">
        <v>319.95</v>
      </c>
      <c r="H31" s="26">
        <f t="shared" si="1"/>
        <v>1113.4259999999999</v>
      </c>
      <c r="N31" s="54"/>
      <c r="O31" s="19"/>
    </row>
    <row r="32" spans="1:16" ht="24" x14ac:dyDescent="0.25">
      <c r="A32" s="20" t="s">
        <v>44</v>
      </c>
      <c r="B32" s="21">
        <v>94969</v>
      </c>
      <c r="C32" s="21" t="s">
        <v>23</v>
      </c>
      <c r="D32" s="22" t="s">
        <v>633</v>
      </c>
      <c r="E32" s="23" t="s">
        <v>372</v>
      </c>
      <c r="F32" s="53">
        <v>0.17149999999999999</v>
      </c>
      <c r="G32" s="25">
        <v>280.41000000000003</v>
      </c>
      <c r="H32" s="26">
        <f t="shared" si="1"/>
        <v>48.090314999999997</v>
      </c>
      <c r="N32" s="54"/>
      <c r="O32" s="19"/>
    </row>
    <row r="33" spans="1:15" ht="24" x14ac:dyDescent="0.25">
      <c r="A33" s="20" t="s">
        <v>45</v>
      </c>
      <c r="B33" s="21">
        <v>92873</v>
      </c>
      <c r="C33" s="21" t="s">
        <v>23</v>
      </c>
      <c r="D33" s="22" t="s">
        <v>634</v>
      </c>
      <c r="E33" s="23" t="s">
        <v>372</v>
      </c>
      <c r="F33" s="53">
        <v>3.48</v>
      </c>
      <c r="G33" s="25">
        <v>146.37</v>
      </c>
      <c r="H33" s="26">
        <f t="shared" si="1"/>
        <v>509.36760000000004</v>
      </c>
      <c r="N33" s="54"/>
      <c r="O33" s="19"/>
    </row>
    <row r="34" spans="1:15" x14ac:dyDescent="0.25">
      <c r="A34" s="371" t="s">
        <v>46</v>
      </c>
      <c r="B34" s="371"/>
      <c r="C34" s="371"/>
      <c r="D34" s="371"/>
      <c r="E34" s="371"/>
      <c r="F34" s="371"/>
      <c r="G34" s="371"/>
      <c r="H34" s="56">
        <f>SUM(H26:H33)</f>
        <v>4618.8889149999995</v>
      </c>
      <c r="N34" s="33"/>
      <c r="O34" s="33"/>
    </row>
    <row r="35" spans="1:15" x14ac:dyDescent="0.25">
      <c r="A35" s="48" t="s">
        <v>47</v>
      </c>
      <c r="B35" s="48"/>
      <c r="C35" s="48"/>
      <c r="D35" s="49" t="s">
        <v>48</v>
      </c>
      <c r="E35" s="50"/>
      <c r="F35" s="51"/>
      <c r="G35" s="52"/>
      <c r="H35" s="26"/>
      <c r="I35" s="33"/>
      <c r="J35" s="33"/>
      <c r="K35" s="33"/>
      <c r="L35" s="46"/>
      <c r="M35" s="47"/>
      <c r="N35" s="33"/>
      <c r="O35" s="33"/>
    </row>
    <row r="36" spans="1:15" ht="36" x14ac:dyDescent="0.25">
      <c r="A36" s="34" t="s">
        <v>49</v>
      </c>
      <c r="B36" s="20">
        <v>96534</v>
      </c>
      <c r="C36" s="21" t="s">
        <v>23</v>
      </c>
      <c r="D36" s="22" t="s">
        <v>630</v>
      </c>
      <c r="E36" s="23" t="s">
        <v>274</v>
      </c>
      <c r="F36" s="53">
        <v>13.62</v>
      </c>
      <c r="G36" s="25">
        <v>49.58</v>
      </c>
      <c r="H36" s="26">
        <f>F36*G36</f>
        <v>675.27959999999996</v>
      </c>
      <c r="I36" s="33"/>
      <c r="J36" s="33"/>
      <c r="K36" s="33"/>
      <c r="L36" s="46"/>
      <c r="M36" s="47"/>
      <c r="N36" s="54"/>
      <c r="O36" s="19"/>
    </row>
    <row r="37" spans="1:15" ht="24" x14ac:dyDescent="0.25">
      <c r="A37" s="34" t="s">
        <v>50</v>
      </c>
      <c r="B37" s="21">
        <v>92793</v>
      </c>
      <c r="C37" s="21" t="s">
        <v>23</v>
      </c>
      <c r="D37" s="22" t="s">
        <v>631</v>
      </c>
      <c r="E37" s="23" t="s">
        <v>478</v>
      </c>
      <c r="F37" s="53">
        <v>94.97</v>
      </c>
      <c r="G37" s="25">
        <v>6.39</v>
      </c>
      <c r="H37" s="26">
        <f t="shared" ref="H37:H40" si="2">F37*G37</f>
        <v>606.85829999999999</v>
      </c>
      <c r="I37" s="33"/>
      <c r="J37" s="33"/>
      <c r="K37" s="33"/>
      <c r="L37" s="46"/>
      <c r="M37" s="47"/>
      <c r="N37" s="54"/>
      <c r="O37" s="19"/>
    </row>
    <row r="38" spans="1:15" ht="24" x14ac:dyDescent="0.25">
      <c r="A38" s="34" t="s">
        <v>51</v>
      </c>
      <c r="B38" s="21">
        <v>92799</v>
      </c>
      <c r="C38" s="21" t="s">
        <v>23</v>
      </c>
      <c r="D38" s="22" t="s">
        <v>635</v>
      </c>
      <c r="E38" s="23" t="s">
        <v>478</v>
      </c>
      <c r="F38" s="53">
        <v>3.9240000000000004</v>
      </c>
      <c r="G38" s="25">
        <v>6.94</v>
      </c>
      <c r="H38" s="26">
        <f t="shared" si="2"/>
        <v>27.232560000000003</v>
      </c>
      <c r="I38" s="33"/>
      <c r="J38" s="33"/>
      <c r="K38" s="33"/>
      <c r="L38" s="46"/>
      <c r="M38" s="47"/>
      <c r="N38" s="54"/>
      <c r="O38" s="19"/>
    </row>
    <row r="39" spans="1:15" ht="24" x14ac:dyDescent="0.25">
      <c r="A39" s="34" t="s">
        <v>52</v>
      </c>
      <c r="B39" s="21">
        <v>94971</v>
      </c>
      <c r="C39" s="21" t="s">
        <v>23</v>
      </c>
      <c r="D39" s="22" t="s">
        <v>632</v>
      </c>
      <c r="E39" s="23" t="s">
        <v>372</v>
      </c>
      <c r="F39" s="53">
        <v>1.1299999999999999</v>
      </c>
      <c r="G39" s="25">
        <v>319.95</v>
      </c>
      <c r="H39" s="26">
        <f t="shared" si="2"/>
        <v>361.54349999999994</v>
      </c>
      <c r="I39" s="33"/>
      <c r="J39" s="33"/>
      <c r="K39" s="33"/>
      <c r="M39" s="47"/>
      <c r="N39" s="54"/>
      <c r="O39" s="19"/>
    </row>
    <row r="40" spans="1:15" ht="24" x14ac:dyDescent="0.25">
      <c r="A40" s="34" t="s">
        <v>53</v>
      </c>
      <c r="B40" s="21">
        <v>92873</v>
      </c>
      <c r="C40" s="21" t="s">
        <v>23</v>
      </c>
      <c r="D40" s="22" t="s">
        <v>634</v>
      </c>
      <c r="E40" s="23" t="s">
        <v>372</v>
      </c>
      <c r="F40" s="53">
        <v>1.1299999999999999</v>
      </c>
      <c r="G40" s="25">
        <v>146.37</v>
      </c>
      <c r="H40" s="26">
        <f t="shared" si="2"/>
        <v>165.3981</v>
      </c>
      <c r="I40" s="33"/>
      <c r="J40" s="33"/>
      <c r="K40" s="33"/>
      <c r="L40" s="46"/>
      <c r="M40" s="47"/>
      <c r="N40" s="54"/>
      <c r="O40" s="19"/>
    </row>
    <row r="41" spans="1:15" x14ac:dyDescent="0.25">
      <c r="A41" s="371" t="s">
        <v>54</v>
      </c>
      <c r="B41" s="371"/>
      <c r="C41" s="371"/>
      <c r="D41" s="371"/>
      <c r="E41" s="371"/>
      <c r="F41" s="371"/>
      <c r="G41" s="371"/>
      <c r="H41" s="56">
        <f>SUM(H36:H40)</f>
        <v>1836.3120599999997</v>
      </c>
      <c r="I41" s="33"/>
      <c r="J41" s="33"/>
      <c r="K41" s="33"/>
      <c r="L41" s="46"/>
      <c r="M41" s="47"/>
      <c r="N41" s="33"/>
      <c r="O41" s="33"/>
    </row>
    <row r="42" spans="1:15" x14ac:dyDescent="0.25">
      <c r="A42" s="48" t="s">
        <v>55</v>
      </c>
      <c r="B42" s="48"/>
      <c r="C42" s="48"/>
      <c r="D42" s="49" t="s">
        <v>56</v>
      </c>
      <c r="E42" s="50"/>
      <c r="F42" s="51"/>
      <c r="G42" s="52"/>
      <c r="H42" s="26"/>
      <c r="I42" s="33"/>
      <c r="J42" s="33"/>
      <c r="K42" s="33"/>
      <c r="L42" s="46"/>
      <c r="N42" s="33"/>
      <c r="O42" s="33"/>
    </row>
    <row r="43" spans="1:15" ht="24" x14ac:dyDescent="0.25">
      <c r="A43" s="57" t="s">
        <v>57</v>
      </c>
      <c r="B43" s="21">
        <v>93358</v>
      </c>
      <c r="C43" s="21" t="s">
        <v>23</v>
      </c>
      <c r="D43" s="22" t="s">
        <v>628</v>
      </c>
      <c r="E43" s="23" t="s">
        <v>372</v>
      </c>
      <c r="F43" s="53">
        <v>1.87</v>
      </c>
      <c r="G43" s="25">
        <v>56.84</v>
      </c>
      <c r="H43" s="26">
        <f t="shared" ref="H43:H48" si="3">F43*G43</f>
        <v>106.29080000000002</v>
      </c>
      <c r="I43" s="33"/>
      <c r="J43" s="33"/>
      <c r="K43" s="33"/>
      <c r="L43" s="46"/>
      <c r="N43" s="54"/>
      <c r="O43" s="19"/>
    </row>
    <row r="44" spans="1:15" ht="36" x14ac:dyDescent="0.25">
      <c r="A44" s="57" t="s">
        <v>58</v>
      </c>
      <c r="B44" s="20">
        <v>96534</v>
      </c>
      <c r="C44" s="21" t="s">
        <v>23</v>
      </c>
      <c r="D44" s="22" t="s">
        <v>630</v>
      </c>
      <c r="E44" s="23" t="s">
        <v>274</v>
      </c>
      <c r="F44" s="53">
        <v>13.26</v>
      </c>
      <c r="G44" s="25">
        <v>49.58</v>
      </c>
      <c r="H44" s="26">
        <f t="shared" si="3"/>
        <v>657.43079999999998</v>
      </c>
      <c r="I44" s="33"/>
      <c r="J44" s="33"/>
      <c r="K44" s="33"/>
      <c r="L44" s="46"/>
      <c r="N44" s="54"/>
      <c r="O44" s="19"/>
    </row>
    <row r="45" spans="1:15" ht="24" x14ac:dyDescent="0.25">
      <c r="A45" s="57" t="s">
        <v>59</v>
      </c>
      <c r="B45" s="21">
        <v>92793</v>
      </c>
      <c r="C45" s="21" t="s">
        <v>23</v>
      </c>
      <c r="D45" s="22" t="s">
        <v>631</v>
      </c>
      <c r="E45" s="23" t="s">
        <v>478</v>
      </c>
      <c r="F45" s="53">
        <v>63.8</v>
      </c>
      <c r="G45" s="25">
        <v>6.39</v>
      </c>
      <c r="H45" s="26">
        <f t="shared" si="3"/>
        <v>407.68199999999996</v>
      </c>
      <c r="I45" s="33"/>
      <c r="J45" s="33"/>
      <c r="K45" s="33"/>
      <c r="L45" s="46"/>
      <c r="N45" s="54"/>
      <c r="O45" s="19"/>
    </row>
    <row r="46" spans="1:15" ht="24" x14ac:dyDescent="0.25">
      <c r="A46" s="57" t="s">
        <v>60</v>
      </c>
      <c r="B46" s="21">
        <v>92799</v>
      </c>
      <c r="C46" s="21" t="s">
        <v>23</v>
      </c>
      <c r="D46" s="22" t="s">
        <v>635</v>
      </c>
      <c r="E46" s="23" t="s">
        <v>478</v>
      </c>
      <c r="F46" s="53">
        <v>9.1560000000000006</v>
      </c>
      <c r="G46" s="25">
        <v>6.94</v>
      </c>
      <c r="H46" s="26">
        <f t="shared" si="3"/>
        <v>63.542640000000006</v>
      </c>
      <c r="I46" s="33"/>
      <c r="J46" s="33"/>
      <c r="K46" s="33"/>
      <c r="L46" s="46"/>
      <c r="N46" s="54"/>
      <c r="O46" s="19"/>
    </row>
    <row r="47" spans="1:15" ht="24" x14ac:dyDescent="0.25">
      <c r="A47" s="57" t="s">
        <v>61</v>
      </c>
      <c r="B47" s="21">
        <v>94971</v>
      </c>
      <c r="C47" s="21" t="s">
        <v>23</v>
      </c>
      <c r="D47" s="22" t="s">
        <v>632</v>
      </c>
      <c r="E47" s="23" t="s">
        <v>372</v>
      </c>
      <c r="F47" s="53">
        <v>0.74</v>
      </c>
      <c r="G47" s="25">
        <v>319.95</v>
      </c>
      <c r="H47" s="26">
        <f t="shared" si="3"/>
        <v>236.76299999999998</v>
      </c>
      <c r="I47" s="33"/>
      <c r="J47" s="33"/>
      <c r="K47" s="33"/>
      <c r="N47" s="54"/>
      <c r="O47" s="19"/>
    </row>
    <row r="48" spans="1:15" ht="24" x14ac:dyDescent="0.25">
      <c r="A48" s="57" t="s">
        <v>62</v>
      </c>
      <c r="B48" s="21">
        <v>92873</v>
      </c>
      <c r="C48" s="21" t="s">
        <v>23</v>
      </c>
      <c r="D48" s="22" t="s">
        <v>634</v>
      </c>
      <c r="E48" s="23" t="s">
        <v>372</v>
      </c>
      <c r="F48" s="53">
        <v>0.74</v>
      </c>
      <c r="G48" s="25">
        <v>146.37</v>
      </c>
      <c r="H48" s="26">
        <f t="shared" si="3"/>
        <v>108.3138</v>
      </c>
      <c r="I48" s="33"/>
      <c r="J48" s="33"/>
      <c r="K48" s="33"/>
      <c r="L48" s="46"/>
      <c r="N48" s="54"/>
      <c r="O48" s="19"/>
    </row>
    <row r="49" spans="1:15" x14ac:dyDescent="0.25">
      <c r="A49" s="371" t="s">
        <v>63</v>
      </c>
      <c r="B49" s="371"/>
      <c r="C49" s="371"/>
      <c r="D49" s="371"/>
      <c r="E49" s="371"/>
      <c r="F49" s="371"/>
      <c r="G49" s="371"/>
      <c r="H49" s="56">
        <f>SUM(H43:H48)</f>
        <v>1580.0230399999996</v>
      </c>
      <c r="I49" s="33"/>
      <c r="J49" s="33"/>
      <c r="K49" s="33"/>
      <c r="L49" s="46"/>
      <c r="N49" s="33"/>
      <c r="O49" s="33"/>
    </row>
    <row r="50" spans="1:15" x14ac:dyDescent="0.25">
      <c r="A50" s="364" t="s">
        <v>64</v>
      </c>
      <c r="B50" s="364"/>
      <c r="C50" s="364"/>
      <c r="D50" s="364"/>
      <c r="E50" s="364"/>
      <c r="F50" s="364"/>
      <c r="G50" s="364"/>
      <c r="H50" s="35">
        <f>SUM(H49,H41,H34)</f>
        <v>8035.2240149999989</v>
      </c>
      <c r="N50" s="33"/>
      <c r="O50" s="33"/>
    </row>
    <row r="51" spans="1:15" x14ac:dyDescent="0.25">
      <c r="A51" s="361"/>
      <c r="B51" s="361"/>
      <c r="C51" s="361"/>
      <c r="D51" s="361"/>
      <c r="E51" s="361"/>
      <c r="F51" s="361"/>
      <c r="G51" s="361"/>
      <c r="H51" s="361"/>
      <c r="N51" s="33"/>
      <c r="O51" s="33"/>
    </row>
    <row r="52" spans="1:15" x14ac:dyDescent="0.25">
      <c r="A52" s="36" t="s">
        <v>65</v>
      </c>
      <c r="B52" s="37"/>
      <c r="C52" s="38"/>
      <c r="D52" s="39" t="s">
        <v>66</v>
      </c>
      <c r="E52" s="40"/>
      <c r="F52" s="41"/>
      <c r="G52" s="42"/>
      <c r="H52" s="58"/>
      <c r="I52" s="44"/>
      <c r="J52" s="33"/>
      <c r="K52" s="33"/>
      <c r="L52" s="46"/>
      <c r="M52" s="47"/>
      <c r="N52" s="33"/>
      <c r="O52" s="33"/>
    </row>
    <row r="53" spans="1:15" x14ac:dyDescent="0.25">
      <c r="A53" s="48" t="s">
        <v>67</v>
      </c>
      <c r="B53" s="48"/>
      <c r="C53" s="48"/>
      <c r="D53" s="59" t="s">
        <v>68</v>
      </c>
      <c r="E53" s="48"/>
      <c r="F53" s="60"/>
      <c r="G53" s="61"/>
      <c r="H53" s="26"/>
      <c r="I53" s="33"/>
      <c r="J53" s="33"/>
      <c r="K53" s="33"/>
      <c r="L53" s="46"/>
      <c r="N53" s="33"/>
      <c r="O53" s="33"/>
    </row>
    <row r="54" spans="1:15" ht="36" x14ac:dyDescent="0.25">
      <c r="A54" s="20" t="s">
        <v>69</v>
      </c>
      <c r="B54" s="21">
        <v>96534</v>
      </c>
      <c r="C54" s="21" t="s">
        <v>23</v>
      </c>
      <c r="D54" s="22" t="s">
        <v>630</v>
      </c>
      <c r="E54" s="23" t="s">
        <v>274</v>
      </c>
      <c r="F54" s="53">
        <v>17.579999999999998</v>
      </c>
      <c r="G54" s="25">
        <v>49.58</v>
      </c>
      <c r="H54" s="26">
        <f>F54*G54</f>
        <v>871.61639999999989</v>
      </c>
      <c r="I54" s="33"/>
      <c r="J54" s="33"/>
      <c r="K54" s="33"/>
      <c r="L54" s="46"/>
      <c r="N54" s="54"/>
      <c r="O54" s="19"/>
    </row>
    <row r="55" spans="1:15" ht="24" x14ac:dyDescent="0.25">
      <c r="A55" s="20" t="s">
        <v>70</v>
      </c>
      <c r="B55" s="21">
        <v>92793</v>
      </c>
      <c r="C55" s="21" t="s">
        <v>23</v>
      </c>
      <c r="D55" s="22" t="s">
        <v>631</v>
      </c>
      <c r="E55" s="23" t="s">
        <v>478</v>
      </c>
      <c r="F55" s="53">
        <v>102.13</v>
      </c>
      <c r="G55" s="25">
        <v>6.39</v>
      </c>
      <c r="H55" s="26">
        <f t="shared" ref="H55:H58" si="4">F55*G55</f>
        <v>652.61069999999995</v>
      </c>
      <c r="I55" s="33"/>
      <c r="J55" s="33"/>
      <c r="K55" s="33"/>
      <c r="L55" s="46"/>
      <c r="N55" s="54"/>
      <c r="O55" s="19"/>
    </row>
    <row r="56" spans="1:15" ht="24" x14ac:dyDescent="0.25">
      <c r="A56" s="20" t="s">
        <v>71</v>
      </c>
      <c r="B56" s="21">
        <v>92799</v>
      </c>
      <c r="C56" s="21" t="s">
        <v>23</v>
      </c>
      <c r="D56" s="22" t="s">
        <v>635</v>
      </c>
      <c r="E56" s="23" t="s">
        <v>478</v>
      </c>
      <c r="F56" s="53">
        <v>11.772</v>
      </c>
      <c r="G56" s="25">
        <v>6.94</v>
      </c>
      <c r="H56" s="26">
        <f t="shared" si="4"/>
        <v>81.697680000000005</v>
      </c>
      <c r="I56" s="33"/>
      <c r="J56" s="33"/>
      <c r="K56" s="33"/>
      <c r="L56" s="46"/>
      <c r="N56" s="54"/>
      <c r="O56" s="19"/>
    </row>
    <row r="57" spans="1:15" ht="24" x14ac:dyDescent="0.25">
      <c r="A57" s="20" t="s">
        <v>72</v>
      </c>
      <c r="B57" s="21">
        <v>94971</v>
      </c>
      <c r="C57" s="21" t="s">
        <v>23</v>
      </c>
      <c r="D57" s="22" t="s">
        <v>632</v>
      </c>
      <c r="E57" s="23" t="s">
        <v>372</v>
      </c>
      <c r="F57" s="53">
        <v>0.86</v>
      </c>
      <c r="G57" s="25">
        <v>319.95</v>
      </c>
      <c r="H57" s="26">
        <f t="shared" si="4"/>
        <v>275.15699999999998</v>
      </c>
      <c r="I57" s="33"/>
      <c r="J57" s="33"/>
      <c r="K57" s="33"/>
      <c r="L57" s="46"/>
      <c r="N57" s="54"/>
      <c r="O57" s="19"/>
    </row>
    <row r="58" spans="1:15" ht="24" x14ac:dyDescent="0.25">
      <c r="A58" s="20" t="s">
        <v>73</v>
      </c>
      <c r="B58" s="21">
        <v>92873</v>
      </c>
      <c r="C58" s="21" t="s">
        <v>23</v>
      </c>
      <c r="D58" s="22" t="s">
        <v>634</v>
      </c>
      <c r="E58" s="23" t="s">
        <v>372</v>
      </c>
      <c r="F58" s="53">
        <v>0.86</v>
      </c>
      <c r="G58" s="25">
        <v>146.37</v>
      </c>
      <c r="H58" s="26">
        <f t="shared" si="4"/>
        <v>125.87820000000001</v>
      </c>
      <c r="I58" s="33"/>
      <c r="J58" s="33"/>
      <c r="K58" s="33"/>
      <c r="L58" s="46"/>
      <c r="N58" s="54"/>
      <c r="O58" s="19"/>
    </row>
    <row r="59" spans="1:15" x14ac:dyDescent="0.25">
      <c r="A59" s="371" t="s">
        <v>74</v>
      </c>
      <c r="B59" s="371"/>
      <c r="C59" s="371"/>
      <c r="D59" s="371"/>
      <c r="E59" s="371"/>
      <c r="F59" s="371"/>
      <c r="G59" s="371"/>
      <c r="H59" s="56">
        <f>SUM(H54:H58)</f>
        <v>2006.9599799999999</v>
      </c>
      <c r="I59" s="33"/>
      <c r="J59" s="33"/>
      <c r="K59" s="33"/>
      <c r="L59" s="46"/>
      <c r="N59" s="33"/>
      <c r="O59" s="33"/>
    </row>
    <row r="60" spans="1:15" x14ac:dyDescent="0.25">
      <c r="A60" s="48" t="s">
        <v>75</v>
      </c>
      <c r="B60" s="48"/>
      <c r="C60" s="48"/>
      <c r="D60" s="49" t="s">
        <v>76</v>
      </c>
      <c r="E60" s="62"/>
      <c r="F60" s="63"/>
      <c r="G60" s="61"/>
      <c r="H60" s="26"/>
      <c r="I60" s="33"/>
      <c r="J60" s="33"/>
      <c r="K60" s="33"/>
      <c r="L60" s="46"/>
      <c r="N60" s="33"/>
      <c r="O60" s="33"/>
    </row>
    <row r="61" spans="1:15" ht="36" x14ac:dyDescent="0.25">
      <c r="A61" s="64" t="s">
        <v>77</v>
      </c>
      <c r="B61" s="21">
        <v>96534</v>
      </c>
      <c r="C61" s="21" t="s">
        <v>23</v>
      </c>
      <c r="D61" s="22" t="s">
        <v>630</v>
      </c>
      <c r="E61" s="23" t="s">
        <v>274</v>
      </c>
      <c r="F61" s="53">
        <v>19.740000000000002</v>
      </c>
      <c r="G61" s="25">
        <v>49.58</v>
      </c>
      <c r="H61" s="26">
        <f>F61*G61</f>
        <v>978.70920000000001</v>
      </c>
      <c r="I61" s="33"/>
      <c r="J61" s="33"/>
      <c r="K61" s="33"/>
      <c r="L61" s="46"/>
      <c r="N61" s="54"/>
      <c r="O61" s="19"/>
    </row>
    <row r="62" spans="1:15" ht="24" x14ac:dyDescent="0.25">
      <c r="A62" s="64" t="s">
        <v>78</v>
      </c>
      <c r="B62" s="21">
        <v>92793</v>
      </c>
      <c r="C62" s="21" t="s">
        <v>23</v>
      </c>
      <c r="D62" s="22" t="s">
        <v>631</v>
      </c>
      <c r="E62" s="23" t="s">
        <v>478</v>
      </c>
      <c r="F62" s="53">
        <v>122.21000000000001</v>
      </c>
      <c r="G62" s="25">
        <v>6.39</v>
      </c>
      <c r="H62" s="26">
        <f t="shared" ref="H62:H65" si="5">F62*G62</f>
        <v>780.92190000000005</v>
      </c>
      <c r="I62" s="33"/>
      <c r="J62" s="33"/>
      <c r="K62" s="33"/>
      <c r="L62" s="46"/>
      <c r="N62" s="54"/>
      <c r="O62" s="19"/>
    </row>
    <row r="63" spans="1:15" ht="24" x14ac:dyDescent="0.25">
      <c r="A63" s="64" t="s">
        <v>79</v>
      </c>
      <c r="B63" s="21">
        <v>92799</v>
      </c>
      <c r="C63" s="21" t="s">
        <v>23</v>
      </c>
      <c r="D63" s="22" t="s">
        <v>635</v>
      </c>
      <c r="E63" s="23" t="s">
        <v>478</v>
      </c>
      <c r="F63" s="53">
        <v>5.2320000000000002</v>
      </c>
      <c r="G63" s="25">
        <v>6.94</v>
      </c>
      <c r="H63" s="26">
        <f t="shared" si="5"/>
        <v>36.310080000000006</v>
      </c>
      <c r="I63" s="33"/>
      <c r="J63" s="33"/>
      <c r="K63" s="33"/>
      <c r="L63" s="46"/>
      <c r="N63" s="54"/>
      <c r="O63" s="19"/>
    </row>
    <row r="64" spans="1:15" ht="24" x14ac:dyDescent="0.25">
      <c r="A64" s="64" t="s">
        <v>80</v>
      </c>
      <c r="B64" s="21">
        <v>94971</v>
      </c>
      <c r="C64" s="21" t="s">
        <v>23</v>
      </c>
      <c r="D64" s="22" t="s">
        <v>632</v>
      </c>
      <c r="E64" s="23" t="s">
        <v>372</v>
      </c>
      <c r="F64" s="53">
        <v>1.0840000000000001</v>
      </c>
      <c r="G64" s="25">
        <v>319.95</v>
      </c>
      <c r="H64" s="26">
        <f t="shared" si="5"/>
        <v>346.82580000000002</v>
      </c>
      <c r="I64" s="33"/>
      <c r="J64" s="33"/>
      <c r="K64" s="33"/>
      <c r="L64" s="46"/>
      <c r="N64" s="54"/>
      <c r="O64" s="19"/>
    </row>
    <row r="65" spans="1:20" ht="24" x14ac:dyDescent="0.25">
      <c r="A65" s="64" t="s">
        <v>81</v>
      </c>
      <c r="B65" s="21">
        <v>92873</v>
      </c>
      <c r="C65" s="21" t="s">
        <v>23</v>
      </c>
      <c r="D65" s="22" t="s">
        <v>634</v>
      </c>
      <c r="E65" s="23" t="s">
        <v>372</v>
      </c>
      <c r="F65" s="53">
        <v>1.0840000000000001</v>
      </c>
      <c r="G65" s="25">
        <v>146.37</v>
      </c>
      <c r="H65" s="26">
        <f t="shared" si="5"/>
        <v>158.66508000000002</v>
      </c>
      <c r="I65" s="33"/>
      <c r="J65" s="33"/>
      <c r="K65" s="33"/>
      <c r="L65" s="46"/>
      <c r="N65" s="54"/>
      <c r="O65" s="19"/>
    </row>
    <row r="66" spans="1:20" x14ac:dyDescent="0.25">
      <c r="A66" s="371" t="s">
        <v>82</v>
      </c>
      <c r="B66" s="371"/>
      <c r="C66" s="371"/>
      <c r="D66" s="371"/>
      <c r="E66" s="371"/>
      <c r="F66" s="371"/>
      <c r="G66" s="371"/>
      <c r="H66" s="56">
        <f>SUM(H61:H65)</f>
        <v>2301.4320600000001</v>
      </c>
      <c r="N66" s="33"/>
      <c r="O66" s="33"/>
    </row>
    <row r="67" spans="1:20" x14ac:dyDescent="0.25">
      <c r="A67" s="364" t="s">
        <v>83</v>
      </c>
      <c r="B67" s="364"/>
      <c r="C67" s="364"/>
      <c r="D67" s="364"/>
      <c r="E67" s="364"/>
      <c r="F67" s="364"/>
      <c r="G67" s="364"/>
      <c r="H67" s="35">
        <f>SUM(H66,H59)</f>
        <v>4308.3920399999997</v>
      </c>
      <c r="N67" s="33"/>
      <c r="O67" s="33"/>
    </row>
    <row r="68" spans="1:20" x14ac:dyDescent="0.25">
      <c r="A68" s="361"/>
      <c r="B68" s="361"/>
      <c r="C68" s="361"/>
      <c r="D68" s="361"/>
      <c r="E68" s="361"/>
      <c r="F68" s="361"/>
      <c r="G68" s="361"/>
      <c r="H68" s="361"/>
      <c r="N68" s="33"/>
      <c r="O68" s="33"/>
    </row>
    <row r="69" spans="1:20" x14ac:dyDescent="0.25">
      <c r="A69" s="36" t="s">
        <v>84</v>
      </c>
      <c r="B69" s="37"/>
      <c r="C69" s="38"/>
      <c r="D69" s="39" t="s">
        <v>85</v>
      </c>
      <c r="E69" s="40"/>
      <c r="F69" s="41"/>
      <c r="G69" s="42"/>
      <c r="H69" s="58"/>
      <c r="I69" s="44"/>
      <c r="J69" s="33"/>
      <c r="K69" s="33"/>
      <c r="L69" s="46"/>
      <c r="M69" s="47"/>
      <c r="N69" s="33"/>
      <c r="O69" s="33"/>
      <c r="P69" s="33"/>
      <c r="Q69" s="33"/>
      <c r="R69" s="33"/>
      <c r="S69" s="33"/>
      <c r="T69" s="33"/>
    </row>
    <row r="70" spans="1:20" ht="36" x14ac:dyDescent="0.25">
      <c r="A70" s="65" t="s">
        <v>86</v>
      </c>
      <c r="B70" s="34">
        <v>92482</v>
      </c>
      <c r="C70" s="21" t="s">
        <v>23</v>
      </c>
      <c r="D70" s="22" t="s">
        <v>636</v>
      </c>
      <c r="E70" s="23" t="s">
        <v>274</v>
      </c>
      <c r="F70" s="24">
        <v>26.11</v>
      </c>
      <c r="G70" s="25">
        <v>147.07</v>
      </c>
      <c r="H70" s="26">
        <f>ROUND((F70*G70),2)</f>
        <v>3840</v>
      </c>
      <c r="I70" s="33"/>
      <c r="J70" s="33"/>
      <c r="K70" s="33"/>
      <c r="L70" s="46"/>
      <c r="M70" s="47"/>
      <c r="N70" s="18"/>
      <c r="O70" s="66"/>
      <c r="P70" s="33"/>
      <c r="Q70" s="33"/>
      <c r="R70" s="33"/>
      <c r="S70" s="33"/>
      <c r="T70" s="33"/>
    </row>
    <row r="71" spans="1:20" ht="36" x14ac:dyDescent="0.25">
      <c r="A71" s="65" t="s">
        <v>87</v>
      </c>
      <c r="B71" s="21">
        <v>73301</v>
      </c>
      <c r="C71" s="21" t="s">
        <v>23</v>
      </c>
      <c r="D71" s="22" t="s">
        <v>637</v>
      </c>
      <c r="E71" s="23" t="s">
        <v>372</v>
      </c>
      <c r="F71" s="53">
        <v>78.33</v>
      </c>
      <c r="G71" s="25">
        <v>9.69</v>
      </c>
      <c r="H71" s="26">
        <f t="shared" ref="H71:H75" si="6">ROUND((F71*G71),2)</f>
        <v>759.02</v>
      </c>
      <c r="I71" s="33"/>
      <c r="J71" s="33"/>
      <c r="K71" s="33"/>
      <c r="L71" s="46"/>
      <c r="M71" s="47"/>
      <c r="N71" s="54"/>
      <c r="O71" s="19"/>
      <c r="P71" s="33"/>
      <c r="Q71" s="33"/>
      <c r="R71" s="33"/>
      <c r="S71" s="33"/>
      <c r="T71" s="33"/>
    </row>
    <row r="72" spans="1:20" ht="24" x14ac:dyDescent="0.25">
      <c r="A72" s="65" t="s">
        <v>88</v>
      </c>
      <c r="B72" s="21">
        <v>92793</v>
      </c>
      <c r="C72" s="21" t="s">
        <v>23</v>
      </c>
      <c r="D72" s="22" t="s">
        <v>631</v>
      </c>
      <c r="E72" s="23" t="s">
        <v>478</v>
      </c>
      <c r="F72" s="53">
        <v>271.58999999999997</v>
      </c>
      <c r="G72" s="25">
        <v>6.39</v>
      </c>
      <c r="H72" s="26">
        <f t="shared" si="6"/>
        <v>1735.46</v>
      </c>
      <c r="I72" s="33"/>
      <c r="J72" s="33"/>
      <c r="K72" s="33"/>
      <c r="L72" s="46"/>
      <c r="M72" s="47"/>
      <c r="N72" s="54"/>
      <c r="O72" s="19"/>
      <c r="P72" s="33"/>
      <c r="Q72" s="33"/>
      <c r="R72" s="33"/>
      <c r="S72" s="33"/>
      <c r="T72" s="33"/>
    </row>
    <row r="73" spans="1:20" ht="24" x14ac:dyDescent="0.25">
      <c r="A73" s="65" t="s">
        <v>89</v>
      </c>
      <c r="B73" s="21">
        <v>92799</v>
      </c>
      <c r="C73" s="21" t="s">
        <v>23</v>
      </c>
      <c r="D73" s="22" t="s">
        <v>635</v>
      </c>
      <c r="E73" s="23" t="s">
        <v>478</v>
      </c>
      <c r="F73" s="53">
        <v>56.339999999999996</v>
      </c>
      <c r="G73" s="25">
        <v>6.94</v>
      </c>
      <c r="H73" s="26">
        <f t="shared" si="6"/>
        <v>391</v>
      </c>
      <c r="I73" s="33"/>
      <c r="J73" s="33"/>
      <c r="K73" s="33"/>
      <c r="L73" s="46"/>
      <c r="M73" s="47"/>
      <c r="N73" s="54"/>
      <c r="O73" s="19"/>
      <c r="P73" s="33"/>
      <c r="Q73" s="33"/>
      <c r="R73" s="33"/>
      <c r="S73" s="33"/>
      <c r="T73" s="33"/>
    </row>
    <row r="74" spans="1:20" ht="24" x14ac:dyDescent="0.25">
      <c r="A74" s="65" t="s">
        <v>90</v>
      </c>
      <c r="B74" s="21">
        <v>94971</v>
      </c>
      <c r="C74" s="21" t="s">
        <v>23</v>
      </c>
      <c r="D74" s="22" t="s">
        <v>632</v>
      </c>
      <c r="E74" s="23" t="s">
        <v>372</v>
      </c>
      <c r="F74" s="53">
        <v>3.13</v>
      </c>
      <c r="G74" s="25">
        <v>319.95</v>
      </c>
      <c r="H74" s="26">
        <f t="shared" si="6"/>
        <v>1001.44</v>
      </c>
      <c r="I74" s="33"/>
      <c r="J74" s="33"/>
      <c r="K74" s="33"/>
      <c r="L74" s="46"/>
      <c r="M74" s="47"/>
      <c r="N74" s="54"/>
      <c r="O74" s="19"/>
      <c r="P74" s="33"/>
      <c r="Q74" s="33"/>
      <c r="R74" s="33"/>
      <c r="S74" s="33"/>
      <c r="T74" s="33"/>
    </row>
    <row r="75" spans="1:20" ht="24" x14ac:dyDescent="0.25">
      <c r="A75" s="65" t="s">
        <v>91</v>
      </c>
      <c r="B75" s="21">
        <v>92873</v>
      </c>
      <c r="C75" s="21" t="s">
        <v>23</v>
      </c>
      <c r="D75" s="22" t="s">
        <v>634</v>
      </c>
      <c r="E75" s="23" t="s">
        <v>372</v>
      </c>
      <c r="F75" s="53">
        <v>3.13</v>
      </c>
      <c r="G75" s="25">
        <v>146.37</v>
      </c>
      <c r="H75" s="26">
        <f t="shared" si="6"/>
        <v>458.14</v>
      </c>
      <c r="I75" s="33"/>
      <c r="J75" s="33"/>
      <c r="K75" s="33"/>
      <c r="L75" s="46"/>
      <c r="M75" s="47"/>
      <c r="N75" s="54"/>
      <c r="O75" s="19"/>
      <c r="P75" s="33"/>
      <c r="Q75" s="33"/>
      <c r="R75" s="33"/>
      <c r="S75" s="33"/>
      <c r="T75" s="33"/>
    </row>
    <row r="76" spans="1:20" x14ac:dyDescent="0.25">
      <c r="A76" s="364" t="s">
        <v>92</v>
      </c>
      <c r="B76" s="364"/>
      <c r="C76" s="364"/>
      <c r="D76" s="364"/>
      <c r="E76" s="364"/>
      <c r="F76" s="364"/>
      <c r="G76" s="364"/>
      <c r="H76" s="35">
        <f>SUM(H70:H75)</f>
        <v>8185.06</v>
      </c>
      <c r="I76" s="33"/>
      <c r="J76" s="33"/>
      <c r="K76" s="33"/>
      <c r="L76" s="46"/>
      <c r="M76" s="47"/>
      <c r="N76" s="33"/>
      <c r="O76" s="33"/>
      <c r="P76" s="33"/>
      <c r="Q76" s="33"/>
      <c r="R76" s="33"/>
      <c r="S76" s="33"/>
      <c r="T76" s="33"/>
    </row>
    <row r="77" spans="1:20" x14ac:dyDescent="0.25">
      <c r="A77" s="370"/>
      <c r="B77" s="370"/>
      <c r="C77" s="370"/>
      <c r="D77" s="370"/>
      <c r="E77" s="370"/>
      <c r="F77" s="370"/>
      <c r="G77" s="370"/>
      <c r="H77" s="370"/>
      <c r="N77" s="33"/>
      <c r="O77" s="33"/>
    </row>
    <row r="78" spans="1:20" x14ac:dyDescent="0.25">
      <c r="A78" s="36" t="s">
        <v>93</v>
      </c>
      <c r="B78" s="37"/>
      <c r="C78" s="38"/>
      <c r="D78" s="39" t="s">
        <v>94</v>
      </c>
      <c r="E78" s="40"/>
      <c r="F78" s="41"/>
      <c r="G78" s="42"/>
      <c r="H78" s="58"/>
      <c r="N78" s="33"/>
      <c r="O78" s="33"/>
    </row>
    <row r="79" spans="1:20" ht="48" x14ac:dyDescent="0.25">
      <c r="A79" s="20" t="s">
        <v>95</v>
      </c>
      <c r="B79" s="21">
        <v>87496</v>
      </c>
      <c r="C79" s="21" t="s">
        <v>23</v>
      </c>
      <c r="D79" s="22" t="s">
        <v>638</v>
      </c>
      <c r="E79" s="23" t="s">
        <v>274</v>
      </c>
      <c r="F79" s="53">
        <v>63.49</v>
      </c>
      <c r="G79" s="25">
        <v>64.42</v>
      </c>
      <c r="H79" s="26">
        <f>F79*G79</f>
        <v>4090.0258000000003</v>
      </c>
      <c r="N79" s="67"/>
      <c r="O79" s="19"/>
    </row>
    <row r="80" spans="1:20" ht="24" x14ac:dyDescent="0.25">
      <c r="A80" s="20" t="s">
        <v>96</v>
      </c>
      <c r="B80" s="20">
        <v>93195</v>
      </c>
      <c r="C80" s="21" t="s">
        <v>23</v>
      </c>
      <c r="D80" s="22" t="s">
        <v>639</v>
      </c>
      <c r="E80" s="23" t="s">
        <v>318</v>
      </c>
      <c r="F80" s="68">
        <v>7.8999999999999995</v>
      </c>
      <c r="G80" s="25">
        <v>25.36</v>
      </c>
      <c r="H80" s="26">
        <f t="shared" ref="H80:H81" si="7">F80*G80</f>
        <v>200.34399999999999</v>
      </c>
      <c r="N80" s="69"/>
      <c r="O80" s="19"/>
    </row>
    <row r="81" spans="1:15" ht="24" x14ac:dyDescent="0.25">
      <c r="A81" s="20" t="s">
        <v>97</v>
      </c>
      <c r="B81" s="20">
        <v>93183</v>
      </c>
      <c r="C81" s="21" t="s">
        <v>23</v>
      </c>
      <c r="D81" s="22" t="s">
        <v>640</v>
      </c>
      <c r="E81" s="23" t="s">
        <v>318</v>
      </c>
      <c r="F81" s="53">
        <v>7.8999999999999995</v>
      </c>
      <c r="G81" s="25">
        <v>27.42</v>
      </c>
      <c r="H81" s="26">
        <f t="shared" si="7"/>
        <v>216.61799999999999</v>
      </c>
      <c r="N81" s="67"/>
      <c r="O81" s="19"/>
    </row>
    <row r="82" spans="1:15" x14ac:dyDescent="0.25">
      <c r="A82" s="364" t="s">
        <v>98</v>
      </c>
      <c r="B82" s="364"/>
      <c r="C82" s="364"/>
      <c r="D82" s="364"/>
      <c r="E82" s="364"/>
      <c r="F82" s="364"/>
      <c r="G82" s="364"/>
      <c r="H82" s="35">
        <f>SUM(H79:H81)</f>
        <v>4506.9878000000008</v>
      </c>
      <c r="N82" s="33"/>
      <c r="O82" s="33"/>
    </row>
    <row r="83" spans="1:15" x14ac:dyDescent="0.25">
      <c r="A83" s="370"/>
      <c r="B83" s="370"/>
      <c r="C83" s="370"/>
      <c r="D83" s="370"/>
      <c r="E83" s="370"/>
      <c r="F83" s="370"/>
      <c r="G83" s="370"/>
      <c r="H83" s="370"/>
      <c r="N83" s="33"/>
      <c r="O83" s="33"/>
    </row>
    <row r="84" spans="1:15" x14ac:dyDescent="0.25">
      <c r="A84" s="36" t="s">
        <v>99</v>
      </c>
      <c r="B84" s="37"/>
      <c r="C84" s="38"/>
      <c r="D84" s="39" t="s">
        <v>100</v>
      </c>
      <c r="E84" s="40"/>
      <c r="F84" s="41"/>
      <c r="G84" s="42"/>
      <c r="H84" s="58"/>
      <c r="N84" s="33"/>
      <c r="O84" s="33"/>
    </row>
    <row r="85" spans="1:15" ht="24" x14ac:dyDescent="0.25">
      <c r="A85" s="20" t="s">
        <v>101</v>
      </c>
      <c r="B85" s="20">
        <v>98560</v>
      </c>
      <c r="C85" s="21" t="s">
        <v>23</v>
      </c>
      <c r="D85" s="22" t="s">
        <v>641</v>
      </c>
      <c r="E85" s="23" t="s">
        <v>274</v>
      </c>
      <c r="F85" s="24">
        <v>38.06</v>
      </c>
      <c r="G85" s="25">
        <v>32.03</v>
      </c>
      <c r="H85" s="26">
        <f>F85*G85</f>
        <v>1219.0618000000002</v>
      </c>
      <c r="N85" s="18"/>
      <c r="O85" s="19"/>
    </row>
    <row r="86" spans="1:15" ht="36" x14ac:dyDescent="0.25">
      <c r="A86" s="20" t="s">
        <v>102</v>
      </c>
      <c r="B86" s="20">
        <v>98562</v>
      </c>
      <c r="C86" s="21" t="s">
        <v>23</v>
      </c>
      <c r="D86" s="22" t="s">
        <v>642</v>
      </c>
      <c r="E86" s="23" t="s">
        <v>274</v>
      </c>
      <c r="F86" s="24">
        <v>38.06</v>
      </c>
      <c r="G86" s="25">
        <v>28.38</v>
      </c>
      <c r="H86" s="26">
        <f>F86*G86</f>
        <v>1080.1428000000001</v>
      </c>
      <c r="N86" s="18"/>
      <c r="O86" s="19"/>
    </row>
    <row r="87" spans="1:15" x14ac:dyDescent="0.25">
      <c r="A87" s="364" t="s">
        <v>103</v>
      </c>
      <c r="B87" s="364"/>
      <c r="C87" s="364"/>
      <c r="D87" s="364"/>
      <c r="E87" s="364"/>
      <c r="F87" s="364"/>
      <c r="G87" s="364"/>
      <c r="H87" s="35">
        <f>SUM(H85:H86)</f>
        <v>2299.2046</v>
      </c>
      <c r="N87" s="33"/>
      <c r="O87" s="33"/>
    </row>
    <row r="88" spans="1:15" x14ac:dyDescent="0.25">
      <c r="A88" s="370"/>
      <c r="B88" s="370"/>
      <c r="C88" s="370"/>
      <c r="D88" s="370"/>
      <c r="E88" s="370"/>
      <c r="F88" s="370"/>
      <c r="G88" s="370"/>
      <c r="H88" s="370"/>
      <c r="N88" s="33"/>
      <c r="O88" s="33"/>
    </row>
    <row r="89" spans="1:15" x14ac:dyDescent="0.25">
      <c r="A89" s="36" t="s">
        <v>104</v>
      </c>
      <c r="B89" s="37"/>
      <c r="C89" s="38"/>
      <c r="D89" s="39" t="s">
        <v>105</v>
      </c>
      <c r="E89" s="40"/>
      <c r="F89" s="41"/>
      <c r="G89" s="42"/>
      <c r="H89" s="58"/>
      <c r="N89" s="33"/>
      <c r="O89" s="33"/>
    </row>
    <row r="90" spans="1:15" ht="36" x14ac:dyDescent="0.25">
      <c r="A90" s="34" t="s">
        <v>106</v>
      </c>
      <c r="B90" s="20">
        <v>87377</v>
      </c>
      <c r="C90" s="21" t="s">
        <v>23</v>
      </c>
      <c r="D90" s="22" t="s">
        <v>643</v>
      </c>
      <c r="E90" s="23" t="s">
        <v>372</v>
      </c>
      <c r="F90" s="53">
        <v>2.0622000000000003</v>
      </c>
      <c r="G90" s="25">
        <v>423.24</v>
      </c>
      <c r="H90" s="26">
        <f>F90*G90</f>
        <v>872.80552800000009</v>
      </c>
      <c r="N90" s="67"/>
      <c r="O90" s="19"/>
    </row>
    <row r="91" spans="1:15" ht="36" x14ac:dyDescent="0.25">
      <c r="A91" s="34" t="s">
        <v>107</v>
      </c>
      <c r="B91" s="20">
        <v>87878</v>
      </c>
      <c r="C91" s="21" t="s">
        <v>23</v>
      </c>
      <c r="D91" s="22" t="s">
        <v>644</v>
      </c>
      <c r="E91" s="23" t="s">
        <v>274</v>
      </c>
      <c r="F91" s="53">
        <v>2.0622000000000003</v>
      </c>
      <c r="G91" s="25">
        <v>3.11</v>
      </c>
      <c r="H91" s="26">
        <f>F91*G91</f>
        <v>6.4134420000000008</v>
      </c>
      <c r="N91" s="67"/>
      <c r="O91" s="19"/>
    </row>
    <row r="92" spans="1:15" x14ac:dyDescent="0.25">
      <c r="A92" s="364" t="s">
        <v>108</v>
      </c>
      <c r="B92" s="364"/>
      <c r="C92" s="364"/>
      <c r="D92" s="364"/>
      <c r="E92" s="364"/>
      <c r="F92" s="364"/>
      <c r="G92" s="364"/>
      <c r="H92" s="35">
        <f>SUM(H90:H91)</f>
        <v>879.21897000000013</v>
      </c>
      <c r="N92" s="33"/>
      <c r="O92" s="33"/>
    </row>
    <row r="93" spans="1:15" x14ac:dyDescent="0.25">
      <c r="A93" s="370"/>
      <c r="B93" s="370"/>
      <c r="C93" s="370"/>
      <c r="D93" s="370"/>
      <c r="E93" s="370"/>
      <c r="F93" s="370"/>
      <c r="G93" s="370"/>
      <c r="H93" s="370"/>
      <c r="N93" s="33"/>
      <c r="O93" s="33"/>
    </row>
    <row r="94" spans="1:15" x14ac:dyDescent="0.25">
      <c r="A94" s="36" t="s">
        <v>109</v>
      </c>
      <c r="B94" s="37"/>
      <c r="C94" s="38"/>
      <c r="D94" s="39" t="s">
        <v>110</v>
      </c>
      <c r="E94" s="40"/>
      <c r="F94" s="41"/>
      <c r="G94" s="42"/>
      <c r="H94" s="58"/>
      <c r="N94" s="33"/>
      <c r="O94" s="33"/>
    </row>
    <row r="95" spans="1:15" ht="36" x14ac:dyDescent="0.25">
      <c r="A95" s="34" t="s">
        <v>111</v>
      </c>
      <c r="B95" s="20">
        <v>87794</v>
      </c>
      <c r="C95" s="21" t="s">
        <v>23</v>
      </c>
      <c r="D95" s="22" t="s">
        <v>645</v>
      </c>
      <c r="E95" s="23" t="s">
        <v>274</v>
      </c>
      <c r="F95" s="53">
        <v>137.48000000000002</v>
      </c>
      <c r="G95" s="25">
        <v>27.48</v>
      </c>
      <c r="H95" s="26">
        <f>F95*G95</f>
        <v>3777.9504000000006</v>
      </c>
      <c r="N95" s="67"/>
      <c r="O95" s="19"/>
    </row>
    <row r="96" spans="1:15" x14ac:dyDescent="0.25">
      <c r="A96" s="364" t="s">
        <v>112</v>
      </c>
      <c r="B96" s="364"/>
      <c r="C96" s="364"/>
      <c r="D96" s="364"/>
      <c r="E96" s="364"/>
      <c r="F96" s="364"/>
      <c r="G96" s="364"/>
      <c r="H96" s="35">
        <f>SUM(H95)</f>
        <v>3777.9504000000006</v>
      </c>
      <c r="N96" s="33"/>
      <c r="O96" s="33"/>
    </row>
    <row r="97" spans="1:20" x14ac:dyDescent="0.25">
      <c r="A97" s="370"/>
      <c r="B97" s="370"/>
      <c r="C97" s="370"/>
      <c r="D97" s="370"/>
      <c r="E97" s="370"/>
      <c r="F97" s="370"/>
      <c r="G97" s="370"/>
      <c r="H97" s="370"/>
      <c r="N97" s="33"/>
      <c r="O97" s="33"/>
    </row>
    <row r="98" spans="1:20" x14ac:dyDescent="0.25">
      <c r="A98" s="36" t="s">
        <v>113</v>
      </c>
      <c r="B98" s="37"/>
      <c r="C98" s="38"/>
      <c r="D98" s="39" t="s">
        <v>114</v>
      </c>
      <c r="E98" s="40"/>
      <c r="F98" s="41"/>
      <c r="G98" s="42"/>
      <c r="H98" s="58"/>
      <c r="L98" s="46"/>
      <c r="M98" s="47"/>
      <c r="N98" s="33"/>
      <c r="O98" s="33"/>
      <c r="P98" s="33"/>
      <c r="Q98" s="33"/>
      <c r="R98" s="33"/>
      <c r="S98" s="33"/>
      <c r="T98" s="33"/>
    </row>
    <row r="99" spans="1:20" ht="24" x14ac:dyDescent="0.25">
      <c r="A99" s="34" t="s">
        <v>115</v>
      </c>
      <c r="B99" s="20" t="s">
        <v>116</v>
      </c>
      <c r="C99" s="21" t="s">
        <v>17</v>
      </c>
      <c r="D99" s="22" t="s">
        <v>458</v>
      </c>
      <c r="E99" s="23" t="s">
        <v>372</v>
      </c>
      <c r="F99" s="53">
        <v>9.92</v>
      </c>
      <c r="G99" s="25">
        <v>4.54</v>
      </c>
      <c r="H99" s="26">
        <f>F99*G99</f>
        <v>45.036799999999999</v>
      </c>
      <c r="L99" s="46"/>
      <c r="M99" s="47"/>
      <c r="N99" s="67"/>
      <c r="O99" s="19"/>
      <c r="P99" s="33"/>
      <c r="Q99" s="33"/>
      <c r="R99" s="33"/>
      <c r="S99" s="33"/>
      <c r="T99" s="33"/>
    </row>
    <row r="100" spans="1:20" ht="24" x14ac:dyDescent="0.25">
      <c r="A100" s="34" t="s">
        <v>117</v>
      </c>
      <c r="B100" s="20">
        <v>95241</v>
      </c>
      <c r="C100" s="21" t="s">
        <v>23</v>
      </c>
      <c r="D100" s="22" t="s">
        <v>646</v>
      </c>
      <c r="E100" s="23" t="s">
        <v>274</v>
      </c>
      <c r="F100" s="53">
        <v>9.92</v>
      </c>
      <c r="G100" s="25">
        <v>20.239999999999998</v>
      </c>
      <c r="H100" s="26">
        <f t="shared" ref="H100:H102" si="8">F100*G100</f>
        <v>200.78079999999997</v>
      </c>
      <c r="L100" s="46"/>
      <c r="M100" s="47"/>
      <c r="N100" s="67"/>
      <c r="O100" s="19"/>
      <c r="P100" s="33"/>
      <c r="Q100" s="33"/>
      <c r="R100" s="33"/>
      <c r="S100" s="33"/>
      <c r="T100" s="33"/>
    </row>
    <row r="101" spans="1:20" ht="24" x14ac:dyDescent="0.25">
      <c r="A101" s="34" t="s">
        <v>118</v>
      </c>
      <c r="B101" s="65" t="s">
        <v>119</v>
      </c>
      <c r="C101" s="21" t="s">
        <v>17</v>
      </c>
      <c r="D101" s="22" t="s">
        <v>120</v>
      </c>
      <c r="E101" s="23" t="s">
        <v>274</v>
      </c>
      <c r="F101" s="53">
        <v>9.92</v>
      </c>
      <c r="G101" s="25">
        <v>104.32</v>
      </c>
      <c r="H101" s="26">
        <f t="shared" si="8"/>
        <v>1034.8543999999999</v>
      </c>
      <c r="M101" s="4"/>
      <c r="N101" s="67"/>
      <c r="O101" s="19"/>
    </row>
    <row r="102" spans="1:20" ht="24" x14ac:dyDescent="0.25">
      <c r="A102" s="34" t="s">
        <v>121</v>
      </c>
      <c r="B102" s="65" t="s">
        <v>119</v>
      </c>
      <c r="C102" s="21" t="s">
        <v>17</v>
      </c>
      <c r="D102" s="22" t="s">
        <v>122</v>
      </c>
      <c r="E102" s="23" t="s">
        <v>274</v>
      </c>
      <c r="F102" s="53">
        <v>2.79</v>
      </c>
      <c r="G102" s="25">
        <v>104.32</v>
      </c>
      <c r="H102" s="26">
        <f t="shared" si="8"/>
        <v>291.05279999999999</v>
      </c>
      <c r="M102" s="4"/>
      <c r="N102" s="67"/>
      <c r="O102" s="19"/>
    </row>
    <row r="103" spans="1:20" x14ac:dyDescent="0.25">
      <c r="A103" s="364" t="s">
        <v>123</v>
      </c>
      <c r="B103" s="364"/>
      <c r="C103" s="364"/>
      <c r="D103" s="364"/>
      <c r="E103" s="364"/>
      <c r="F103" s="364"/>
      <c r="G103" s="364"/>
      <c r="H103" s="35">
        <f>SUM(H99:H102)</f>
        <v>1571.7248</v>
      </c>
      <c r="N103" s="33"/>
      <c r="O103" s="33"/>
    </row>
    <row r="104" spans="1:20" x14ac:dyDescent="0.25">
      <c r="A104" s="370"/>
      <c r="B104" s="370"/>
      <c r="C104" s="370"/>
      <c r="D104" s="370"/>
      <c r="E104" s="370"/>
      <c r="F104" s="370"/>
      <c r="G104" s="370"/>
      <c r="H104" s="370"/>
      <c r="N104" s="33"/>
      <c r="O104" s="33"/>
    </row>
    <row r="105" spans="1:20" x14ac:dyDescent="0.25">
      <c r="A105" s="36" t="s">
        <v>124</v>
      </c>
      <c r="B105" s="37"/>
      <c r="C105" s="38"/>
      <c r="D105" s="39" t="s">
        <v>125</v>
      </c>
      <c r="E105" s="40"/>
      <c r="F105" s="41"/>
      <c r="G105" s="42"/>
      <c r="H105" s="58"/>
      <c r="N105" s="33"/>
      <c r="O105" s="33"/>
    </row>
    <row r="106" spans="1:20" ht="36" x14ac:dyDescent="0.25">
      <c r="A106" s="34" t="s">
        <v>126</v>
      </c>
      <c r="B106" s="20">
        <v>94991</v>
      </c>
      <c r="C106" s="21" t="s">
        <v>23</v>
      </c>
      <c r="D106" s="22" t="s">
        <v>647</v>
      </c>
      <c r="E106" s="23" t="s">
        <v>372</v>
      </c>
      <c r="F106" s="24">
        <v>18.2</v>
      </c>
      <c r="G106" s="25">
        <v>520</v>
      </c>
      <c r="H106" s="26">
        <f>F106*G106</f>
        <v>9464</v>
      </c>
      <c r="N106" s="18"/>
      <c r="O106" s="19"/>
    </row>
    <row r="107" spans="1:20" x14ac:dyDescent="0.25">
      <c r="A107" s="364" t="s">
        <v>127</v>
      </c>
      <c r="B107" s="364"/>
      <c r="C107" s="364"/>
      <c r="D107" s="364"/>
      <c r="E107" s="364"/>
      <c r="F107" s="364"/>
      <c r="G107" s="364"/>
      <c r="H107" s="35">
        <f>SUM(H106)</f>
        <v>9464</v>
      </c>
      <c r="N107" s="33"/>
      <c r="O107" s="33"/>
    </row>
    <row r="108" spans="1:20" x14ac:dyDescent="0.25">
      <c r="A108" s="365"/>
      <c r="B108" s="365"/>
      <c r="C108" s="365"/>
      <c r="D108" s="365"/>
      <c r="E108" s="365"/>
      <c r="F108" s="365"/>
      <c r="G108" s="365"/>
      <c r="H108" s="365"/>
      <c r="N108" s="33"/>
      <c r="O108" s="33"/>
    </row>
    <row r="109" spans="1:20" x14ac:dyDescent="0.25">
      <c r="A109" s="36" t="s">
        <v>128</v>
      </c>
      <c r="B109" s="37"/>
      <c r="C109" s="38"/>
      <c r="D109" s="39" t="s">
        <v>129</v>
      </c>
      <c r="E109" s="40"/>
      <c r="F109" s="41"/>
      <c r="G109" s="42"/>
      <c r="H109" s="58"/>
      <c r="I109" s="33"/>
      <c r="J109" s="33"/>
      <c r="K109" s="33"/>
      <c r="L109" s="46"/>
      <c r="M109" s="47"/>
      <c r="N109" s="33"/>
      <c r="O109" s="33"/>
    </row>
    <row r="110" spans="1:20" ht="60" x14ac:dyDescent="0.25">
      <c r="A110" s="34" t="s">
        <v>130</v>
      </c>
      <c r="B110" s="20" t="s">
        <v>131</v>
      </c>
      <c r="C110" s="21" t="s">
        <v>17</v>
      </c>
      <c r="D110" s="22" t="s">
        <v>498</v>
      </c>
      <c r="E110" s="23" t="s">
        <v>274</v>
      </c>
      <c r="F110" s="53">
        <v>105.02000000000001</v>
      </c>
      <c r="G110" s="25">
        <v>87.589999999999989</v>
      </c>
      <c r="H110" s="26">
        <f>F110*G110</f>
        <v>9198.7017999999989</v>
      </c>
      <c r="I110" s="33"/>
      <c r="J110" s="33"/>
      <c r="K110" s="33"/>
      <c r="L110" s="46"/>
      <c r="M110" s="47"/>
      <c r="N110" s="54"/>
      <c r="O110" s="19"/>
    </row>
    <row r="111" spans="1:20" ht="36" x14ac:dyDescent="0.25">
      <c r="A111" s="34" t="s">
        <v>132</v>
      </c>
      <c r="B111" s="65" t="s">
        <v>133</v>
      </c>
      <c r="C111" s="21" t="s">
        <v>17</v>
      </c>
      <c r="D111" s="22" t="s">
        <v>296</v>
      </c>
      <c r="E111" s="23" t="s">
        <v>274</v>
      </c>
      <c r="F111" s="53">
        <v>12.54</v>
      </c>
      <c r="G111" s="25">
        <v>119.81</v>
      </c>
      <c r="H111" s="26">
        <f>F111*G111</f>
        <v>1502.4173999999998</v>
      </c>
      <c r="I111" s="33"/>
      <c r="J111" s="33"/>
      <c r="K111" s="33"/>
      <c r="L111" s="46"/>
      <c r="M111" s="47"/>
      <c r="N111" s="54"/>
      <c r="O111" s="19"/>
    </row>
    <row r="112" spans="1:20" ht="36" x14ac:dyDescent="0.25">
      <c r="A112" s="34" t="s">
        <v>134</v>
      </c>
      <c r="B112" s="70">
        <v>94228</v>
      </c>
      <c r="C112" s="71" t="s">
        <v>23</v>
      </c>
      <c r="D112" s="22" t="s">
        <v>648</v>
      </c>
      <c r="E112" s="23" t="s">
        <v>318</v>
      </c>
      <c r="F112" s="72">
        <v>3.5</v>
      </c>
      <c r="G112" s="25">
        <v>57.24</v>
      </c>
      <c r="H112" s="26">
        <f>F112*G112</f>
        <v>200.34</v>
      </c>
      <c r="I112" s="33"/>
      <c r="J112" s="33"/>
      <c r="K112" s="33"/>
      <c r="L112" s="46"/>
      <c r="M112" s="47"/>
      <c r="N112" s="54"/>
      <c r="O112" s="19"/>
    </row>
    <row r="113" spans="1:15" ht="24" x14ac:dyDescent="0.25">
      <c r="A113" s="34" t="s">
        <v>135</v>
      </c>
      <c r="B113" s="70">
        <v>94231</v>
      </c>
      <c r="C113" s="71" t="s">
        <v>23</v>
      </c>
      <c r="D113" s="22" t="s">
        <v>649</v>
      </c>
      <c r="E113" s="23" t="s">
        <v>318</v>
      </c>
      <c r="F113" s="72">
        <v>9.5</v>
      </c>
      <c r="G113" s="25">
        <v>34.5</v>
      </c>
      <c r="H113" s="26">
        <f>F113*G113</f>
        <v>327.75</v>
      </c>
      <c r="I113" s="33"/>
      <c r="J113" s="33"/>
      <c r="K113" s="33"/>
      <c r="L113" s="46"/>
      <c r="M113" s="47"/>
      <c r="N113" s="54"/>
      <c r="O113" s="19"/>
    </row>
    <row r="114" spans="1:15" x14ac:dyDescent="0.25">
      <c r="A114" s="364" t="s">
        <v>136</v>
      </c>
      <c r="B114" s="364"/>
      <c r="C114" s="364"/>
      <c r="D114" s="364"/>
      <c r="E114" s="364"/>
      <c r="F114" s="364"/>
      <c r="G114" s="364"/>
      <c r="H114" s="35">
        <f>SUM(H110:H113)</f>
        <v>11229.209199999999</v>
      </c>
      <c r="I114" s="33"/>
      <c r="J114" s="33"/>
      <c r="K114" s="33"/>
      <c r="L114" s="46"/>
      <c r="M114" s="47"/>
      <c r="N114" s="33"/>
      <c r="O114" s="33"/>
    </row>
    <row r="115" spans="1:15" s="73" customFormat="1" x14ac:dyDescent="0.25">
      <c r="A115" s="368"/>
      <c r="B115" s="369"/>
      <c r="C115" s="369"/>
      <c r="D115" s="369"/>
      <c r="E115" s="369"/>
      <c r="F115" s="369"/>
      <c r="G115" s="369"/>
    </row>
    <row r="116" spans="1:15" x14ac:dyDescent="0.25">
      <c r="A116" s="36" t="s">
        <v>137</v>
      </c>
      <c r="B116" s="37"/>
      <c r="C116" s="38"/>
      <c r="D116" s="39" t="s">
        <v>138</v>
      </c>
      <c r="E116" s="40"/>
      <c r="F116" s="41"/>
      <c r="G116" s="42"/>
      <c r="H116" s="42"/>
      <c r="L116" s="3"/>
      <c r="M116" s="3"/>
    </row>
    <row r="117" spans="1:15" ht="24" x14ac:dyDescent="0.25">
      <c r="A117" s="74" t="s">
        <v>139</v>
      </c>
      <c r="B117" s="21">
        <v>96526</v>
      </c>
      <c r="C117" s="75" t="s">
        <v>23</v>
      </c>
      <c r="D117" s="22" t="s">
        <v>650</v>
      </c>
      <c r="E117" s="23" t="s">
        <v>372</v>
      </c>
      <c r="F117" s="76">
        <v>26.4</v>
      </c>
      <c r="G117" s="25">
        <v>204.77</v>
      </c>
      <c r="H117" s="26">
        <f t="shared" ref="H117:H134" si="9">F117*G117</f>
        <v>5405.9279999999999</v>
      </c>
      <c r="L117" s="3"/>
      <c r="M117" s="3"/>
    </row>
    <row r="118" spans="1:15" ht="48" x14ac:dyDescent="0.25">
      <c r="A118" s="74" t="s">
        <v>140</v>
      </c>
      <c r="B118" s="21">
        <v>87904</v>
      </c>
      <c r="C118" s="75" t="s">
        <v>23</v>
      </c>
      <c r="D118" s="22" t="s">
        <v>141</v>
      </c>
      <c r="E118" s="23" t="s">
        <v>274</v>
      </c>
      <c r="F118" s="76">
        <v>59.2</v>
      </c>
      <c r="G118" s="25">
        <v>6.32</v>
      </c>
      <c r="H118" s="26">
        <f t="shared" si="9"/>
        <v>374.14400000000006</v>
      </c>
      <c r="L118" s="3"/>
      <c r="M118" s="3"/>
    </row>
    <row r="119" spans="1:15" ht="24" x14ac:dyDescent="0.25">
      <c r="A119" s="74" t="s">
        <v>142</v>
      </c>
      <c r="B119" s="74">
        <v>96619</v>
      </c>
      <c r="C119" s="75" t="s">
        <v>23</v>
      </c>
      <c r="D119" s="22" t="s">
        <v>651</v>
      </c>
      <c r="E119" s="23" t="s">
        <v>274</v>
      </c>
      <c r="F119" s="77">
        <v>13.2</v>
      </c>
      <c r="G119" s="25">
        <v>21.08</v>
      </c>
      <c r="H119" s="26">
        <f t="shared" si="9"/>
        <v>278.25599999999997</v>
      </c>
      <c r="L119" s="3"/>
      <c r="M119" s="3"/>
    </row>
    <row r="120" spans="1:15" ht="24" x14ac:dyDescent="0.25">
      <c r="A120" s="74" t="s">
        <v>143</v>
      </c>
      <c r="B120" s="74">
        <v>94972</v>
      </c>
      <c r="C120" s="75" t="s">
        <v>23</v>
      </c>
      <c r="D120" s="22" t="s">
        <v>652</v>
      </c>
      <c r="E120" s="23" t="s">
        <v>372</v>
      </c>
      <c r="F120" s="77">
        <v>10.26</v>
      </c>
      <c r="G120" s="25">
        <v>331.1</v>
      </c>
      <c r="H120" s="26">
        <f t="shared" si="9"/>
        <v>3397.0860000000002</v>
      </c>
      <c r="L120" s="3"/>
      <c r="M120" s="3"/>
    </row>
    <row r="121" spans="1:15" ht="36" x14ac:dyDescent="0.25">
      <c r="A121" s="74" t="s">
        <v>144</v>
      </c>
      <c r="B121" s="74">
        <v>92447</v>
      </c>
      <c r="C121" s="75" t="s">
        <v>23</v>
      </c>
      <c r="D121" s="22" t="s">
        <v>653</v>
      </c>
      <c r="E121" s="23" t="s">
        <v>274</v>
      </c>
      <c r="F121" s="77">
        <v>6.64</v>
      </c>
      <c r="G121" s="25">
        <v>93.09</v>
      </c>
      <c r="H121" s="26">
        <f t="shared" si="9"/>
        <v>618.11760000000004</v>
      </c>
      <c r="L121" s="3"/>
      <c r="M121" s="3"/>
    </row>
    <row r="122" spans="1:15" ht="24" x14ac:dyDescent="0.25">
      <c r="A122" s="74" t="s">
        <v>145</v>
      </c>
      <c r="B122" s="74">
        <v>96544</v>
      </c>
      <c r="C122" s="75" t="s">
        <v>23</v>
      </c>
      <c r="D122" s="22" t="s">
        <v>654</v>
      </c>
      <c r="E122" s="23" t="s">
        <v>478</v>
      </c>
      <c r="F122" s="77">
        <v>9.24</v>
      </c>
      <c r="G122" s="25">
        <v>10.31</v>
      </c>
      <c r="H122" s="26">
        <f t="shared" si="9"/>
        <v>95.264400000000009</v>
      </c>
      <c r="L122" s="3"/>
      <c r="M122" s="3"/>
    </row>
    <row r="123" spans="1:15" ht="24" x14ac:dyDescent="0.25">
      <c r="A123" s="74" t="s">
        <v>146</v>
      </c>
      <c r="B123" s="74">
        <v>96547</v>
      </c>
      <c r="C123" s="75" t="s">
        <v>23</v>
      </c>
      <c r="D123" s="22" t="s">
        <v>655</v>
      </c>
      <c r="E123" s="23" t="s">
        <v>478</v>
      </c>
      <c r="F123" s="77">
        <v>259.27999999999997</v>
      </c>
      <c r="G123" s="25">
        <v>6.83</v>
      </c>
      <c r="H123" s="26">
        <f t="shared" si="9"/>
        <v>1770.8823999999997</v>
      </c>
      <c r="L123" s="3"/>
      <c r="M123" s="3"/>
    </row>
    <row r="124" spans="1:15" ht="36" x14ac:dyDescent="0.25">
      <c r="A124" s="74" t="s">
        <v>147</v>
      </c>
      <c r="B124" s="74">
        <v>92780</v>
      </c>
      <c r="C124" s="75" t="s">
        <v>23</v>
      </c>
      <c r="D124" s="22" t="s">
        <v>656</v>
      </c>
      <c r="E124" s="23" t="s">
        <v>478</v>
      </c>
      <c r="F124" s="77">
        <v>51.72</v>
      </c>
      <c r="G124" s="25">
        <v>6.18</v>
      </c>
      <c r="H124" s="26">
        <f t="shared" si="9"/>
        <v>319.62959999999998</v>
      </c>
      <c r="L124" s="3"/>
      <c r="M124" s="3"/>
    </row>
    <row r="125" spans="1:15" ht="24" x14ac:dyDescent="0.25">
      <c r="A125" s="74" t="s">
        <v>148</v>
      </c>
      <c r="B125" s="74">
        <v>93382</v>
      </c>
      <c r="C125" s="75" t="s">
        <v>23</v>
      </c>
      <c r="D125" s="22" t="s">
        <v>629</v>
      </c>
      <c r="E125" s="23" t="s">
        <v>372</v>
      </c>
      <c r="F125" s="77">
        <v>16.14</v>
      </c>
      <c r="G125" s="25">
        <v>19.64</v>
      </c>
      <c r="H125" s="26">
        <f t="shared" si="9"/>
        <v>316.9896</v>
      </c>
      <c r="L125" s="3"/>
      <c r="M125" s="3"/>
    </row>
    <row r="126" spans="1:15" s="73" customFormat="1" x14ac:dyDescent="0.25">
      <c r="A126" s="364" t="s">
        <v>149</v>
      </c>
      <c r="B126" s="364"/>
      <c r="C126" s="364"/>
      <c r="D126" s="364"/>
      <c r="E126" s="364"/>
      <c r="F126" s="364"/>
      <c r="G126" s="364"/>
      <c r="H126" s="35">
        <f>SUM(H117:H125)</f>
        <v>12576.297600000002</v>
      </c>
    </row>
    <row r="127" spans="1:15" s="73" customFormat="1" x14ac:dyDescent="0.25">
      <c r="A127" s="78"/>
      <c r="B127" s="78"/>
      <c r="C127" s="79"/>
      <c r="D127" s="80"/>
      <c r="E127" s="81"/>
      <c r="F127" s="82"/>
      <c r="G127" s="83"/>
      <c r="H127" s="84"/>
    </row>
    <row r="128" spans="1:15" s="73" customFormat="1" x14ac:dyDescent="0.25">
      <c r="A128" s="36" t="s">
        <v>150</v>
      </c>
      <c r="B128" s="37"/>
      <c r="C128" s="38"/>
      <c r="D128" s="39" t="s">
        <v>151</v>
      </c>
      <c r="E128" s="40"/>
      <c r="F128" s="41"/>
      <c r="G128" s="42"/>
      <c r="H128" s="58"/>
    </row>
    <row r="129" spans="1:15" ht="24" x14ac:dyDescent="0.25">
      <c r="A129" s="74" t="s">
        <v>152</v>
      </c>
      <c r="B129" s="74" t="s">
        <v>153</v>
      </c>
      <c r="C129" s="21" t="s">
        <v>17</v>
      </c>
      <c r="D129" s="22" t="s">
        <v>477</v>
      </c>
      <c r="E129" s="23" t="s">
        <v>478</v>
      </c>
      <c r="F129" s="77">
        <v>2542.86</v>
      </c>
      <c r="G129" s="25">
        <v>9.93</v>
      </c>
      <c r="H129" s="26">
        <f t="shared" si="9"/>
        <v>25250.5998</v>
      </c>
      <c r="L129" s="3"/>
      <c r="M129" s="3"/>
    </row>
    <row r="130" spans="1:15" ht="24" x14ac:dyDescent="0.25">
      <c r="A130" s="74" t="s">
        <v>154</v>
      </c>
      <c r="B130" s="85" t="s">
        <v>155</v>
      </c>
      <c r="C130" s="21" t="s">
        <v>17</v>
      </c>
      <c r="D130" s="22" t="s">
        <v>479</v>
      </c>
      <c r="E130" s="23" t="s">
        <v>478</v>
      </c>
      <c r="F130" s="77">
        <v>165.61</v>
      </c>
      <c r="G130" s="25">
        <v>9.93</v>
      </c>
      <c r="H130" s="26">
        <f t="shared" si="9"/>
        <v>1644.5073</v>
      </c>
      <c r="L130" s="3"/>
      <c r="M130" s="3"/>
    </row>
    <row r="131" spans="1:15" ht="24" x14ac:dyDescent="0.25">
      <c r="A131" s="74" t="s">
        <v>156</v>
      </c>
      <c r="B131" s="85" t="s">
        <v>157</v>
      </c>
      <c r="C131" s="21" t="s">
        <v>17</v>
      </c>
      <c r="D131" s="22" t="s">
        <v>657</v>
      </c>
      <c r="E131" s="23" t="s">
        <v>478</v>
      </c>
      <c r="F131" s="77">
        <v>952</v>
      </c>
      <c r="G131" s="25">
        <v>9.93</v>
      </c>
      <c r="H131" s="26">
        <f t="shared" si="9"/>
        <v>9453.36</v>
      </c>
      <c r="L131" s="3"/>
      <c r="M131" s="3"/>
    </row>
    <row r="132" spans="1:15" ht="24" x14ac:dyDescent="0.25">
      <c r="A132" s="74" t="s">
        <v>158</v>
      </c>
      <c r="B132" s="85" t="s">
        <v>159</v>
      </c>
      <c r="C132" s="21" t="s">
        <v>17</v>
      </c>
      <c r="D132" s="22" t="s">
        <v>481</v>
      </c>
      <c r="E132" s="23" t="s">
        <v>478</v>
      </c>
      <c r="F132" s="77">
        <v>2033.31</v>
      </c>
      <c r="G132" s="25">
        <v>9.93</v>
      </c>
      <c r="H132" s="26">
        <f t="shared" si="9"/>
        <v>20190.7683</v>
      </c>
      <c r="L132" s="3"/>
      <c r="M132" s="3"/>
    </row>
    <row r="133" spans="1:15" ht="36" x14ac:dyDescent="0.25">
      <c r="A133" s="74" t="s">
        <v>160</v>
      </c>
      <c r="B133" s="85">
        <v>100721</v>
      </c>
      <c r="C133" s="75" t="s">
        <v>23</v>
      </c>
      <c r="D133" s="22" t="s">
        <v>658</v>
      </c>
      <c r="E133" s="23" t="s">
        <v>274</v>
      </c>
      <c r="F133" s="77">
        <v>255</v>
      </c>
      <c r="G133" s="25">
        <v>16.41</v>
      </c>
      <c r="H133" s="26">
        <f t="shared" si="9"/>
        <v>4184.55</v>
      </c>
      <c r="L133" s="3"/>
      <c r="M133" s="3"/>
    </row>
    <row r="134" spans="1:15" ht="48" x14ac:dyDescent="0.25">
      <c r="A134" s="74" t="s">
        <v>161</v>
      </c>
      <c r="B134" s="85">
        <v>100758</v>
      </c>
      <c r="C134" s="75" t="s">
        <v>23</v>
      </c>
      <c r="D134" s="22" t="s">
        <v>659</v>
      </c>
      <c r="E134" s="23" t="s">
        <v>274</v>
      </c>
      <c r="F134" s="77">
        <v>255</v>
      </c>
      <c r="G134" s="25">
        <v>31.96</v>
      </c>
      <c r="H134" s="26">
        <f t="shared" si="9"/>
        <v>8149.8</v>
      </c>
      <c r="L134" s="3"/>
      <c r="M134" s="3"/>
    </row>
    <row r="135" spans="1:15" x14ac:dyDescent="0.25">
      <c r="A135" s="364" t="s">
        <v>162</v>
      </c>
      <c r="B135" s="364"/>
      <c r="C135" s="364"/>
      <c r="D135" s="364"/>
      <c r="E135" s="364"/>
      <c r="F135" s="364"/>
      <c r="G135" s="364"/>
      <c r="H135" s="35">
        <f>SUM(H129:H134)</f>
        <v>68873.585400000011</v>
      </c>
      <c r="L135" s="3"/>
      <c r="M135" s="3"/>
    </row>
    <row r="136" spans="1:15" x14ac:dyDescent="0.25">
      <c r="A136" s="365"/>
      <c r="B136" s="365"/>
      <c r="C136" s="365"/>
      <c r="D136" s="365"/>
      <c r="E136" s="365"/>
      <c r="F136" s="365"/>
      <c r="G136" s="365"/>
      <c r="H136" s="365"/>
      <c r="I136" s="33"/>
      <c r="J136" s="33"/>
      <c r="K136" s="33"/>
      <c r="L136" s="46"/>
      <c r="M136" s="47"/>
      <c r="N136" s="33"/>
      <c r="O136" s="33"/>
    </row>
    <row r="137" spans="1:15" x14ac:dyDescent="0.25">
      <c r="A137" s="36" t="s">
        <v>163</v>
      </c>
      <c r="B137" s="37"/>
      <c r="C137" s="38"/>
      <c r="D137" s="39" t="s">
        <v>164</v>
      </c>
      <c r="E137" s="40"/>
      <c r="F137" s="41"/>
      <c r="G137" s="42"/>
      <c r="H137" s="58"/>
      <c r="N137" s="33"/>
      <c r="O137" s="33"/>
    </row>
    <row r="138" spans="1:15" ht="24" x14ac:dyDescent="0.25">
      <c r="A138" s="34" t="s">
        <v>165</v>
      </c>
      <c r="B138" s="21">
        <v>88415</v>
      </c>
      <c r="C138" s="21" t="s">
        <v>23</v>
      </c>
      <c r="D138" s="22" t="s">
        <v>660</v>
      </c>
      <c r="E138" s="23" t="s">
        <v>274</v>
      </c>
      <c r="F138" s="53">
        <v>138.94</v>
      </c>
      <c r="G138" s="25">
        <v>1.87</v>
      </c>
      <c r="H138" s="26">
        <f>F138*G138</f>
        <v>259.81780000000003</v>
      </c>
      <c r="N138" s="67"/>
      <c r="O138" s="19"/>
    </row>
    <row r="139" spans="1:15" ht="24" x14ac:dyDescent="0.25">
      <c r="A139" s="34" t="s">
        <v>166</v>
      </c>
      <c r="B139" s="21">
        <v>88497</v>
      </c>
      <c r="C139" s="21" t="s">
        <v>23</v>
      </c>
      <c r="D139" s="22" t="s">
        <v>661</v>
      </c>
      <c r="E139" s="23" t="s">
        <v>274</v>
      </c>
      <c r="F139" s="53">
        <v>138.94</v>
      </c>
      <c r="G139" s="25">
        <v>10.99</v>
      </c>
      <c r="H139" s="26">
        <f t="shared" ref="H139:H140" si="10">F139*G139</f>
        <v>1526.9505999999999</v>
      </c>
      <c r="N139" s="67"/>
      <c r="O139" s="19"/>
    </row>
    <row r="140" spans="1:15" ht="24" x14ac:dyDescent="0.25">
      <c r="A140" s="34" t="s">
        <v>167</v>
      </c>
      <c r="B140" s="21">
        <v>88489</v>
      </c>
      <c r="C140" s="21" t="s">
        <v>23</v>
      </c>
      <c r="D140" s="22" t="s">
        <v>662</v>
      </c>
      <c r="E140" s="23" t="s">
        <v>274</v>
      </c>
      <c r="F140" s="53">
        <v>138.94</v>
      </c>
      <c r="G140" s="25">
        <v>11.3</v>
      </c>
      <c r="H140" s="26">
        <f t="shared" si="10"/>
        <v>1570.0220000000002</v>
      </c>
      <c r="N140" s="67"/>
      <c r="O140" s="19"/>
    </row>
    <row r="141" spans="1:15" x14ac:dyDescent="0.25">
      <c r="A141" s="364" t="s">
        <v>168</v>
      </c>
      <c r="B141" s="364"/>
      <c r="C141" s="364"/>
      <c r="D141" s="364"/>
      <c r="E141" s="364"/>
      <c r="F141" s="364"/>
      <c r="G141" s="364"/>
      <c r="H141" s="35">
        <f>SUM(H138:H140)</f>
        <v>3356.7903999999999</v>
      </c>
      <c r="N141" s="33"/>
      <c r="O141" s="33"/>
    </row>
    <row r="142" spans="1:15" x14ac:dyDescent="0.25">
      <c r="A142" s="365"/>
      <c r="B142" s="365"/>
      <c r="C142" s="365"/>
      <c r="D142" s="365"/>
      <c r="E142" s="365"/>
      <c r="F142" s="365"/>
      <c r="G142" s="365"/>
      <c r="H142" s="365"/>
      <c r="N142" s="33"/>
      <c r="O142" s="33"/>
    </row>
    <row r="143" spans="1:15" x14ac:dyDescent="0.25">
      <c r="A143" s="36" t="s">
        <v>169</v>
      </c>
      <c r="B143" s="36"/>
      <c r="C143" s="36"/>
      <c r="D143" s="86" t="s">
        <v>170</v>
      </c>
      <c r="E143" s="87"/>
      <c r="F143" s="88"/>
      <c r="G143" s="89"/>
      <c r="H143" s="58"/>
      <c r="N143" s="33"/>
      <c r="O143" s="33"/>
    </row>
    <row r="144" spans="1:15" ht="24" x14ac:dyDescent="0.25">
      <c r="A144" s="65" t="s">
        <v>171</v>
      </c>
      <c r="B144" s="65">
        <v>88484</v>
      </c>
      <c r="C144" s="21" t="s">
        <v>23</v>
      </c>
      <c r="D144" s="22" t="s">
        <v>663</v>
      </c>
      <c r="E144" s="23" t="s">
        <v>274</v>
      </c>
      <c r="F144" s="24">
        <v>9.92</v>
      </c>
      <c r="G144" s="25">
        <v>1.89</v>
      </c>
      <c r="H144" s="26">
        <f>F144*G144</f>
        <v>18.748799999999999</v>
      </c>
      <c r="M144" s="4"/>
      <c r="N144" s="18"/>
      <c r="O144" s="66"/>
    </row>
    <row r="145" spans="1:15" ht="24" x14ac:dyDescent="0.25">
      <c r="A145" s="65" t="s">
        <v>172</v>
      </c>
      <c r="B145" s="21">
        <v>88497</v>
      </c>
      <c r="C145" s="21" t="s">
        <v>23</v>
      </c>
      <c r="D145" s="22" t="s">
        <v>661</v>
      </c>
      <c r="E145" s="23" t="s">
        <v>274</v>
      </c>
      <c r="F145" s="53">
        <v>9.92</v>
      </c>
      <c r="G145" s="25">
        <v>10.99</v>
      </c>
      <c r="H145" s="26">
        <f t="shared" ref="H145:H146" si="11">F145*G145</f>
        <v>109.02080000000001</v>
      </c>
      <c r="N145" s="67"/>
      <c r="O145" s="19"/>
    </row>
    <row r="146" spans="1:15" ht="24" x14ac:dyDescent="0.25">
      <c r="A146" s="65" t="s">
        <v>173</v>
      </c>
      <c r="B146" s="20">
        <v>88486</v>
      </c>
      <c r="C146" s="21" t="s">
        <v>23</v>
      </c>
      <c r="D146" s="22" t="s">
        <v>664</v>
      </c>
      <c r="E146" s="23" t="s">
        <v>274</v>
      </c>
      <c r="F146" s="53">
        <v>9.92</v>
      </c>
      <c r="G146" s="25">
        <v>9.9499999999999993</v>
      </c>
      <c r="H146" s="26">
        <f t="shared" si="11"/>
        <v>98.703999999999994</v>
      </c>
      <c r="N146" s="67"/>
      <c r="O146" s="19"/>
    </row>
    <row r="147" spans="1:15" x14ac:dyDescent="0.25">
      <c r="A147" s="364" t="s">
        <v>174</v>
      </c>
      <c r="B147" s="364"/>
      <c r="C147" s="364"/>
      <c r="D147" s="364"/>
      <c r="E147" s="364"/>
      <c r="F147" s="364"/>
      <c r="G147" s="364"/>
      <c r="H147" s="35">
        <f>SUM(H144:H146)</f>
        <v>226.4736</v>
      </c>
      <c r="N147" s="33"/>
      <c r="O147" s="33"/>
    </row>
    <row r="148" spans="1:15" x14ac:dyDescent="0.25">
      <c r="A148" s="370"/>
      <c r="B148" s="370"/>
      <c r="C148" s="370"/>
      <c r="D148" s="370"/>
      <c r="E148" s="370"/>
      <c r="F148" s="370"/>
      <c r="G148" s="370"/>
      <c r="H148" s="370"/>
      <c r="N148" s="33"/>
      <c r="O148" s="33"/>
    </row>
    <row r="149" spans="1:15" x14ac:dyDescent="0.25">
      <c r="A149" s="36" t="s">
        <v>175</v>
      </c>
      <c r="B149" s="36"/>
      <c r="C149" s="36"/>
      <c r="D149" s="86" t="s">
        <v>176</v>
      </c>
      <c r="E149" s="87"/>
      <c r="F149" s="88"/>
      <c r="G149" s="89"/>
      <c r="H149" s="58"/>
      <c r="N149" s="33"/>
      <c r="O149" s="33"/>
    </row>
    <row r="150" spans="1:15" ht="24" x14ac:dyDescent="0.25">
      <c r="A150" s="34" t="s">
        <v>177</v>
      </c>
      <c r="B150" s="65" t="s">
        <v>178</v>
      </c>
      <c r="C150" s="21" t="s">
        <v>17</v>
      </c>
      <c r="D150" s="22" t="s">
        <v>469</v>
      </c>
      <c r="E150" s="23" t="s">
        <v>274</v>
      </c>
      <c r="F150" s="53">
        <v>0.36</v>
      </c>
      <c r="G150" s="25">
        <v>442.06000000000006</v>
      </c>
      <c r="H150" s="26">
        <f>F150*G150</f>
        <v>159.14160000000001</v>
      </c>
      <c r="I150" s="90"/>
      <c r="N150" s="67"/>
      <c r="O150" s="19"/>
    </row>
    <row r="151" spans="1:15" ht="24" x14ac:dyDescent="0.25">
      <c r="A151" s="34" t="s">
        <v>179</v>
      </c>
      <c r="B151" s="65">
        <v>91338</v>
      </c>
      <c r="C151" s="21" t="s">
        <v>23</v>
      </c>
      <c r="D151" s="22" t="s">
        <v>665</v>
      </c>
      <c r="E151" s="23" t="s">
        <v>274</v>
      </c>
      <c r="F151" s="53">
        <v>1.26</v>
      </c>
      <c r="G151" s="25">
        <v>701.05</v>
      </c>
      <c r="H151" s="26">
        <f t="shared" ref="H151:H152" si="12">F151*G151</f>
        <v>883.32299999999998</v>
      </c>
      <c r="I151" s="90"/>
      <c r="N151" s="67"/>
      <c r="O151" s="19"/>
    </row>
    <row r="152" spans="1:15" ht="24" x14ac:dyDescent="0.25">
      <c r="A152" s="34" t="s">
        <v>180</v>
      </c>
      <c r="B152" s="65">
        <v>91338</v>
      </c>
      <c r="C152" s="21" t="s">
        <v>23</v>
      </c>
      <c r="D152" s="22" t="s">
        <v>665</v>
      </c>
      <c r="E152" s="23" t="s">
        <v>274</v>
      </c>
      <c r="F152" s="53">
        <v>1.8900000000000001</v>
      </c>
      <c r="G152" s="25">
        <v>701.05</v>
      </c>
      <c r="H152" s="26">
        <f t="shared" si="12"/>
        <v>1324.9845</v>
      </c>
      <c r="I152" s="90"/>
      <c r="N152" s="67"/>
      <c r="O152" s="19"/>
    </row>
    <row r="153" spans="1:15" x14ac:dyDescent="0.25">
      <c r="A153" s="364" t="s">
        <v>181</v>
      </c>
      <c r="B153" s="364"/>
      <c r="C153" s="364"/>
      <c r="D153" s="364"/>
      <c r="E153" s="364"/>
      <c r="F153" s="364"/>
      <c r="G153" s="364"/>
      <c r="H153" s="35">
        <f>SUM(H150:H152)</f>
        <v>2367.4490999999998</v>
      </c>
      <c r="I153" s="90"/>
      <c r="N153" s="33"/>
      <c r="O153" s="33"/>
    </row>
    <row r="154" spans="1:15" x14ac:dyDescent="0.25">
      <c r="A154" s="365"/>
      <c r="B154" s="365"/>
      <c r="C154" s="365"/>
      <c r="D154" s="365"/>
      <c r="E154" s="365"/>
      <c r="F154" s="365"/>
      <c r="G154" s="365"/>
      <c r="H154" s="365"/>
      <c r="I154" s="90"/>
      <c r="N154" s="33"/>
      <c r="O154" s="33"/>
    </row>
    <row r="155" spans="1:15" x14ac:dyDescent="0.25">
      <c r="A155" s="36" t="s">
        <v>182</v>
      </c>
      <c r="B155" s="36"/>
      <c r="C155" s="36"/>
      <c r="D155" s="86" t="s">
        <v>183</v>
      </c>
      <c r="E155" s="36"/>
      <c r="F155" s="41"/>
      <c r="G155" s="42"/>
      <c r="H155" s="91"/>
      <c r="N155" s="33"/>
      <c r="O155" s="33"/>
    </row>
    <row r="156" spans="1:15" x14ac:dyDescent="0.25">
      <c r="A156" s="34" t="s">
        <v>184</v>
      </c>
      <c r="B156" s="65">
        <v>85004</v>
      </c>
      <c r="C156" s="21" t="s">
        <v>23</v>
      </c>
      <c r="D156" s="22" t="s">
        <v>666</v>
      </c>
      <c r="E156" s="23" t="s">
        <v>274</v>
      </c>
      <c r="F156" s="53">
        <v>0.36</v>
      </c>
      <c r="G156" s="25">
        <v>126.92</v>
      </c>
      <c r="H156" s="26">
        <f>F156*G156</f>
        <v>45.691200000000002</v>
      </c>
      <c r="N156" s="67"/>
      <c r="O156" s="19"/>
    </row>
    <row r="157" spans="1:15" ht="24" x14ac:dyDescent="0.25">
      <c r="A157" s="34" t="s">
        <v>185</v>
      </c>
      <c r="B157" s="20">
        <v>72120</v>
      </c>
      <c r="C157" s="21" t="s">
        <v>23</v>
      </c>
      <c r="D157" s="22" t="s">
        <v>667</v>
      </c>
      <c r="E157" s="23" t="s">
        <v>274</v>
      </c>
      <c r="F157" s="53">
        <v>4.76</v>
      </c>
      <c r="G157" s="25">
        <v>341.49</v>
      </c>
      <c r="H157" s="26">
        <f>F157*G157</f>
        <v>1625.4923999999999</v>
      </c>
      <c r="N157" s="67"/>
      <c r="O157" s="19"/>
    </row>
    <row r="158" spans="1:15" x14ac:dyDescent="0.25">
      <c r="A158" s="364" t="s">
        <v>186</v>
      </c>
      <c r="B158" s="364"/>
      <c r="C158" s="364"/>
      <c r="D158" s="364"/>
      <c r="E158" s="364"/>
      <c r="F158" s="364"/>
      <c r="G158" s="364"/>
      <c r="H158" s="35">
        <f>SUM(H156:H157)</f>
        <v>1671.1835999999998</v>
      </c>
      <c r="N158" s="33"/>
      <c r="O158" s="33"/>
    </row>
    <row r="159" spans="1:15" x14ac:dyDescent="0.25">
      <c r="A159" s="365"/>
      <c r="B159" s="365"/>
      <c r="C159" s="365"/>
      <c r="D159" s="365"/>
      <c r="E159" s="365"/>
      <c r="F159" s="365"/>
      <c r="G159" s="365"/>
      <c r="H159" s="365"/>
      <c r="N159" s="33"/>
      <c r="O159" s="33"/>
    </row>
    <row r="160" spans="1:15" x14ac:dyDescent="0.25">
      <c r="A160" s="36" t="s">
        <v>187</v>
      </c>
      <c r="B160" s="36"/>
      <c r="C160" s="36"/>
      <c r="D160" s="86" t="s">
        <v>188</v>
      </c>
      <c r="E160" s="36"/>
      <c r="F160" s="41"/>
      <c r="G160" s="42"/>
      <c r="H160" s="91"/>
      <c r="N160" s="33"/>
      <c r="O160" s="33"/>
    </row>
    <row r="161" spans="1:17" x14ac:dyDescent="0.25">
      <c r="A161" s="34" t="s">
        <v>189</v>
      </c>
      <c r="B161" s="21" t="s">
        <v>190</v>
      </c>
      <c r="C161" s="21" t="s">
        <v>17</v>
      </c>
      <c r="D161" s="22" t="s">
        <v>470</v>
      </c>
      <c r="E161" s="23" t="s">
        <v>274</v>
      </c>
      <c r="F161" s="53">
        <v>25.92</v>
      </c>
      <c r="G161" s="25">
        <v>13.919999999999998</v>
      </c>
      <c r="H161" s="26">
        <f>F161*G161</f>
        <v>360.8064</v>
      </c>
      <c r="N161" s="92"/>
      <c r="O161" s="93"/>
    </row>
    <row r="162" spans="1:17" x14ac:dyDescent="0.25">
      <c r="A162" s="364" t="s">
        <v>191</v>
      </c>
      <c r="B162" s="364"/>
      <c r="C162" s="364"/>
      <c r="D162" s="364"/>
      <c r="E162" s="364"/>
      <c r="F162" s="364"/>
      <c r="G162" s="364"/>
      <c r="H162" s="35">
        <f>H161</f>
        <v>360.8064</v>
      </c>
      <c r="N162" s="33"/>
      <c r="O162" s="33"/>
    </row>
    <row r="163" spans="1:17" x14ac:dyDescent="0.25">
      <c r="A163" s="365"/>
      <c r="B163" s="365"/>
      <c r="C163" s="365"/>
      <c r="D163" s="365"/>
      <c r="E163" s="365"/>
      <c r="F163" s="365"/>
      <c r="G163" s="365"/>
      <c r="H163" s="365"/>
      <c r="N163" s="33"/>
      <c r="O163" s="33"/>
    </row>
    <row r="164" spans="1:17" x14ac:dyDescent="0.25">
      <c r="A164" s="36" t="s">
        <v>192</v>
      </c>
      <c r="B164" s="36"/>
      <c r="C164" s="36"/>
      <c r="D164" s="86" t="s">
        <v>193</v>
      </c>
      <c r="E164" s="36"/>
      <c r="F164" s="41"/>
      <c r="G164" s="42"/>
      <c r="H164" s="91"/>
      <c r="I164" s="33"/>
      <c r="J164" s="33"/>
      <c r="K164" s="33"/>
      <c r="L164" s="46"/>
      <c r="M164" s="47"/>
      <c r="N164" s="33"/>
      <c r="O164" s="33"/>
      <c r="P164" s="33"/>
      <c r="Q164" s="33"/>
    </row>
    <row r="165" spans="1:17" x14ac:dyDescent="0.25">
      <c r="A165" s="94" t="s">
        <v>194</v>
      </c>
      <c r="B165" s="94"/>
      <c r="C165" s="94"/>
      <c r="D165" s="95" t="s">
        <v>195</v>
      </c>
      <c r="E165" s="94"/>
      <c r="F165" s="96"/>
      <c r="G165" s="97"/>
      <c r="H165" s="98"/>
      <c r="I165" s="33"/>
      <c r="J165" s="33"/>
      <c r="K165" s="33"/>
      <c r="L165" s="46"/>
      <c r="M165" s="47"/>
      <c r="N165" s="33"/>
      <c r="O165" s="33"/>
      <c r="Q165" s="33"/>
    </row>
    <row r="166" spans="1:17" ht="24" x14ac:dyDescent="0.25">
      <c r="A166" s="34" t="s">
        <v>196</v>
      </c>
      <c r="B166" s="65" t="s">
        <v>197</v>
      </c>
      <c r="C166" s="21" t="s">
        <v>17</v>
      </c>
      <c r="D166" s="22" t="s">
        <v>327</v>
      </c>
      <c r="E166" s="23" t="s">
        <v>213</v>
      </c>
      <c r="F166" s="53">
        <v>1</v>
      </c>
      <c r="G166" s="25">
        <v>531.19000000000005</v>
      </c>
      <c r="H166" s="98">
        <f>F166*G166</f>
        <v>531.19000000000005</v>
      </c>
      <c r="I166" s="33"/>
      <c r="J166" s="33"/>
      <c r="K166" s="33"/>
      <c r="L166" s="46"/>
      <c r="M166" s="47"/>
      <c r="N166" s="54"/>
      <c r="O166" s="19"/>
      <c r="Q166" s="33"/>
    </row>
    <row r="167" spans="1:17" ht="24" x14ac:dyDescent="0.25">
      <c r="A167" s="34" t="s">
        <v>198</v>
      </c>
      <c r="B167" s="65">
        <v>86899</v>
      </c>
      <c r="C167" s="34" t="s">
        <v>23</v>
      </c>
      <c r="D167" s="22" t="s">
        <v>668</v>
      </c>
      <c r="E167" s="23" t="s">
        <v>213</v>
      </c>
      <c r="F167" s="53">
        <v>1</v>
      </c>
      <c r="G167" s="25">
        <v>224.19</v>
      </c>
      <c r="H167" s="98">
        <f t="shared" ref="H167:H169" si="13">F167*G167</f>
        <v>224.19</v>
      </c>
      <c r="I167" s="33"/>
      <c r="J167" s="33"/>
      <c r="K167" s="33"/>
      <c r="L167" s="46"/>
      <c r="M167" s="47"/>
      <c r="N167" s="54"/>
      <c r="O167" s="19"/>
      <c r="Q167" s="33"/>
    </row>
    <row r="168" spans="1:17" ht="24" x14ac:dyDescent="0.25">
      <c r="A168" s="34" t="s">
        <v>199</v>
      </c>
      <c r="B168" s="65">
        <v>89353</v>
      </c>
      <c r="C168" s="34" t="s">
        <v>23</v>
      </c>
      <c r="D168" s="22" t="s">
        <v>669</v>
      </c>
      <c r="E168" s="23" t="s">
        <v>213</v>
      </c>
      <c r="F168" s="53">
        <v>1</v>
      </c>
      <c r="G168" s="25">
        <v>28.82</v>
      </c>
      <c r="H168" s="98">
        <f t="shared" si="13"/>
        <v>28.82</v>
      </c>
      <c r="N168" s="54"/>
      <c r="O168" s="19"/>
      <c r="Q168" s="33"/>
    </row>
    <row r="169" spans="1:17" ht="24" x14ac:dyDescent="0.25">
      <c r="A169" s="34" t="s">
        <v>200</v>
      </c>
      <c r="B169" s="65" t="s">
        <v>201</v>
      </c>
      <c r="C169" s="21" t="s">
        <v>17</v>
      </c>
      <c r="D169" s="22" t="s">
        <v>331</v>
      </c>
      <c r="E169" s="23" t="s">
        <v>213</v>
      </c>
      <c r="F169" s="53">
        <v>1</v>
      </c>
      <c r="G169" s="25">
        <v>1019.7800000000001</v>
      </c>
      <c r="H169" s="98">
        <f t="shared" si="13"/>
        <v>1019.7800000000001</v>
      </c>
      <c r="N169" s="54"/>
      <c r="O169" s="93"/>
    </row>
    <row r="170" spans="1:17" x14ac:dyDescent="0.25">
      <c r="A170" s="367" t="s">
        <v>202</v>
      </c>
      <c r="B170" s="367"/>
      <c r="C170" s="367"/>
      <c r="D170" s="367"/>
      <c r="E170" s="367"/>
      <c r="F170" s="367"/>
      <c r="G170" s="367"/>
      <c r="H170" s="97">
        <f>SUM(H166:H169)</f>
        <v>1803.9800000000002</v>
      </c>
      <c r="N170" s="33"/>
      <c r="O170" s="33"/>
    </row>
    <row r="171" spans="1:17" x14ac:dyDescent="0.25">
      <c r="A171" s="365"/>
      <c r="B171" s="365"/>
      <c r="C171" s="365"/>
      <c r="D171" s="365"/>
      <c r="E171" s="365"/>
      <c r="F171" s="365"/>
      <c r="G171" s="365"/>
      <c r="H171" s="365"/>
      <c r="N171" s="33"/>
      <c r="O171" s="33"/>
    </row>
    <row r="172" spans="1:17" x14ac:dyDescent="0.25">
      <c r="A172" s="94" t="s">
        <v>203</v>
      </c>
      <c r="B172" s="94"/>
      <c r="C172" s="94"/>
      <c r="D172" s="95" t="s">
        <v>204</v>
      </c>
      <c r="E172" s="94"/>
      <c r="F172" s="96"/>
      <c r="G172" s="97"/>
      <c r="H172" s="98"/>
      <c r="N172" s="33"/>
      <c r="O172" s="33"/>
    </row>
    <row r="173" spans="1:17" ht="48" x14ac:dyDescent="0.25">
      <c r="A173" s="34" t="s">
        <v>205</v>
      </c>
      <c r="B173" s="65">
        <v>94703</v>
      </c>
      <c r="C173" s="34" t="s">
        <v>23</v>
      </c>
      <c r="D173" s="22" t="s">
        <v>670</v>
      </c>
      <c r="E173" s="23" t="s">
        <v>213</v>
      </c>
      <c r="F173" s="53">
        <v>1</v>
      </c>
      <c r="G173" s="25">
        <v>14.18</v>
      </c>
      <c r="H173" s="98">
        <f t="shared" ref="H173:H180" si="14">F173*G173</f>
        <v>14.18</v>
      </c>
      <c r="N173" s="54"/>
      <c r="O173" s="19"/>
    </row>
    <row r="174" spans="1:17" ht="48" x14ac:dyDescent="0.25">
      <c r="A174" s="34" t="s">
        <v>206</v>
      </c>
      <c r="B174" s="65">
        <v>94656</v>
      </c>
      <c r="C174" s="34" t="s">
        <v>23</v>
      </c>
      <c r="D174" s="22" t="s">
        <v>671</v>
      </c>
      <c r="E174" s="23" t="s">
        <v>213</v>
      </c>
      <c r="F174" s="53">
        <v>2</v>
      </c>
      <c r="G174" s="25">
        <v>4.8499999999999996</v>
      </c>
      <c r="H174" s="98">
        <f t="shared" si="14"/>
        <v>9.6999999999999993</v>
      </c>
      <c r="N174" s="54"/>
      <c r="O174" s="19"/>
    </row>
    <row r="175" spans="1:17" ht="24" x14ac:dyDescent="0.25">
      <c r="A175" s="34" t="s">
        <v>207</v>
      </c>
      <c r="B175" s="65">
        <v>89362</v>
      </c>
      <c r="C175" s="34" t="s">
        <v>23</v>
      </c>
      <c r="D175" s="22" t="s">
        <v>672</v>
      </c>
      <c r="E175" s="23" t="s">
        <v>213</v>
      </c>
      <c r="F175" s="53">
        <v>4</v>
      </c>
      <c r="G175" s="25">
        <v>6.45</v>
      </c>
      <c r="H175" s="98">
        <f t="shared" si="14"/>
        <v>25.8</v>
      </c>
      <c r="N175" s="54"/>
      <c r="O175" s="19"/>
    </row>
    <row r="176" spans="1:17" ht="24" x14ac:dyDescent="0.25">
      <c r="A176" s="34" t="s">
        <v>208</v>
      </c>
      <c r="B176" s="65">
        <v>89481</v>
      </c>
      <c r="C176" s="34" t="s">
        <v>23</v>
      </c>
      <c r="D176" s="22" t="s">
        <v>673</v>
      </c>
      <c r="E176" s="23" t="s">
        <v>213</v>
      </c>
      <c r="F176" s="53">
        <v>4</v>
      </c>
      <c r="G176" s="25">
        <v>3.53</v>
      </c>
      <c r="H176" s="98">
        <f t="shared" si="14"/>
        <v>14.12</v>
      </c>
      <c r="N176" s="54"/>
      <c r="O176" s="19"/>
    </row>
    <row r="177" spans="1:15" ht="24" x14ac:dyDescent="0.25">
      <c r="A177" s="34" t="s">
        <v>209</v>
      </c>
      <c r="B177" s="65">
        <v>89617</v>
      </c>
      <c r="C177" s="34" t="s">
        <v>23</v>
      </c>
      <c r="D177" s="22" t="s">
        <v>674</v>
      </c>
      <c r="E177" s="23" t="s">
        <v>213</v>
      </c>
      <c r="F177" s="53">
        <v>2</v>
      </c>
      <c r="G177" s="25">
        <v>5.13</v>
      </c>
      <c r="H177" s="98">
        <f t="shared" si="14"/>
        <v>10.26</v>
      </c>
      <c r="N177" s="54"/>
      <c r="O177" s="19"/>
    </row>
    <row r="178" spans="1:15" ht="24" x14ac:dyDescent="0.25">
      <c r="A178" s="34" t="s">
        <v>210</v>
      </c>
      <c r="B178" s="65">
        <v>89446</v>
      </c>
      <c r="C178" s="34" t="s">
        <v>23</v>
      </c>
      <c r="D178" s="22" t="s">
        <v>675</v>
      </c>
      <c r="E178" s="23" t="s">
        <v>318</v>
      </c>
      <c r="F178" s="53">
        <v>18</v>
      </c>
      <c r="G178" s="25">
        <v>3.31</v>
      </c>
      <c r="H178" s="98">
        <f t="shared" si="14"/>
        <v>59.58</v>
      </c>
      <c r="N178" s="54"/>
      <c r="O178" s="19"/>
    </row>
    <row r="179" spans="1:15" ht="24" x14ac:dyDescent="0.25">
      <c r="A179" s="34" t="s">
        <v>211</v>
      </c>
      <c r="B179" s="65">
        <v>94795</v>
      </c>
      <c r="C179" s="34" t="s">
        <v>23</v>
      </c>
      <c r="D179" s="22" t="s">
        <v>676</v>
      </c>
      <c r="E179" s="23" t="s">
        <v>213</v>
      </c>
      <c r="F179" s="53">
        <v>1</v>
      </c>
      <c r="G179" s="25">
        <v>22.08</v>
      </c>
      <c r="H179" s="98">
        <f t="shared" si="14"/>
        <v>22.08</v>
      </c>
      <c r="N179" s="54"/>
      <c r="O179" s="19"/>
    </row>
    <row r="180" spans="1:15" x14ac:dyDescent="0.25">
      <c r="A180" s="34" t="s">
        <v>212</v>
      </c>
      <c r="B180" s="99">
        <v>88504</v>
      </c>
      <c r="C180" s="34" t="s">
        <v>23</v>
      </c>
      <c r="D180" s="22" t="s">
        <v>677</v>
      </c>
      <c r="E180" s="23" t="s">
        <v>213</v>
      </c>
      <c r="F180" s="53">
        <v>1</v>
      </c>
      <c r="G180" s="25">
        <v>510.63</v>
      </c>
      <c r="H180" s="98">
        <f t="shared" si="14"/>
        <v>510.63</v>
      </c>
      <c r="N180" s="54"/>
      <c r="O180" s="93"/>
    </row>
    <row r="181" spans="1:15" x14ac:dyDescent="0.25">
      <c r="A181" s="367" t="s">
        <v>214</v>
      </c>
      <c r="B181" s="367"/>
      <c r="C181" s="367"/>
      <c r="D181" s="367"/>
      <c r="E181" s="367"/>
      <c r="F181" s="367"/>
      <c r="G181" s="367"/>
      <c r="H181" s="97">
        <f>SUM(H173:H180)</f>
        <v>666.34999999999991</v>
      </c>
      <c r="N181" s="33"/>
      <c r="O181" s="33"/>
    </row>
    <row r="182" spans="1:15" x14ac:dyDescent="0.25">
      <c r="A182" s="365"/>
      <c r="B182" s="365"/>
      <c r="C182" s="365"/>
      <c r="D182" s="365"/>
      <c r="E182" s="365"/>
      <c r="F182" s="365"/>
      <c r="G182" s="365"/>
      <c r="H182" s="365"/>
      <c r="N182" s="33"/>
      <c r="O182" s="33"/>
    </row>
    <row r="183" spans="1:15" x14ac:dyDescent="0.25">
      <c r="A183" s="94" t="s">
        <v>215</v>
      </c>
      <c r="B183" s="94"/>
      <c r="C183" s="94"/>
      <c r="D183" s="95" t="s">
        <v>216</v>
      </c>
      <c r="E183" s="100"/>
      <c r="F183" s="101"/>
      <c r="G183" s="97"/>
      <c r="H183" s="102"/>
      <c r="N183" s="33"/>
      <c r="O183" s="33"/>
    </row>
    <row r="184" spans="1:15" ht="24" x14ac:dyDescent="0.25">
      <c r="A184" s="34" t="s">
        <v>217</v>
      </c>
      <c r="B184" s="65">
        <v>89482</v>
      </c>
      <c r="C184" s="34" t="s">
        <v>23</v>
      </c>
      <c r="D184" s="22" t="s">
        <v>678</v>
      </c>
      <c r="E184" s="23" t="s">
        <v>213</v>
      </c>
      <c r="F184" s="53">
        <v>1</v>
      </c>
      <c r="G184" s="25">
        <v>20.9</v>
      </c>
      <c r="H184" s="98">
        <f>F184*G184</f>
        <v>20.9</v>
      </c>
      <c r="N184" s="54"/>
      <c r="O184" s="93"/>
    </row>
    <row r="185" spans="1:15" ht="36" x14ac:dyDescent="0.25">
      <c r="A185" s="34" t="s">
        <v>218</v>
      </c>
      <c r="B185" s="65">
        <v>89728</v>
      </c>
      <c r="C185" s="34" t="s">
        <v>23</v>
      </c>
      <c r="D185" s="22" t="s">
        <v>679</v>
      </c>
      <c r="E185" s="23" t="s">
        <v>213</v>
      </c>
      <c r="F185" s="53">
        <v>1</v>
      </c>
      <c r="G185" s="25">
        <v>7.64</v>
      </c>
      <c r="H185" s="98">
        <f t="shared" ref="H185:H198" si="15">F185*G185</f>
        <v>7.64</v>
      </c>
      <c r="N185" s="54"/>
      <c r="O185" s="19"/>
    </row>
    <row r="186" spans="1:15" ht="36" x14ac:dyDescent="0.25">
      <c r="A186" s="34" t="s">
        <v>219</v>
      </c>
      <c r="B186" s="65">
        <v>89748</v>
      </c>
      <c r="C186" s="34" t="s">
        <v>23</v>
      </c>
      <c r="D186" s="22" t="s">
        <v>680</v>
      </c>
      <c r="E186" s="23" t="s">
        <v>213</v>
      </c>
      <c r="F186" s="53">
        <v>2</v>
      </c>
      <c r="G186" s="25">
        <v>26.02</v>
      </c>
      <c r="H186" s="98">
        <f t="shared" si="15"/>
        <v>52.04</v>
      </c>
      <c r="N186" s="54"/>
      <c r="O186" s="19"/>
    </row>
    <row r="187" spans="1:15" ht="36" x14ac:dyDescent="0.25">
      <c r="A187" s="34" t="s">
        <v>220</v>
      </c>
      <c r="B187" s="65">
        <v>89731</v>
      </c>
      <c r="C187" s="34" t="s">
        <v>23</v>
      </c>
      <c r="D187" s="22" t="s">
        <v>681</v>
      </c>
      <c r="E187" s="23" t="s">
        <v>213</v>
      </c>
      <c r="F187" s="53">
        <v>1</v>
      </c>
      <c r="G187" s="25">
        <v>8.09</v>
      </c>
      <c r="H187" s="98">
        <f t="shared" si="15"/>
        <v>8.09</v>
      </c>
      <c r="N187" s="54"/>
      <c r="O187" s="19"/>
    </row>
    <row r="188" spans="1:15" ht="36" x14ac:dyDescent="0.25">
      <c r="A188" s="34" t="s">
        <v>221</v>
      </c>
      <c r="B188" s="65">
        <v>89744</v>
      </c>
      <c r="C188" s="34" t="s">
        <v>23</v>
      </c>
      <c r="D188" s="22" t="s">
        <v>682</v>
      </c>
      <c r="E188" s="23" t="s">
        <v>213</v>
      </c>
      <c r="F188" s="53">
        <v>1</v>
      </c>
      <c r="G188" s="25">
        <v>17.63</v>
      </c>
      <c r="H188" s="98">
        <f t="shared" si="15"/>
        <v>17.63</v>
      </c>
      <c r="N188" s="54"/>
      <c r="O188" s="19"/>
    </row>
    <row r="189" spans="1:15" ht="36" x14ac:dyDescent="0.25">
      <c r="A189" s="34" t="s">
        <v>222</v>
      </c>
      <c r="B189" s="65" t="s">
        <v>223</v>
      </c>
      <c r="C189" s="21" t="s">
        <v>17</v>
      </c>
      <c r="D189" s="22" t="s">
        <v>308</v>
      </c>
      <c r="E189" s="23" t="s">
        <v>213</v>
      </c>
      <c r="F189" s="53">
        <v>1</v>
      </c>
      <c r="G189" s="25">
        <v>24.900000000000002</v>
      </c>
      <c r="H189" s="98">
        <f t="shared" si="15"/>
        <v>24.900000000000002</v>
      </c>
      <c r="N189" s="54"/>
      <c r="O189" s="93"/>
    </row>
    <row r="190" spans="1:15" ht="36" x14ac:dyDescent="0.25">
      <c r="A190" s="34" t="s">
        <v>224</v>
      </c>
      <c r="B190" s="65">
        <v>89778</v>
      </c>
      <c r="C190" s="34" t="s">
        <v>23</v>
      </c>
      <c r="D190" s="22" t="s">
        <v>683</v>
      </c>
      <c r="E190" s="23" t="s">
        <v>213</v>
      </c>
      <c r="F190" s="53">
        <v>2</v>
      </c>
      <c r="G190" s="25">
        <v>13.89</v>
      </c>
      <c r="H190" s="98">
        <f t="shared" si="15"/>
        <v>27.78</v>
      </c>
      <c r="N190" s="54"/>
      <c r="O190" s="19"/>
    </row>
    <row r="191" spans="1:15" ht="24" x14ac:dyDescent="0.25">
      <c r="A191" s="34" t="s">
        <v>225</v>
      </c>
      <c r="B191" s="65">
        <v>86882</v>
      </c>
      <c r="C191" s="34" t="s">
        <v>23</v>
      </c>
      <c r="D191" s="22" t="s">
        <v>684</v>
      </c>
      <c r="E191" s="23" t="s">
        <v>213</v>
      </c>
      <c r="F191" s="53">
        <v>1</v>
      </c>
      <c r="G191" s="25">
        <v>17.559999999999999</v>
      </c>
      <c r="H191" s="98">
        <f t="shared" si="15"/>
        <v>17.559999999999999</v>
      </c>
      <c r="N191" s="54"/>
      <c r="O191" s="19"/>
    </row>
    <row r="192" spans="1:15" ht="36" x14ac:dyDescent="0.25">
      <c r="A192" s="34" t="s">
        <v>226</v>
      </c>
      <c r="B192" s="65" t="s">
        <v>227</v>
      </c>
      <c r="C192" s="21" t="s">
        <v>17</v>
      </c>
      <c r="D192" s="22" t="s">
        <v>309</v>
      </c>
      <c r="E192" s="23" t="s">
        <v>213</v>
      </c>
      <c r="F192" s="53">
        <v>1</v>
      </c>
      <c r="G192" s="25">
        <v>9115.989999999998</v>
      </c>
      <c r="H192" s="98">
        <f t="shared" si="15"/>
        <v>9115.989999999998</v>
      </c>
      <c r="L192" s="103"/>
      <c r="N192" s="54"/>
      <c r="O192" s="93"/>
    </row>
    <row r="193" spans="1:20" ht="24" x14ac:dyDescent="0.25">
      <c r="A193" s="34" t="s">
        <v>228</v>
      </c>
      <c r="B193" s="65" t="s">
        <v>229</v>
      </c>
      <c r="C193" s="21" t="s">
        <v>17</v>
      </c>
      <c r="D193" s="22" t="s">
        <v>313</v>
      </c>
      <c r="E193" s="23" t="s">
        <v>213</v>
      </c>
      <c r="F193" s="53">
        <v>1</v>
      </c>
      <c r="G193" s="25">
        <v>3260.46</v>
      </c>
      <c r="H193" s="98">
        <f t="shared" si="15"/>
        <v>3260.46</v>
      </c>
      <c r="N193" s="54"/>
      <c r="O193" s="93"/>
    </row>
    <row r="194" spans="1:20" ht="24" x14ac:dyDescent="0.25">
      <c r="A194" s="34" t="s">
        <v>230</v>
      </c>
      <c r="B194" s="65">
        <v>100557</v>
      </c>
      <c r="C194" s="34" t="s">
        <v>23</v>
      </c>
      <c r="D194" s="22" t="s">
        <v>685</v>
      </c>
      <c r="E194" s="23" t="s">
        <v>213</v>
      </c>
      <c r="F194" s="53">
        <v>1</v>
      </c>
      <c r="G194" s="25">
        <v>348.87</v>
      </c>
      <c r="H194" s="98">
        <f t="shared" si="15"/>
        <v>348.87</v>
      </c>
      <c r="N194" s="54"/>
      <c r="O194" s="19"/>
    </row>
    <row r="195" spans="1:20" ht="24" x14ac:dyDescent="0.25">
      <c r="A195" s="34" t="s">
        <v>231</v>
      </c>
      <c r="B195" s="65" t="s">
        <v>21</v>
      </c>
      <c r="C195" s="21" t="s">
        <v>17</v>
      </c>
      <c r="D195" s="22" t="s">
        <v>448</v>
      </c>
      <c r="E195" s="23" t="s">
        <v>274</v>
      </c>
      <c r="F195" s="53">
        <v>1</v>
      </c>
      <c r="G195" s="25">
        <v>14.229999999999999</v>
      </c>
      <c r="H195" s="98">
        <f t="shared" si="15"/>
        <v>14.229999999999999</v>
      </c>
      <c r="N195" s="54"/>
      <c r="O195" s="93"/>
    </row>
    <row r="196" spans="1:20" ht="36" x14ac:dyDescent="0.25">
      <c r="A196" s="34" t="s">
        <v>232</v>
      </c>
      <c r="B196" s="65">
        <v>89711</v>
      </c>
      <c r="C196" s="34" t="s">
        <v>23</v>
      </c>
      <c r="D196" s="22" t="s">
        <v>686</v>
      </c>
      <c r="E196" s="23" t="s">
        <v>318</v>
      </c>
      <c r="F196" s="53">
        <v>12</v>
      </c>
      <c r="G196" s="25">
        <v>13.06</v>
      </c>
      <c r="H196" s="98">
        <f t="shared" si="15"/>
        <v>156.72</v>
      </c>
      <c r="N196" s="54"/>
      <c r="O196" s="19"/>
    </row>
    <row r="197" spans="1:20" ht="36" x14ac:dyDescent="0.25">
      <c r="A197" s="34" t="s">
        <v>233</v>
      </c>
      <c r="B197" s="65">
        <v>89712</v>
      </c>
      <c r="C197" s="34" t="s">
        <v>23</v>
      </c>
      <c r="D197" s="22" t="s">
        <v>687</v>
      </c>
      <c r="E197" s="23" t="s">
        <v>318</v>
      </c>
      <c r="F197" s="53">
        <v>5.5</v>
      </c>
      <c r="G197" s="25">
        <v>20.02</v>
      </c>
      <c r="H197" s="98">
        <f t="shared" si="15"/>
        <v>110.11</v>
      </c>
      <c r="N197" s="54"/>
      <c r="O197" s="19"/>
    </row>
    <row r="198" spans="1:20" ht="36" x14ac:dyDescent="0.25">
      <c r="A198" s="34" t="s">
        <v>234</v>
      </c>
      <c r="B198" s="65">
        <v>89714</v>
      </c>
      <c r="C198" s="34" t="s">
        <v>23</v>
      </c>
      <c r="D198" s="22" t="s">
        <v>688</v>
      </c>
      <c r="E198" s="23" t="s">
        <v>318</v>
      </c>
      <c r="F198" s="53">
        <v>6</v>
      </c>
      <c r="G198" s="25">
        <v>40.28</v>
      </c>
      <c r="H198" s="98">
        <f t="shared" si="15"/>
        <v>241.68</v>
      </c>
      <c r="N198" s="54"/>
      <c r="O198" s="19"/>
    </row>
    <row r="199" spans="1:20" x14ac:dyDescent="0.25">
      <c r="A199" s="367" t="s">
        <v>235</v>
      </c>
      <c r="B199" s="367"/>
      <c r="C199" s="367"/>
      <c r="D199" s="367"/>
      <c r="E199" s="367"/>
      <c r="F199" s="367"/>
      <c r="G199" s="367"/>
      <c r="H199" s="97">
        <f>SUM(H184:H198)</f>
        <v>13424.599999999999</v>
      </c>
      <c r="N199" s="33"/>
      <c r="O199" s="33"/>
    </row>
    <row r="200" spans="1:20" x14ac:dyDescent="0.25">
      <c r="A200" s="364" t="s">
        <v>236</v>
      </c>
      <c r="B200" s="364"/>
      <c r="C200" s="364"/>
      <c r="D200" s="364"/>
      <c r="E200" s="364"/>
      <c r="F200" s="364"/>
      <c r="G200" s="364"/>
      <c r="H200" s="35">
        <f>H199+H181+H170</f>
        <v>15894.929999999998</v>
      </c>
      <c r="N200" s="33"/>
      <c r="O200" s="33"/>
    </row>
    <row r="201" spans="1:20" x14ac:dyDescent="0.25">
      <c r="A201" s="365"/>
      <c r="B201" s="365"/>
      <c r="C201" s="365"/>
      <c r="D201" s="365"/>
      <c r="E201" s="365"/>
      <c r="F201" s="365"/>
      <c r="G201" s="365"/>
      <c r="H201" s="365"/>
      <c r="N201" s="33"/>
      <c r="O201" s="33"/>
    </row>
    <row r="202" spans="1:20" x14ac:dyDescent="0.25">
      <c r="A202" s="36" t="s">
        <v>237</v>
      </c>
      <c r="B202" s="36"/>
      <c r="C202" s="36"/>
      <c r="D202" s="86" t="s">
        <v>238</v>
      </c>
      <c r="E202" s="87"/>
      <c r="F202" s="88"/>
      <c r="G202" s="89"/>
      <c r="H202" s="58"/>
      <c r="I202" s="33"/>
      <c r="J202" s="33"/>
      <c r="K202" s="33"/>
      <c r="L202" s="46"/>
      <c r="N202" s="33"/>
      <c r="O202" s="33"/>
    </row>
    <row r="203" spans="1:20" ht="36" x14ac:dyDescent="0.25">
      <c r="A203" s="34" t="s">
        <v>239</v>
      </c>
      <c r="B203" s="34">
        <v>91926</v>
      </c>
      <c r="C203" s="34" t="s">
        <v>23</v>
      </c>
      <c r="D203" s="22" t="s">
        <v>689</v>
      </c>
      <c r="E203" s="23" t="s">
        <v>318</v>
      </c>
      <c r="F203" s="53">
        <v>432</v>
      </c>
      <c r="G203" s="25">
        <v>2.64</v>
      </c>
      <c r="H203" s="26">
        <f t="shared" ref="H203:H226" si="16">F203*G203</f>
        <v>1140.48</v>
      </c>
      <c r="I203" s="33"/>
      <c r="J203" s="33"/>
      <c r="K203" s="33"/>
      <c r="L203" s="104"/>
      <c r="M203" s="105"/>
      <c r="N203" s="54"/>
      <c r="O203" s="19"/>
      <c r="P203" s="106"/>
      <c r="Q203" s="107"/>
      <c r="R203" s="105"/>
      <c r="S203" s="105"/>
      <c r="T203" s="105"/>
    </row>
    <row r="204" spans="1:20" ht="24" x14ac:dyDescent="0.25">
      <c r="A204" s="34" t="s">
        <v>240</v>
      </c>
      <c r="B204" s="34">
        <v>91928</v>
      </c>
      <c r="C204" s="34" t="s">
        <v>23</v>
      </c>
      <c r="D204" s="22" t="s">
        <v>690</v>
      </c>
      <c r="E204" s="23" t="s">
        <v>318</v>
      </c>
      <c r="F204" s="53">
        <v>13.4</v>
      </c>
      <c r="G204" s="25">
        <v>4.26</v>
      </c>
      <c r="H204" s="26">
        <f t="shared" si="16"/>
        <v>57.083999999999996</v>
      </c>
      <c r="I204" s="33"/>
      <c r="J204" s="33"/>
      <c r="K204" s="33"/>
      <c r="L204" s="104"/>
      <c r="M204" s="105"/>
      <c r="N204" s="54"/>
      <c r="O204" s="19"/>
      <c r="P204" s="106"/>
      <c r="Q204" s="107"/>
      <c r="R204" s="105"/>
      <c r="S204" s="105"/>
      <c r="T204" s="105"/>
    </row>
    <row r="205" spans="1:20" ht="24" x14ac:dyDescent="0.25">
      <c r="A205" s="34" t="s">
        <v>241</v>
      </c>
      <c r="B205" s="34">
        <v>97610</v>
      </c>
      <c r="C205" s="34" t="s">
        <v>23</v>
      </c>
      <c r="D205" s="22" t="s">
        <v>691</v>
      </c>
      <c r="E205" s="23" t="s">
        <v>213</v>
      </c>
      <c r="F205" s="53">
        <v>14</v>
      </c>
      <c r="G205" s="25">
        <v>13.65</v>
      </c>
      <c r="H205" s="26">
        <f t="shared" si="16"/>
        <v>191.1</v>
      </c>
      <c r="I205" s="33"/>
      <c r="J205" s="33"/>
      <c r="K205" s="33"/>
      <c r="L205" s="104"/>
      <c r="M205" s="105"/>
      <c r="N205" s="54"/>
      <c r="O205" s="19"/>
      <c r="P205" s="106"/>
      <c r="Q205" s="107"/>
      <c r="R205" s="105"/>
      <c r="S205" s="105"/>
      <c r="T205" s="105"/>
    </row>
    <row r="206" spans="1:20" ht="24" x14ac:dyDescent="0.25">
      <c r="A206" s="34" t="s">
        <v>242</v>
      </c>
      <c r="B206" s="34">
        <v>92869</v>
      </c>
      <c r="C206" s="34" t="s">
        <v>23</v>
      </c>
      <c r="D206" s="22" t="s">
        <v>692</v>
      </c>
      <c r="E206" s="23" t="s">
        <v>213</v>
      </c>
      <c r="F206" s="53">
        <v>9</v>
      </c>
      <c r="G206" s="25">
        <v>6.29</v>
      </c>
      <c r="H206" s="26">
        <f t="shared" si="16"/>
        <v>56.61</v>
      </c>
      <c r="L206" s="108"/>
      <c r="M206" s="105"/>
      <c r="N206" s="54"/>
      <c r="O206" s="19"/>
      <c r="P206" s="106"/>
      <c r="Q206" s="107"/>
      <c r="R206" s="105"/>
      <c r="S206" s="105"/>
      <c r="T206" s="105"/>
    </row>
    <row r="207" spans="1:20" ht="24" x14ac:dyDescent="0.25">
      <c r="A207" s="34" t="s">
        <v>243</v>
      </c>
      <c r="B207" s="34">
        <v>91940</v>
      </c>
      <c r="C207" s="34" t="s">
        <v>23</v>
      </c>
      <c r="D207" s="22" t="s">
        <v>693</v>
      </c>
      <c r="E207" s="23" t="s">
        <v>213</v>
      </c>
      <c r="F207" s="53">
        <v>11</v>
      </c>
      <c r="G207" s="25">
        <v>10.119999999999999</v>
      </c>
      <c r="H207" s="26">
        <f t="shared" si="16"/>
        <v>111.32</v>
      </c>
      <c r="I207" s="33"/>
      <c r="L207" s="108"/>
      <c r="M207" s="105"/>
      <c r="N207" s="54"/>
      <c r="O207" s="19"/>
      <c r="P207" s="106"/>
      <c r="Q207" s="107"/>
      <c r="R207" s="105"/>
      <c r="S207" s="105"/>
      <c r="T207" s="105"/>
    </row>
    <row r="208" spans="1:20" ht="24" x14ac:dyDescent="0.25">
      <c r="A208" s="34" t="s">
        <v>244</v>
      </c>
      <c r="B208" s="34">
        <v>91939</v>
      </c>
      <c r="C208" s="34" t="s">
        <v>23</v>
      </c>
      <c r="D208" s="22" t="s">
        <v>694</v>
      </c>
      <c r="E208" s="23" t="s">
        <v>213</v>
      </c>
      <c r="F208" s="53">
        <v>1</v>
      </c>
      <c r="G208" s="25">
        <v>19.02</v>
      </c>
      <c r="H208" s="26">
        <f t="shared" si="16"/>
        <v>19.02</v>
      </c>
      <c r="I208" s="33"/>
      <c r="L208" s="108"/>
      <c r="M208" s="105"/>
      <c r="N208" s="54"/>
      <c r="O208" s="19"/>
      <c r="P208" s="106"/>
      <c r="Q208" s="107"/>
      <c r="R208" s="105"/>
      <c r="S208" s="105"/>
      <c r="T208" s="105"/>
    </row>
    <row r="209" spans="1:20" ht="24" x14ac:dyDescent="0.25">
      <c r="A209" s="34" t="s">
        <v>245</v>
      </c>
      <c r="B209" s="34">
        <v>91937</v>
      </c>
      <c r="C209" s="34" t="s">
        <v>23</v>
      </c>
      <c r="D209" s="22" t="s">
        <v>695</v>
      </c>
      <c r="E209" s="23" t="s">
        <v>213</v>
      </c>
      <c r="F209" s="53">
        <v>14</v>
      </c>
      <c r="G209" s="25">
        <v>7.68</v>
      </c>
      <c r="H209" s="26">
        <f t="shared" si="16"/>
        <v>107.52</v>
      </c>
      <c r="L209" s="108"/>
      <c r="M209" s="105"/>
      <c r="N209" s="54"/>
      <c r="O209" s="19"/>
      <c r="P209" s="106"/>
      <c r="Q209" s="107"/>
      <c r="R209" s="105"/>
      <c r="S209" s="105"/>
      <c r="T209" s="105"/>
    </row>
    <row r="210" spans="1:20" ht="24" x14ac:dyDescent="0.25">
      <c r="A210" s="34" t="s">
        <v>246</v>
      </c>
      <c r="B210" s="34">
        <v>92001</v>
      </c>
      <c r="C210" s="34" t="s">
        <v>23</v>
      </c>
      <c r="D210" s="22" t="s">
        <v>696</v>
      </c>
      <c r="E210" s="23" t="s">
        <v>213</v>
      </c>
      <c r="F210" s="53">
        <v>9</v>
      </c>
      <c r="G210" s="25">
        <v>19.350000000000001</v>
      </c>
      <c r="H210" s="26">
        <f t="shared" si="16"/>
        <v>174.15</v>
      </c>
      <c r="L210" s="108"/>
      <c r="M210" s="105"/>
      <c r="N210" s="54"/>
      <c r="O210" s="19"/>
      <c r="P210" s="106"/>
      <c r="Q210" s="107"/>
      <c r="R210" s="105"/>
      <c r="S210" s="105"/>
      <c r="T210" s="105"/>
    </row>
    <row r="211" spans="1:20" ht="24" x14ac:dyDescent="0.25">
      <c r="A211" s="34" t="s">
        <v>247</v>
      </c>
      <c r="B211" s="34">
        <v>91997</v>
      </c>
      <c r="C211" s="34" t="s">
        <v>23</v>
      </c>
      <c r="D211" s="22" t="s">
        <v>697</v>
      </c>
      <c r="E211" s="23" t="s">
        <v>213</v>
      </c>
      <c r="F211" s="53">
        <v>7</v>
      </c>
      <c r="G211" s="25">
        <v>21.75</v>
      </c>
      <c r="H211" s="26">
        <f t="shared" si="16"/>
        <v>152.25</v>
      </c>
      <c r="L211" s="108"/>
      <c r="M211" s="105"/>
      <c r="N211" s="54"/>
      <c r="O211" s="19"/>
      <c r="P211" s="106"/>
      <c r="Q211" s="107"/>
      <c r="R211" s="105"/>
      <c r="S211" s="105"/>
      <c r="T211" s="105"/>
    </row>
    <row r="212" spans="1:20" ht="24" x14ac:dyDescent="0.25">
      <c r="A212" s="34" t="s">
        <v>248</v>
      </c>
      <c r="B212" s="34">
        <v>91993</v>
      </c>
      <c r="C212" s="34" t="s">
        <v>23</v>
      </c>
      <c r="D212" s="22" t="s">
        <v>698</v>
      </c>
      <c r="E212" s="23" t="s">
        <v>213</v>
      </c>
      <c r="F212" s="53">
        <v>2</v>
      </c>
      <c r="G212" s="25">
        <v>27.89</v>
      </c>
      <c r="H212" s="26">
        <f t="shared" si="16"/>
        <v>55.78</v>
      </c>
      <c r="L212" s="108"/>
      <c r="M212" s="105"/>
      <c r="N212" s="54"/>
      <c r="O212" s="19"/>
      <c r="P212" s="106"/>
      <c r="Q212" s="107"/>
      <c r="R212" s="105"/>
      <c r="S212" s="105"/>
      <c r="T212" s="105"/>
    </row>
    <row r="213" spans="1:20" ht="24" x14ac:dyDescent="0.25">
      <c r="A213" s="34" t="s">
        <v>249</v>
      </c>
      <c r="B213" s="34">
        <v>91953</v>
      </c>
      <c r="C213" s="34" t="s">
        <v>23</v>
      </c>
      <c r="D213" s="22" t="s">
        <v>699</v>
      </c>
      <c r="E213" s="23" t="s">
        <v>213</v>
      </c>
      <c r="F213" s="53">
        <v>2</v>
      </c>
      <c r="G213" s="25">
        <v>16.98</v>
      </c>
      <c r="H213" s="26">
        <f t="shared" si="16"/>
        <v>33.96</v>
      </c>
      <c r="L213" s="108"/>
      <c r="M213" s="105"/>
      <c r="N213" s="54"/>
      <c r="O213" s="19"/>
      <c r="P213" s="106"/>
      <c r="Q213" s="107"/>
      <c r="R213" s="105"/>
      <c r="S213" s="105"/>
      <c r="T213" s="105"/>
    </row>
    <row r="214" spans="1:20" ht="24" x14ac:dyDescent="0.25">
      <c r="A214" s="34" t="s">
        <v>250</v>
      </c>
      <c r="B214" s="34">
        <v>91967</v>
      </c>
      <c r="C214" s="34" t="s">
        <v>23</v>
      </c>
      <c r="D214" s="22" t="s">
        <v>700</v>
      </c>
      <c r="E214" s="23" t="s">
        <v>213</v>
      </c>
      <c r="F214" s="53">
        <v>2</v>
      </c>
      <c r="G214" s="25">
        <v>36.74</v>
      </c>
      <c r="H214" s="26">
        <f t="shared" si="16"/>
        <v>73.48</v>
      </c>
      <c r="L214" s="108"/>
      <c r="M214" s="105"/>
      <c r="N214" s="54"/>
      <c r="O214" s="19"/>
      <c r="P214" s="106"/>
      <c r="Q214" s="107"/>
      <c r="R214" s="105"/>
      <c r="S214" s="105"/>
      <c r="T214" s="105"/>
    </row>
    <row r="215" spans="1:20" ht="48" x14ac:dyDescent="0.25">
      <c r="A215" s="34" t="s">
        <v>251</v>
      </c>
      <c r="B215" s="34" t="s">
        <v>252</v>
      </c>
      <c r="C215" s="34" t="s">
        <v>23</v>
      </c>
      <c r="D215" s="22" t="s">
        <v>701</v>
      </c>
      <c r="E215" s="23" t="s">
        <v>213</v>
      </c>
      <c r="F215" s="53">
        <v>1</v>
      </c>
      <c r="G215" s="25">
        <v>429.57</v>
      </c>
      <c r="H215" s="26">
        <f t="shared" si="16"/>
        <v>429.57</v>
      </c>
      <c r="L215" s="108"/>
      <c r="M215" s="105"/>
      <c r="N215" s="54"/>
      <c r="O215" s="19"/>
      <c r="P215" s="106"/>
      <c r="Q215" s="107"/>
      <c r="R215" s="105"/>
      <c r="S215" s="105"/>
      <c r="T215" s="105"/>
    </row>
    <row r="216" spans="1:20" ht="24" x14ac:dyDescent="0.25">
      <c r="A216" s="34" t="s">
        <v>253</v>
      </c>
      <c r="B216" s="34" t="s">
        <v>254</v>
      </c>
      <c r="C216" s="21" t="s">
        <v>17</v>
      </c>
      <c r="D216" s="22" t="s">
        <v>607</v>
      </c>
      <c r="E216" s="23" t="s">
        <v>318</v>
      </c>
      <c r="F216" s="53">
        <v>4</v>
      </c>
      <c r="G216" s="25">
        <v>102.00999999999999</v>
      </c>
      <c r="H216" s="26">
        <f t="shared" si="16"/>
        <v>408.03999999999996</v>
      </c>
      <c r="I216" s="44"/>
      <c r="L216" s="108"/>
      <c r="M216" s="105"/>
      <c r="N216" s="54"/>
      <c r="O216" s="19"/>
      <c r="P216" s="106"/>
      <c r="Q216" s="107"/>
      <c r="R216" s="105"/>
      <c r="S216" s="105"/>
      <c r="T216" s="105"/>
    </row>
    <row r="217" spans="1:20" ht="24" x14ac:dyDescent="0.25">
      <c r="A217" s="34" t="s">
        <v>255</v>
      </c>
      <c r="B217" s="34">
        <v>93653</v>
      </c>
      <c r="C217" s="34" t="s">
        <v>23</v>
      </c>
      <c r="D217" s="22" t="s">
        <v>702</v>
      </c>
      <c r="E217" s="23" t="s">
        <v>213</v>
      </c>
      <c r="F217" s="53">
        <v>6</v>
      </c>
      <c r="G217" s="25">
        <v>9.7100000000000009</v>
      </c>
      <c r="H217" s="26">
        <f t="shared" si="16"/>
        <v>58.260000000000005</v>
      </c>
      <c r="L217" s="108"/>
      <c r="M217" s="105"/>
      <c r="N217" s="54"/>
      <c r="O217" s="19"/>
      <c r="P217" s="106"/>
      <c r="Q217" s="107"/>
      <c r="R217" s="105"/>
      <c r="S217" s="105"/>
      <c r="T217" s="105"/>
    </row>
    <row r="218" spans="1:20" ht="24" x14ac:dyDescent="0.25">
      <c r="A218" s="34" t="s">
        <v>256</v>
      </c>
      <c r="B218" s="34">
        <v>93662</v>
      </c>
      <c r="C218" s="34" t="s">
        <v>23</v>
      </c>
      <c r="D218" s="22" t="s">
        <v>703</v>
      </c>
      <c r="E218" s="23" t="s">
        <v>213</v>
      </c>
      <c r="F218" s="53">
        <v>1</v>
      </c>
      <c r="G218" s="25">
        <v>51.42</v>
      </c>
      <c r="H218" s="26">
        <f t="shared" si="16"/>
        <v>51.42</v>
      </c>
      <c r="L218" s="108"/>
      <c r="M218" s="105"/>
      <c r="N218" s="54"/>
      <c r="O218" s="19"/>
      <c r="P218" s="106"/>
      <c r="Q218" s="107"/>
      <c r="R218" s="105"/>
      <c r="S218" s="105"/>
      <c r="T218" s="105"/>
    </row>
    <row r="219" spans="1:20" ht="24" x14ac:dyDescent="0.25">
      <c r="A219" s="34" t="s">
        <v>257</v>
      </c>
      <c r="B219" s="34">
        <v>93665</v>
      </c>
      <c r="C219" s="34" t="s">
        <v>23</v>
      </c>
      <c r="D219" s="22" t="s">
        <v>704</v>
      </c>
      <c r="E219" s="23" t="s">
        <v>213</v>
      </c>
      <c r="F219" s="53">
        <v>1</v>
      </c>
      <c r="G219" s="25">
        <v>55.69</v>
      </c>
      <c r="H219" s="26">
        <f t="shared" si="16"/>
        <v>55.69</v>
      </c>
      <c r="L219" s="108"/>
      <c r="M219" s="105"/>
      <c r="N219" s="54"/>
      <c r="O219" s="19"/>
      <c r="P219" s="106"/>
      <c r="Q219" s="107"/>
      <c r="R219" s="105"/>
      <c r="S219" s="105"/>
      <c r="T219" s="105"/>
    </row>
    <row r="220" spans="1:20" ht="36" x14ac:dyDescent="0.25">
      <c r="A220" s="34" t="s">
        <v>258</v>
      </c>
      <c r="B220" s="34" t="s">
        <v>259</v>
      </c>
      <c r="C220" s="21" t="s">
        <v>17</v>
      </c>
      <c r="D220" s="22" t="s">
        <v>497</v>
      </c>
      <c r="E220" s="23" t="s">
        <v>213</v>
      </c>
      <c r="F220" s="53">
        <v>1</v>
      </c>
      <c r="G220" s="25">
        <v>95.039999999999992</v>
      </c>
      <c r="H220" s="26">
        <f t="shared" si="16"/>
        <v>95.039999999999992</v>
      </c>
      <c r="L220" s="108"/>
      <c r="M220" s="105"/>
      <c r="N220" s="54"/>
      <c r="O220" s="19"/>
      <c r="P220" s="106"/>
      <c r="Q220" s="107"/>
      <c r="R220" s="105"/>
      <c r="S220" s="105"/>
      <c r="T220" s="105"/>
    </row>
    <row r="221" spans="1:20" ht="36" x14ac:dyDescent="0.25">
      <c r="A221" s="34" t="s">
        <v>260</v>
      </c>
      <c r="B221" s="34">
        <v>91834</v>
      </c>
      <c r="C221" s="34" t="s">
        <v>23</v>
      </c>
      <c r="D221" s="22" t="s">
        <v>705</v>
      </c>
      <c r="E221" s="23" t="s">
        <v>318</v>
      </c>
      <c r="F221" s="53">
        <v>100</v>
      </c>
      <c r="G221" s="25">
        <v>5.88</v>
      </c>
      <c r="H221" s="26">
        <f t="shared" si="16"/>
        <v>588</v>
      </c>
      <c r="L221" s="108"/>
      <c r="M221" s="105"/>
      <c r="N221" s="54"/>
      <c r="O221" s="19"/>
      <c r="P221" s="106"/>
      <c r="Q221" s="107"/>
      <c r="R221" s="105"/>
      <c r="S221" s="105"/>
      <c r="T221" s="105"/>
    </row>
    <row r="222" spans="1:20" ht="36" x14ac:dyDescent="0.25">
      <c r="A222" s="34" t="s">
        <v>261</v>
      </c>
      <c r="B222" s="34">
        <v>91836</v>
      </c>
      <c r="C222" s="34" t="s">
        <v>23</v>
      </c>
      <c r="D222" s="22" t="s">
        <v>706</v>
      </c>
      <c r="E222" s="23" t="s">
        <v>318</v>
      </c>
      <c r="F222" s="53">
        <v>8</v>
      </c>
      <c r="G222" s="25">
        <v>7.53</v>
      </c>
      <c r="H222" s="26">
        <f t="shared" si="16"/>
        <v>60.24</v>
      </c>
      <c r="L222" s="108"/>
      <c r="M222" s="105"/>
      <c r="N222" s="54"/>
      <c r="O222" s="19"/>
      <c r="P222" s="106"/>
      <c r="Q222" s="107"/>
      <c r="R222" s="105"/>
      <c r="S222" s="105"/>
      <c r="T222" s="105"/>
    </row>
    <row r="223" spans="1:20" ht="36" x14ac:dyDescent="0.25">
      <c r="A223" s="34" t="s">
        <v>262</v>
      </c>
      <c r="B223" s="34">
        <v>91854</v>
      </c>
      <c r="C223" s="34" t="s">
        <v>23</v>
      </c>
      <c r="D223" s="22" t="s">
        <v>707</v>
      </c>
      <c r="E223" s="23" t="s">
        <v>318</v>
      </c>
      <c r="F223" s="53">
        <v>40</v>
      </c>
      <c r="G223" s="25">
        <v>6</v>
      </c>
      <c r="H223" s="26">
        <f t="shared" si="16"/>
        <v>240</v>
      </c>
      <c r="L223" s="108"/>
      <c r="M223" s="105"/>
      <c r="N223" s="54"/>
      <c r="O223" s="19"/>
      <c r="P223" s="106"/>
      <c r="Q223" s="107"/>
      <c r="R223" s="105"/>
      <c r="S223" s="105"/>
      <c r="T223" s="105"/>
    </row>
    <row r="224" spans="1:20" ht="36" x14ac:dyDescent="0.25">
      <c r="A224" s="34" t="s">
        <v>263</v>
      </c>
      <c r="B224" s="21" t="s">
        <v>264</v>
      </c>
      <c r="C224" s="21" t="s">
        <v>17</v>
      </c>
      <c r="D224" s="22" t="s">
        <v>471</v>
      </c>
      <c r="E224" s="23" t="s">
        <v>318</v>
      </c>
      <c r="F224" s="53">
        <v>6</v>
      </c>
      <c r="G224" s="25">
        <v>21.560000000000002</v>
      </c>
      <c r="H224" s="26">
        <f t="shared" si="16"/>
        <v>129.36000000000001</v>
      </c>
      <c r="L224" s="108"/>
      <c r="M224" s="105"/>
      <c r="N224" s="54"/>
      <c r="O224" s="19"/>
      <c r="P224" s="106"/>
      <c r="Q224" s="107"/>
      <c r="R224" s="105"/>
      <c r="S224" s="105"/>
      <c r="T224" s="105"/>
    </row>
    <row r="225" spans="1:20" ht="36" x14ac:dyDescent="0.25">
      <c r="A225" s="34" t="s">
        <v>265</v>
      </c>
      <c r="B225" s="21">
        <v>97902</v>
      </c>
      <c r="C225" s="34" t="s">
        <v>23</v>
      </c>
      <c r="D225" s="22" t="s">
        <v>708</v>
      </c>
      <c r="E225" s="23" t="s">
        <v>213</v>
      </c>
      <c r="F225" s="53">
        <v>1</v>
      </c>
      <c r="G225" s="25">
        <v>409.77</v>
      </c>
      <c r="H225" s="26">
        <f t="shared" si="16"/>
        <v>409.77</v>
      </c>
      <c r="L225" s="108"/>
      <c r="M225" s="105"/>
      <c r="N225" s="54"/>
      <c r="O225" s="19"/>
      <c r="P225" s="106"/>
      <c r="Q225" s="107"/>
      <c r="R225" s="105"/>
      <c r="S225" s="105"/>
      <c r="T225" s="105"/>
    </row>
    <row r="226" spans="1:20" ht="36" x14ac:dyDescent="0.25">
      <c r="A226" s="34" t="s">
        <v>266</v>
      </c>
      <c r="B226" s="34">
        <v>97900</v>
      </c>
      <c r="C226" s="34" t="s">
        <v>23</v>
      </c>
      <c r="D226" s="22" t="s">
        <v>709</v>
      </c>
      <c r="E226" s="23" t="s">
        <v>213</v>
      </c>
      <c r="F226" s="53">
        <v>1</v>
      </c>
      <c r="G226" s="25">
        <v>130.66</v>
      </c>
      <c r="H226" s="26">
        <f t="shared" si="16"/>
        <v>130.66</v>
      </c>
      <c r="L226" s="108"/>
      <c r="M226" s="105"/>
      <c r="N226" s="54"/>
      <c r="O226" s="19"/>
      <c r="P226" s="106"/>
      <c r="Q226" s="107"/>
      <c r="R226" s="105"/>
      <c r="S226" s="105"/>
      <c r="T226" s="105"/>
    </row>
    <row r="227" spans="1:20" x14ac:dyDescent="0.25">
      <c r="A227" s="364" t="s">
        <v>267</v>
      </c>
      <c r="B227" s="364"/>
      <c r="C227" s="364"/>
      <c r="D227" s="364"/>
      <c r="E227" s="364"/>
      <c r="F227" s="364"/>
      <c r="G227" s="364"/>
      <c r="H227" s="35">
        <f>SUM(H203:H226)</f>
        <v>4828.8040000000001</v>
      </c>
      <c r="L227" s="108"/>
      <c r="M227" s="105"/>
      <c r="N227" s="106"/>
      <c r="O227" s="109"/>
      <c r="P227" s="106"/>
      <c r="Q227" s="107"/>
      <c r="R227" s="105"/>
      <c r="S227" s="105"/>
      <c r="T227" s="105"/>
    </row>
    <row r="228" spans="1:20" x14ac:dyDescent="0.25">
      <c r="A228" s="365"/>
      <c r="B228" s="365"/>
      <c r="C228" s="365"/>
      <c r="D228" s="365"/>
      <c r="E228" s="365"/>
      <c r="F228" s="365"/>
      <c r="G228" s="365"/>
      <c r="H228" s="365"/>
      <c r="L228" s="108"/>
      <c r="M228" s="105"/>
      <c r="N228" s="106"/>
      <c r="O228" s="109"/>
      <c r="P228" s="106"/>
      <c r="Q228" s="107"/>
      <c r="R228" s="105"/>
      <c r="S228" s="105"/>
      <c r="T228" s="110">
        <f>TRUNC((S228*Q228),2)</f>
        <v>0</v>
      </c>
    </row>
    <row r="229" spans="1:20" x14ac:dyDescent="0.25">
      <c r="A229" s="36" t="s">
        <v>268</v>
      </c>
      <c r="B229" s="36"/>
      <c r="C229" s="36"/>
      <c r="D229" s="86" t="s">
        <v>269</v>
      </c>
      <c r="E229" s="36"/>
      <c r="F229" s="41"/>
      <c r="G229" s="42"/>
      <c r="H229" s="91"/>
      <c r="I229" s="33"/>
      <c r="J229" s="33"/>
      <c r="K229" s="33"/>
      <c r="L229" s="46"/>
      <c r="M229" s="111"/>
      <c r="N229" s="112"/>
      <c r="O229" s="113"/>
      <c r="P229" s="111"/>
      <c r="Q229" s="114"/>
      <c r="R229" s="115"/>
      <c r="S229" s="116"/>
      <c r="T229" s="116"/>
    </row>
    <row r="230" spans="1:20" x14ac:dyDescent="0.25">
      <c r="A230" s="21" t="s">
        <v>270</v>
      </c>
      <c r="B230" s="20"/>
      <c r="C230" s="21"/>
      <c r="D230" s="22" t="s">
        <v>898</v>
      </c>
      <c r="E230" s="23" t="s">
        <v>213</v>
      </c>
      <c r="F230" s="72">
        <v>1</v>
      </c>
      <c r="G230" s="25">
        <v>12050</v>
      </c>
      <c r="H230" s="26">
        <f t="shared" ref="H230:H231" si="17">F230*G230</f>
        <v>12050</v>
      </c>
      <c r="I230" s="90"/>
      <c r="M230" s="111"/>
      <c r="N230" s="54"/>
      <c r="O230" s="117"/>
      <c r="P230" s="111"/>
      <c r="Q230" s="118"/>
      <c r="R230" s="116"/>
      <c r="S230" s="115"/>
      <c r="T230" s="116"/>
    </row>
    <row r="231" spans="1:20" ht="24" x14ac:dyDescent="0.25">
      <c r="A231" s="21" t="s">
        <v>271</v>
      </c>
      <c r="B231" s="20" t="s">
        <v>272</v>
      </c>
      <c r="C231" s="21" t="s">
        <v>17</v>
      </c>
      <c r="D231" s="22" t="s">
        <v>273</v>
      </c>
      <c r="E231" s="23" t="s">
        <v>274</v>
      </c>
      <c r="F231" s="72">
        <v>21</v>
      </c>
      <c r="G231" s="25">
        <v>618.77</v>
      </c>
      <c r="H231" s="26">
        <f t="shared" si="17"/>
        <v>12994.17</v>
      </c>
      <c r="I231" s="90"/>
      <c r="M231" s="111"/>
      <c r="N231" s="54"/>
      <c r="O231" s="117"/>
      <c r="P231" s="111"/>
      <c r="Q231" s="118"/>
      <c r="R231" s="116"/>
      <c r="S231" s="115"/>
      <c r="T231" s="116"/>
    </row>
    <row r="232" spans="1:20" x14ac:dyDescent="0.25">
      <c r="A232" s="364" t="s">
        <v>275</v>
      </c>
      <c r="B232" s="364"/>
      <c r="C232" s="364"/>
      <c r="D232" s="364"/>
      <c r="E232" s="364"/>
      <c r="F232" s="364"/>
      <c r="G232" s="364"/>
      <c r="H232" s="35">
        <f>SUM(H230:H231)</f>
        <v>25044.17</v>
      </c>
      <c r="I232" s="90"/>
      <c r="N232" s="33"/>
      <c r="O232" s="33"/>
    </row>
    <row r="233" spans="1:20" x14ac:dyDescent="0.25">
      <c r="A233" s="365"/>
      <c r="B233" s="365"/>
      <c r="C233" s="365"/>
      <c r="D233" s="365"/>
      <c r="E233" s="365"/>
      <c r="F233" s="365"/>
      <c r="G233" s="365"/>
      <c r="H233" s="365"/>
      <c r="L233" s="108"/>
      <c r="M233" s="105"/>
      <c r="N233" s="106"/>
      <c r="O233" s="109"/>
      <c r="P233" s="106"/>
      <c r="Q233" s="107"/>
      <c r="R233" s="105"/>
      <c r="S233" s="105"/>
      <c r="T233" s="110">
        <f>TRUNC((S233*Q233),2)</f>
        <v>0</v>
      </c>
    </row>
    <row r="234" spans="1:20" x14ac:dyDescent="0.25">
      <c r="A234" s="36" t="s">
        <v>276</v>
      </c>
      <c r="B234" s="36"/>
      <c r="C234" s="36"/>
      <c r="D234" s="86" t="s">
        <v>277</v>
      </c>
      <c r="E234" s="36"/>
      <c r="F234" s="41"/>
      <c r="G234" s="42"/>
      <c r="H234" s="91"/>
      <c r="I234" s="33"/>
      <c r="J234" s="33"/>
      <c r="K234" s="33"/>
      <c r="L234" s="46"/>
      <c r="M234" s="111"/>
      <c r="N234" s="112"/>
      <c r="O234" s="113"/>
      <c r="P234" s="111"/>
      <c r="Q234" s="114"/>
      <c r="R234" s="115"/>
      <c r="S234" s="116"/>
      <c r="T234" s="116"/>
    </row>
    <row r="235" spans="1:20" x14ac:dyDescent="0.25">
      <c r="A235" s="34" t="s">
        <v>278</v>
      </c>
      <c r="B235" s="20">
        <v>99814</v>
      </c>
      <c r="C235" s="21" t="s">
        <v>23</v>
      </c>
      <c r="D235" s="22" t="s">
        <v>710</v>
      </c>
      <c r="E235" s="23" t="s">
        <v>274</v>
      </c>
      <c r="F235" s="53">
        <v>12.54</v>
      </c>
      <c r="G235" s="25">
        <v>1.29</v>
      </c>
      <c r="H235" s="26">
        <f>F235*G235</f>
        <v>16.176600000000001</v>
      </c>
      <c r="I235" s="90"/>
      <c r="M235" s="111"/>
      <c r="N235" s="54"/>
      <c r="O235" s="117"/>
      <c r="P235" s="111"/>
      <c r="Q235" s="118"/>
      <c r="R235" s="116"/>
      <c r="S235" s="115"/>
      <c r="T235" s="116"/>
    </row>
    <row r="236" spans="1:20" x14ac:dyDescent="0.25">
      <c r="A236" s="364" t="s">
        <v>279</v>
      </c>
      <c r="B236" s="364"/>
      <c r="C236" s="364"/>
      <c r="D236" s="364"/>
      <c r="E236" s="364"/>
      <c r="F236" s="364"/>
      <c r="G236" s="364"/>
      <c r="H236" s="35">
        <f>H235</f>
        <v>16.176600000000001</v>
      </c>
      <c r="I236" s="90"/>
      <c r="N236" s="33"/>
      <c r="O236" s="33"/>
    </row>
    <row r="237" spans="1:20" x14ac:dyDescent="0.25">
      <c r="A237" s="366" t="s">
        <v>280</v>
      </c>
      <c r="B237" s="366"/>
      <c r="C237" s="366"/>
      <c r="D237" s="366"/>
      <c r="E237" s="366"/>
      <c r="F237" s="366"/>
      <c r="G237" s="366"/>
      <c r="H237" s="97">
        <f>(H22+H50+H67+H76+H82+H87+H92+H96+H103+H107+H114+H126+H135+H141+H147+H153+H158+H162+H200+H227+H232+H236)</f>
        <v>234282.49092499999</v>
      </c>
      <c r="I237" s="90"/>
    </row>
    <row r="238" spans="1:20" x14ac:dyDescent="0.25">
      <c r="A238" s="363" t="s">
        <v>281</v>
      </c>
      <c r="B238" s="363"/>
      <c r="C238" s="363"/>
      <c r="D238" s="363"/>
      <c r="E238" s="363"/>
      <c r="F238" s="363"/>
      <c r="G238" s="363"/>
      <c r="H238" s="119">
        <f>H237*1.2824</f>
        <v>300443.86636221997</v>
      </c>
      <c r="J238" s="103">
        <f>H238*4%</f>
        <v>12017.754654488799</v>
      </c>
    </row>
    <row r="240" spans="1:20" x14ac:dyDescent="0.25">
      <c r="B240" s="3"/>
      <c r="C240" s="3"/>
      <c r="D240" s="3"/>
      <c r="E240" s="3"/>
      <c r="F240" s="3"/>
      <c r="G240" s="3"/>
      <c r="H240" s="3"/>
    </row>
    <row r="241" spans="2:8" x14ac:dyDescent="0.25">
      <c r="B241" s="3"/>
      <c r="C241" s="3"/>
      <c r="D241" s="3"/>
      <c r="E241" s="3"/>
      <c r="F241" s="3"/>
      <c r="G241" s="3"/>
      <c r="H241" s="3"/>
    </row>
    <row r="242" spans="2:8" x14ac:dyDescent="0.25">
      <c r="B242" s="3"/>
      <c r="C242" s="3"/>
      <c r="D242" s="3"/>
      <c r="E242" s="3"/>
      <c r="F242" s="3"/>
      <c r="G242" s="3"/>
      <c r="H242" s="3"/>
    </row>
    <row r="243" spans="2:8" x14ac:dyDescent="0.25">
      <c r="B243" s="3"/>
      <c r="C243" s="3"/>
      <c r="D243" s="3"/>
      <c r="E243" s="3"/>
      <c r="F243" s="3"/>
      <c r="G243" s="3"/>
      <c r="H243" s="3"/>
    </row>
    <row r="244" spans="2:8" x14ac:dyDescent="0.25">
      <c r="B244" s="3"/>
      <c r="C244" s="3"/>
      <c r="D244" s="3"/>
      <c r="E244" s="3"/>
      <c r="F244" s="3"/>
      <c r="G244" s="3"/>
      <c r="H244" s="3"/>
    </row>
    <row r="245" spans="2:8" x14ac:dyDescent="0.25">
      <c r="B245" s="3"/>
      <c r="C245" s="3"/>
      <c r="D245" s="3"/>
      <c r="E245" s="3"/>
      <c r="F245" s="3"/>
      <c r="G245" s="3"/>
      <c r="H245" s="3"/>
    </row>
  </sheetData>
  <protectedRanges>
    <protectedRange password="C715" sqref="B26:B28" name="Intervalo3_1_2_1_1" securityDescriptor="O:WDG:WDD:(A;;CC;;;S-1-5-21-331323738-3957049979-2397494211-500)"/>
    <protectedRange password="C715" sqref="B36 B44" name="Intervalo3_1_3_1_1" securityDescriptor="O:WDG:WDD:(A;;CC;;;S-1-5-21-331323738-3957049979-2397494211-500)"/>
    <protectedRange password="C715" sqref="B61 B54 B43" name="Intervalo3_1_4_1_1" securityDescriptor="O:WDG:WDD:(A;;CC;;;S-1-5-21-331323738-3957049979-2397494211-500)"/>
    <protectedRange password="C715" sqref="B71" name="Intervalo3_1_6_1_1" securityDescriptor="O:WDG:WDD:(A;;CC;;;S-1-5-21-331323738-3957049979-2397494211-500)"/>
    <protectedRange password="C715" sqref="B226" name="Intervalo3_6_1_4_1_1" securityDescriptor="O:WDG:WDD:(A;;CC;;;S-1-5-21-331323738-3957049979-2397494211-500)"/>
    <protectedRange password="C715" sqref="B224" name="Intervalo3_6_1_2" securityDescriptor="O:WDG:WDD:(A;;CC;;;S-1-5-21-331323738-3957049979-2397494211-500)"/>
    <protectedRange password="C715" sqref="B225" name="Intervalo3_6_1_4" securityDescriptor="O:WDG:WDD:(A;;CC;;;S-1-5-21-331323738-3957049979-2397494211-500)"/>
    <protectedRange password="C715" sqref="B29" name="Intervalo3_1_2" securityDescriptor="O:WDG:WDD:(A;;CC;;;S-1-5-21-331323738-3957049979-2397494211-500)"/>
    <protectedRange password="C715" sqref="B117:B118" name="Intervalo3_1_4_1_1_1" securityDescriptor="O:WDG:WDD:(A;;CC;;;S-1-5-21-331323738-3957049979-2397494211-500)"/>
  </protectedRanges>
  <autoFilter ref="A11:H238">
    <filterColumn colId="4" showButton="0"/>
    <filterColumn colId="5" showButton="0"/>
    <filterColumn colId="6" showButton="0"/>
  </autoFilter>
  <mergeCells count="67">
    <mergeCell ref="A9:H9"/>
    <mergeCell ref="A1:H5"/>
    <mergeCell ref="A6:H6"/>
    <mergeCell ref="A7:H7"/>
    <mergeCell ref="A8:E8"/>
    <mergeCell ref="F8:G8"/>
    <mergeCell ref="A10:H10"/>
    <mergeCell ref="A11:A12"/>
    <mergeCell ref="B11:B12"/>
    <mergeCell ref="C11:C12"/>
    <mergeCell ref="D11:D12"/>
    <mergeCell ref="E11:H11"/>
    <mergeCell ref="A68:H68"/>
    <mergeCell ref="A13:H13"/>
    <mergeCell ref="A22:G22"/>
    <mergeCell ref="A23:H23"/>
    <mergeCell ref="A34:G34"/>
    <mergeCell ref="A41:G41"/>
    <mergeCell ref="A49:G49"/>
    <mergeCell ref="A50:G50"/>
    <mergeCell ref="A51:H51"/>
    <mergeCell ref="A59:G59"/>
    <mergeCell ref="A66:G66"/>
    <mergeCell ref="A67:G67"/>
    <mergeCell ref="A104:H104"/>
    <mergeCell ref="A76:G76"/>
    <mergeCell ref="A77:H77"/>
    <mergeCell ref="A82:G82"/>
    <mergeCell ref="A83:H83"/>
    <mergeCell ref="A87:G87"/>
    <mergeCell ref="A88:H88"/>
    <mergeCell ref="A92:G92"/>
    <mergeCell ref="A93:H93"/>
    <mergeCell ref="A96:G96"/>
    <mergeCell ref="A97:H97"/>
    <mergeCell ref="A103:G103"/>
    <mergeCell ref="A153:G153"/>
    <mergeCell ref="A107:G107"/>
    <mergeCell ref="A108:H108"/>
    <mergeCell ref="A114:G114"/>
    <mergeCell ref="A115:G115"/>
    <mergeCell ref="A126:G126"/>
    <mergeCell ref="A135:G135"/>
    <mergeCell ref="A136:H136"/>
    <mergeCell ref="A141:G141"/>
    <mergeCell ref="A142:H142"/>
    <mergeCell ref="A147:G147"/>
    <mergeCell ref="A148:H148"/>
    <mergeCell ref="A201:H201"/>
    <mergeCell ref="A154:H154"/>
    <mergeCell ref="A158:G158"/>
    <mergeCell ref="A159:H159"/>
    <mergeCell ref="A162:G162"/>
    <mergeCell ref="A163:H163"/>
    <mergeCell ref="A170:G170"/>
    <mergeCell ref="A171:H171"/>
    <mergeCell ref="A181:G181"/>
    <mergeCell ref="A182:H182"/>
    <mergeCell ref="A199:G199"/>
    <mergeCell ref="A200:G200"/>
    <mergeCell ref="A238:G238"/>
    <mergeCell ref="A227:G227"/>
    <mergeCell ref="A228:H228"/>
    <mergeCell ref="A232:G232"/>
    <mergeCell ref="A233:H233"/>
    <mergeCell ref="A236:G236"/>
    <mergeCell ref="A237:G237"/>
  </mergeCells>
  <printOptions horizontalCentered="1"/>
  <pageMargins left="0.70866141732283472" right="0.31496062992125984" top="1.1811023622047245" bottom="0.98425196850393704" header="0.31496062992125984" footer="0.31496062992125984"/>
  <pageSetup paperSize="9" scale="66" fitToHeight="0" orientation="portrait" r:id="rId1"/>
  <colBreaks count="1" manualBreakCount="1">
    <brk id="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96"/>
  <sheetViews>
    <sheetView tabSelected="1" view="pageBreakPreview" topLeftCell="A37" zoomScaleNormal="100" zoomScaleSheetLayoutView="100" workbookViewId="0">
      <selection activeCell="D76" sqref="D76:D77"/>
    </sheetView>
  </sheetViews>
  <sheetFormatPr defaultRowHeight="12" x14ac:dyDescent="0.25"/>
  <cols>
    <col min="1" max="1" width="9.140625" style="3"/>
    <col min="2" max="2" width="9.140625" style="90"/>
    <col min="3" max="3" width="25.42578125" style="3" customWidth="1"/>
    <col min="4" max="4" width="24.28515625" style="3" customWidth="1"/>
    <col min="5" max="5" width="16.5703125" style="3" customWidth="1"/>
    <col min="6" max="6" width="13.7109375" style="3" customWidth="1"/>
    <col min="7" max="7" width="8.28515625" style="3" customWidth="1"/>
    <col min="8" max="8" width="7.28515625" style="3" customWidth="1"/>
    <col min="9" max="10" width="7.85546875" style="3" customWidth="1"/>
    <col min="11" max="16384" width="9.140625" style="3"/>
  </cols>
  <sheetData>
    <row r="1" spans="2:38" x14ac:dyDescent="0.25">
      <c r="M1" s="124"/>
      <c r="N1" s="124"/>
      <c r="O1" s="420"/>
      <c r="P1" s="420"/>
      <c r="Q1" s="420"/>
      <c r="R1" s="420"/>
      <c r="S1" s="125"/>
      <c r="T1" s="421"/>
      <c r="U1" s="421"/>
      <c r="V1" s="421"/>
      <c r="W1" s="421"/>
      <c r="X1" s="421"/>
      <c r="Y1" s="421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</row>
    <row r="2" spans="2:38" s="129" customFormat="1" ht="33.75" customHeight="1" x14ac:dyDescent="0.25">
      <c r="B2" s="126"/>
      <c r="C2" s="127"/>
      <c r="D2" s="127"/>
      <c r="E2" s="128" t="s">
        <v>282</v>
      </c>
      <c r="F2" s="127"/>
      <c r="G2" s="127"/>
      <c r="H2" s="127"/>
      <c r="I2" s="127"/>
      <c r="J2" s="127"/>
      <c r="M2" s="130"/>
      <c r="N2" s="130"/>
      <c r="O2" s="131"/>
      <c r="P2" s="132"/>
      <c r="Q2" s="132"/>
      <c r="R2" s="131"/>
      <c r="S2" s="131"/>
      <c r="T2" s="132"/>
      <c r="U2" s="132"/>
      <c r="V2" s="132"/>
      <c r="W2" s="132"/>
      <c r="X2" s="132"/>
      <c r="Y2" s="132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</row>
    <row r="3" spans="2:38" s="129" customFormat="1" ht="12.75" x14ac:dyDescent="0.25">
      <c r="B3" s="133"/>
      <c r="C3" s="134"/>
      <c r="D3" s="134"/>
      <c r="E3" s="134" t="s">
        <v>0</v>
      </c>
      <c r="F3" s="134"/>
      <c r="G3" s="134"/>
      <c r="H3" s="134"/>
      <c r="I3" s="134"/>
      <c r="J3" s="134"/>
      <c r="M3" s="130"/>
      <c r="N3" s="130"/>
      <c r="O3" s="422"/>
      <c r="P3" s="423"/>
      <c r="Q3" s="423"/>
      <c r="R3" s="424"/>
      <c r="S3" s="135"/>
      <c r="T3" s="411"/>
      <c r="U3" s="411"/>
      <c r="V3" s="411"/>
      <c r="W3" s="411"/>
      <c r="X3" s="411"/>
      <c r="Y3" s="411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</row>
    <row r="4" spans="2:38" s="129" customFormat="1" ht="12.75" x14ac:dyDescent="0.25">
      <c r="B4" s="136"/>
      <c r="C4" s="137"/>
      <c r="D4" s="137"/>
      <c r="E4" s="137" t="s">
        <v>283</v>
      </c>
      <c r="F4" s="137"/>
      <c r="G4" s="137"/>
      <c r="H4" s="137"/>
      <c r="I4" s="137"/>
      <c r="J4" s="137"/>
      <c r="M4" s="130"/>
      <c r="N4" s="130"/>
      <c r="O4" s="422"/>
      <c r="P4" s="423"/>
      <c r="Q4" s="423"/>
      <c r="R4" s="424"/>
      <c r="S4" s="135"/>
      <c r="T4" s="418"/>
      <c r="U4" s="418"/>
      <c r="V4" s="418"/>
      <c r="W4" s="418"/>
      <c r="X4" s="418"/>
      <c r="Y4" s="418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</row>
    <row r="5" spans="2:38" s="129" customFormat="1" ht="12.75" x14ac:dyDescent="0.25">
      <c r="B5" s="138"/>
      <c r="C5" s="134"/>
      <c r="D5" s="134"/>
      <c r="E5" s="134"/>
      <c r="F5" s="134"/>
      <c r="G5" s="134"/>
      <c r="H5" s="134"/>
      <c r="I5" s="134"/>
      <c r="J5" s="134"/>
      <c r="M5" s="130"/>
      <c r="N5" s="130"/>
      <c r="O5" s="422"/>
      <c r="P5" s="423"/>
      <c r="Q5" s="423"/>
      <c r="R5" s="424"/>
      <c r="S5" s="135"/>
      <c r="T5" s="139"/>
      <c r="U5" s="139"/>
      <c r="V5" s="139"/>
      <c r="W5" s="139"/>
      <c r="X5" s="139"/>
      <c r="Y5" s="139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</row>
    <row r="6" spans="2:38" s="129" customFormat="1" ht="18.75" customHeight="1" x14ac:dyDescent="0.25">
      <c r="B6" s="414" t="s">
        <v>284</v>
      </c>
      <c r="C6" s="414"/>
      <c r="D6" s="414"/>
      <c r="E6" s="414"/>
      <c r="F6" s="414"/>
      <c r="G6" s="414"/>
      <c r="H6" s="414"/>
      <c r="I6" s="414"/>
      <c r="J6" s="414"/>
      <c r="M6" s="130"/>
      <c r="N6" s="130"/>
      <c r="O6" s="422"/>
      <c r="P6" s="423"/>
      <c r="Q6" s="423"/>
      <c r="R6" s="424"/>
      <c r="S6" s="135"/>
      <c r="T6" s="419"/>
      <c r="U6" s="419"/>
      <c r="V6" s="419"/>
      <c r="W6" s="419"/>
      <c r="X6" s="419"/>
      <c r="Y6" s="419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</row>
    <row r="7" spans="2:38" s="129" customFormat="1" ht="15" customHeight="1" x14ac:dyDescent="0.25">
      <c r="B7" s="140" t="s">
        <v>4</v>
      </c>
      <c r="C7" s="414" t="s">
        <v>285</v>
      </c>
      <c r="D7" s="414"/>
      <c r="E7" s="140" t="s">
        <v>286</v>
      </c>
      <c r="F7" s="141" t="s">
        <v>287</v>
      </c>
      <c r="G7" s="415">
        <v>30</v>
      </c>
      <c r="H7" s="415"/>
      <c r="I7" s="415">
        <v>60</v>
      </c>
      <c r="J7" s="415"/>
      <c r="M7" s="130"/>
      <c r="N7" s="130"/>
      <c r="O7" s="416"/>
      <c r="P7" s="409"/>
      <c r="Q7" s="409"/>
      <c r="R7" s="417"/>
      <c r="S7" s="135"/>
      <c r="T7" s="411"/>
      <c r="U7" s="411"/>
      <c r="V7" s="411"/>
      <c r="W7" s="411"/>
      <c r="X7" s="411"/>
      <c r="Y7" s="411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</row>
    <row r="8" spans="2:38" x14ac:dyDescent="0.25">
      <c r="B8" s="400" t="s">
        <v>13</v>
      </c>
      <c r="C8" s="412" t="s">
        <v>14</v>
      </c>
      <c r="D8" s="412"/>
      <c r="E8" s="406">
        <f>'PORTARIA 01'!H22</f>
        <v>44808.852400000003</v>
      </c>
      <c r="F8" s="142" t="s">
        <v>288</v>
      </c>
      <c r="G8" s="398">
        <v>1</v>
      </c>
      <c r="H8" s="398"/>
      <c r="I8" s="393"/>
      <c r="J8" s="393"/>
      <c r="K8" s="143">
        <f>I8+G8</f>
        <v>1</v>
      </c>
      <c r="M8" s="124"/>
      <c r="N8" s="124"/>
      <c r="O8" s="416"/>
      <c r="P8" s="409"/>
      <c r="Q8" s="409"/>
      <c r="R8" s="417"/>
      <c r="S8" s="144"/>
      <c r="T8" s="413"/>
      <c r="U8" s="413"/>
      <c r="V8" s="413"/>
      <c r="W8" s="413"/>
      <c r="X8" s="413"/>
      <c r="Y8" s="413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</row>
    <row r="9" spans="2:38" x14ac:dyDescent="0.25">
      <c r="B9" s="400"/>
      <c r="C9" s="412"/>
      <c r="D9" s="412"/>
      <c r="E9" s="406"/>
      <c r="F9" s="142">
        <f>E8/E74</f>
        <v>0.19125992823059279</v>
      </c>
      <c r="G9" s="399"/>
      <c r="H9" s="399"/>
      <c r="I9" s="393"/>
      <c r="J9" s="393"/>
      <c r="M9" s="124"/>
      <c r="N9" s="124"/>
      <c r="O9" s="408"/>
      <c r="P9" s="409"/>
      <c r="Q9" s="409"/>
      <c r="R9" s="410"/>
      <c r="S9" s="144"/>
      <c r="T9" s="405"/>
      <c r="U9" s="405"/>
      <c r="V9" s="405"/>
      <c r="W9" s="405"/>
      <c r="X9" s="405"/>
      <c r="Y9" s="405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</row>
    <row r="10" spans="2:38" x14ac:dyDescent="0.25">
      <c r="B10" s="400"/>
      <c r="C10" s="412"/>
      <c r="D10" s="412"/>
      <c r="E10" s="406"/>
      <c r="F10" s="142" t="s">
        <v>289</v>
      </c>
      <c r="G10" s="396">
        <f>(E8*G8)</f>
        <v>44808.852400000003</v>
      </c>
      <c r="H10" s="396"/>
      <c r="I10" s="395"/>
      <c r="J10" s="395"/>
      <c r="K10" s="103"/>
      <c r="M10" s="124"/>
      <c r="N10" s="124"/>
      <c r="O10" s="408"/>
      <c r="P10" s="409"/>
      <c r="Q10" s="409"/>
      <c r="R10" s="410"/>
      <c r="S10" s="145"/>
      <c r="T10" s="403"/>
      <c r="U10" s="403"/>
      <c r="V10" s="404"/>
      <c r="W10" s="404"/>
      <c r="X10" s="404"/>
      <c r="Y10" s="40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</row>
    <row r="11" spans="2:38" x14ac:dyDescent="0.25">
      <c r="B11" s="400" t="s">
        <v>33</v>
      </c>
      <c r="C11" s="391" t="s">
        <v>34</v>
      </c>
      <c r="D11" s="391"/>
      <c r="E11" s="406">
        <f>'PORTARIA 01'!H50</f>
        <v>8035.2240149999989</v>
      </c>
      <c r="F11" s="142" t="s">
        <v>288</v>
      </c>
      <c r="G11" s="398">
        <v>1</v>
      </c>
      <c r="H11" s="398"/>
      <c r="I11" s="393"/>
      <c r="J11" s="393"/>
      <c r="K11" s="143">
        <f>I11+G11</f>
        <v>1</v>
      </c>
      <c r="M11" s="124"/>
      <c r="N11" s="124"/>
      <c r="O11" s="408"/>
      <c r="P11" s="409"/>
      <c r="Q11" s="409"/>
      <c r="R11" s="410"/>
      <c r="S11" s="144"/>
      <c r="T11" s="407"/>
      <c r="U11" s="407"/>
      <c r="V11" s="407"/>
      <c r="W11" s="407"/>
      <c r="X11" s="407"/>
      <c r="Y11" s="407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</row>
    <row r="12" spans="2:38" x14ac:dyDescent="0.25">
      <c r="B12" s="400"/>
      <c r="C12" s="391"/>
      <c r="D12" s="391"/>
      <c r="E12" s="406"/>
      <c r="F12" s="142">
        <f>E11/E74</f>
        <v>3.4297159737695829E-2</v>
      </c>
      <c r="G12" s="399"/>
      <c r="H12" s="399"/>
      <c r="I12" s="393"/>
      <c r="J12" s="393"/>
      <c r="L12" s="146"/>
      <c r="M12" s="124"/>
      <c r="N12" s="124"/>
      <c r="O12" s="408"/>
      <c r="P12" s="409"/>
      <c r="Q12" s="409"/>
      <c r="R12" s="410"/>
      <c r="S12" s="144"/>
      <c r="T12" s="405"/>
      <c r="U12" s="405"/>
      <c r="V12" s="405"/>
      <c r="W12" s="405"/>
      <c r="X12" s="405"/>
      <c r="Y12" s="405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</row>
    <row r="13" spans="2:38" x14ac:dyDescent="0.25">
      <c r="B13" s="400"/>
      <c r="C13" s="391"/>
      <c r="D13" s="391"/>
      <c r="E13" s="406"/>
      <c r="F13" s="142" t="s">
        <v>289</v>
      </c>
      <c r="G13" s="396">
        <f>(E11*G11)</f>
        <v>8035.2240149999989</v>
      </c>
      <c r="H13" s="396"/>
      <c r="I13" s="395"/>
      <c r="J13" s="395"/>
      <c r="L13" s="147"/>
      <c r="M13" s="124"/>
      <c r="N13" s="124"/>
      <c r="O13" s="408"/>
      <c r="P13" s="409"/>
      <c r="Q13" s="409"/>
      <c r="R13" s="410"/>
      <c r="S13" s="145"/>
      <c r="T13" s="403"/>
      <c r="U13" s="403"/>
      <c r="V13" s="404"/>
      <c r="W13" s="404"/>
      <c r="X13" s="404"/>
      <c r="Y13" s="40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</row>
    <row r="14" spans="2:38" x14ac:dyDescent="0.25">
      <c r="B14" s="400" t="s">
        <v>65</v>
      </c>
      <c r="C14" s="391" t="s">
        <v>66</v>
      </c>
      <c r="D14" s="391"/>
      <c r="E14" s="397">
        <f>'PORTARIA 01'!H67</f>
        <v>4308.3920399999997</v>
      </c>
      <c r="F14" s="142" t="s">
        <v>288</v>
      </c>
      <c r="G14" s="393">
        <v>1</v>
      </c>
      <c r="H14" s="393"/>
      <c r="I14" s="393"/>
      <c r="J14" s="393"/>
      <c r="K14" s="143">
        <f>I14+G14</f>
        <v>1</v>
      </c>
      <c r="L14" s="147"/>
      <c r="M14" s="124"/>
      <c r="N14" s="124"/>
      <c r="O14" s="148"/>
      <c r="P14" s="149"/>
      <c r="Q14" s="149"/>
      <c r="R14" s="150"/>
      <c r="S14" s="145"/>
      <c r="T14" s="144"/>
      <c r="U14" s="144"/>
      <c r="V14" s="151"/>
      <c r="W14" s="151"/>
      <c r="X14" s="151"/>
      <c r="Y14" s="151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</row>
    <row r="15" spans="2:38" x14ac:dyDescent="0.25">
      <c r="B15" s="400"/>
      <c r="C15" s="391"/>
      <c r="D15" s="391"/>
      <c r="E15" s="397"/>
      <c r="F15" s="142">
        <f>E14/E74</f>
        <v>1.8389731229975823E-2</v>
      </c>
      <c r="G15" s="399"/>
      <c r="H15" s="399"/>
      <c r="I15" s="395"/>
      <c r="J15" s="395"/>
      <c r="L15" s="147"/>
      <c r="M15" s="124"/>
      <c r="N15" s="124"/>
      <c r="O15" s="148"/>
      <c r="P15" s="149"/>
      <c r="Q15" s="149"/>
      <c r="R15" s="150"/>
      <c r="S15" s="145"/>
      <c r="T15" s="144"/>
      <c r="U15" s="144"/>
      <c r="V15" s="151"/>
      <c r="W15" s="151"/>
      <c r="X15" s="151"/>
      <c r="Y15" s="151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</row>
    <row r="16" spans="2:38" x14ac:dyDescent="0.25">
      <c r="B16" s="400"/>
      <c r="C16" s="391"/>
      <c r="D16" s="391"/>
      <c r="E16" s="397"/>
      <c r="F16" s="142" t="s">
        <v>289</v>
      </c>
      <c r="G16" s="396">
        <f>(E14*G14)</f>
        <v>4308.3920399999997</v>
      </c>
      <c r="H16" s="396"/>
      <c r="I16" s="396">
        <f>(E14*I14)</f>
        <v>0</v>
      </c>
      <c r="J16" s="396"/>
      <c r="L16" s="147"/>
      <c r="M16" s="124"/>
      <c r="N16" s="124"/>
      <c r="O16" s="148"/>
      <c r="P16" s="149"/>
      <c r="Q16" s="149"/>
      <c r="R16" s="150"/>
      <c r="S16" s="145"/>
      <c r="T16" s="144"/>
      <c r="U16" s="144"/>
      <c r="V16" s="151"/>
      <c r="W16" s="151"/>
      <c r="X16" s="151"/>
      <c r="Y16" s="151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</row>
    <row r="17" spans="2:38" x14ac:dyDescent="0.25">
      <c r="B17" s="400" t="s">
        <v>84</v>
      </c>
      <c r="C17" s="401" t="s">
        <v>85</v>
      </c>
      <c r="D17" s="401"/>
      <c r="E17" s="402">
        <f>'PORTARIA 01'!H76</f>
        <v>8185.06</v>
      </c>
      <c r="F17" s="142" t="s">
        <v>288</v>
      </c>
      <c r="G17" s="393">
        <v>0.9</v>
      </c>
      <c r="H17" s="393"/>
      <c r="I17" s="398">
        <v>0.1</v>
      </c>
      <c r="J17" s="398"/>
      <c r="K17" s="143">
        <f>I17+G17</f>
        <v>1</v>
      </c>
      <c r="L17" s="147"/>
      <c r="M17" s="124"/>
      <c r="N17" s="124"/>
      <c r="O17" s="148"/>
      <c r="P17" s="149"/>
      <c r="Q17" s="149"/>
      <c r="R17" s="150"/>
      <c r="S17" s="145"/>
      <c r="T17" s="144"/>
      <c r="U17" s="144"/>
      <c r="V17" s="151"/>
      <c r="W17" s="151"/>
      <c r="X17" s="151"/>
      <c r="Y17" s="151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</row>
    <row r="18" spans="2:38" x14ac:dyDescent="0.25">
      <c r="B18" s="400"/>
      <c r="C18" s="401"/>
      <c r="D18" s="401"/>
      <c r="E18" s="402"/>
      <c r="F18" s="142">
        <f>E17/E74</f>
        <v>3.4936712375233596E-2</v>
      </c>
      <c r="G18" s="399"/>
      <c r="H18" s="399"/>
      <c r="I18" s="399"/>
      <c r="J18" s="399"/>
      <c r="L18" s="147"/>
      <c r="M18" s="124"/>
      <c r="N18" s="124"/>
      <c r="O18" s="148"/>
      <c r="P18" s="149"/>
      <c r="Q18" s="149"/>
      <c r="R18" s="150"/>
      <c r="S18" s="145"/>
      <c r="T18" s="144"/>
      <c r="U18" s="144"/>
      <c r="V18" s="151"/>
      <c r="W18" s="151"/>
      <c r="X18" s="151"/>
      <c r="Y18" s="151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</row>
    <row r="19" spans="2:38" x14ac:dyDescent="0.25">
      <c r="B19" s="400"/>
      <c r="C19" s="401"/>
      <c r="D19" s="401"/>
      <c r="E19" s="402"/>
      <c r="F19" s="142" t="s">
        <v>289</v>
      </c>
      <c r="G19" s="396">
        <f>(E17*G17)</f>
        <v>7366.5540000000001</v>
      </c>
      <c r="H19" s="396"/>
      <c r="I19" s="396">
        <f>(E17*I17)</f>
        <v>818.50600000000009</v>
      </c>
      <c r="J19" s="396"/>
      <c r="L19" s="147"/>
      <c r="M19" s="124"/>
      <c r="N19" s="124"/>
      <c r="O19" s="148"/>
      <c r="P19" s="149"/>
      <c r="Q19" s="149"/>
      <c r="R19" s="150"/>
      <c r="S19" s="145"/>
      <c r="T19" s="144"/>
      <c r="U19" s="144"/>
      <c r="V19" s="151"/>
      <c r="W19" s="151"/>
      <c r="X19" s="151"/>
      <c r="Y19" s="151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</row>
    <row r="20" spans="2:38" x14ac:dyDescent="0.25">
      <c r="B20" s="400" t="s">
        <v>93</v>
      </c>
      <c r="C20" s="391" t="s">
        <v>94</v>
      </c>
      <c r="D20" s="391"/>
      <c r="E20" s="397">
        <f>'PORTARIA 01'!H82</f>
        <v>4506.9878000000008</v>
      </c>
      <c r="F20" s="142" t="s">
        <v>288</v>
      </c>
      <c r="G20" s="393">
        <v>0.7</v>
      </c>
      <c r="H20" s="393"/>
      <c r="I20" s="398">
        <v>0.3</v>
      </c>
      <c r="J20" s="398"/>
      <c r="K20" s="143">
        <f>I20+G20</f>
        <v>1</v>
      </c>
      <c r="L20" s="147"/>
      <c r="M20" s="124"/>
      <c r="N20" s="124"/>
      <c r="O20" s="148"/>
      <c r="P20" s="149"/>
      <c r="Q20" s="149"/>
      <c r="R20" s="150"/>
      <c r="S20" s="145"/>
      <c r="T20" s="144"/>
      <c r="U20" s="144"/>
      <c r="V20" s="151"/>
      <c r="W20" s="151"/>
      <c r="X20" s="151"/>
      <c r="Y20" s="151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</row>
    <row r="21" spans="2:38" x14ac:dyDescent="0.25">
      <c r="B21" s="400"/>
      <c r="C21" s="391"/>
      <c r="D21" s="391"/>
      <c r="E21" s="397"/>
      <c r="F21" s="142">
        <f>E20/E74</f>
        <v>1.9237407721786629E-2</v>
      </c>
      <c r="G21" s="399"/>
      <c r="H21" s="399"/>
      <c r="I21" s="399"/>
      <c r="J21" s="399"/>
      <c r="L21" s="147"/>
      <c r="M21" s="124"/>
      <c r="N21" s="124"/>
      <c r="O21" s="148"/>
      <c r="P21" s="149"/>
      <c r="Q21" s="149"/>
      <c r="R21" s="150"/>
      <c r="S21" s="145"/>
      <c r="T21" s="144"/>
      <c r="U21" s="144"/>
      <c r="V21" s="151"/>
      <c r="W21" s="151"/>
      <c r="X21" s="151"/>
      <c r="Y21" s="151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</row>
    <row r="22" spans="2:38" x14ac:dyDescent="0.25">
      <c r="B22" s="400"/>
      <c r="C22" s="391"/>
      <c r="D22" s="391"/>
      <c r="E22" s="397"/>
      <c r="F22" s="142" t="s">
        <v>289</v>
      </c>
      <c r="G22" s="396">
        <f>(E20*G20)</f>
        <v>3154.8914600000003</v>
      </c>
      <c r="H22" s="396"/>
      <c r="I22" s="396">
        <f>(E20*I20)</f>
        <v>1352.0963400000003</v>
      </c>
      <c r="J22" s="396"/>
      <c r="K22" s="103"/>
      <c r="L22" s="147"/>
      <c r="M22" s="124"/>
      <c r="N22" s="124"/>
      <c r="O22" s="148"/>
      <c r="P22" s="149"/>
      <c r="Q22" s="149"/>
      <c r="R22" s="150"/>
      <c r="S22" s="145"/>
      <c r="T22" s="144"/>
      <c r="U22" s="144"/>
      <c r="V22" s="151"/>
      <c r="W22" s="151"/>
      <c r="X22" s="151"/>
      <c r="Y22" s="151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</row>
    <row r="23" spans="2:38" x14ac:dyDescent="0.25">
      <c r="B23" s="400" t="s">
        <v>99</v>
      </c>
      <c r="C23" s="391" t="s">
        <v>100</v>
      </c>
      <c r="D23" s="391"/>
      <c r="E23" s="397">
        <f>'PORTARIA 01'!H87</f>
        <v>2299.2046</v>
      </c>
      <c r="F23" s="142" t="s">
        <v>288</v>
      </c>
      <c r="G23" s="393">
        <v>1</v>
      </c>
      <c r="H23" s="393"/>
      <c r="I23" s="398"/>
      <c r="J23" s="398"/>
      <c r="K23" s="143">
        <f>I23+G23</f>
        <v>1</v>
      </c>
      <c r="L23" s="147"/>
      <c r="M23" s="124"/>
      <c r="N23" s="124"/>
      <c r="O23" s="148"/>
      <c r="P23" s="149"/>
      <c r="Q23" s="149"/>
      <c r="R23" s="150"/>
      <c r="S23" s="145"/>
      <c r="T23" s="144"/>
      <c r="U23" s="144"/>
      <c r="V23" s="151"/>
      <c r="W23" s="151"/>
      <c r="X23" s="151"/>
      <c r="Y23" s="151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  <c r="AL23" s="124"/>
    </row>
    <row r="24" spans="2:38" x14ac:dyDescent="0.25">
      <c r="B24" s="400"/>
      <c r="C24" s="391"/>
      <c r="D24" s="391"/>
      <c r="E24" s="397"/>
      <c r="F24" s="142">
        <f>E23/E74</f>
        <v>9.8138131915971316E-3</v>
      </c>
      <c r="G24" s="394"/>
      <c r="H24" s="394"/>
      <c r="I24" s="393"/>
      <c r="J24" s="393"/>
      <c r="L24" s="147"/>
      <c r="M24" s="124"/>
      <c r="N24" s="124"/>
      <c r="O24" s="148"/>
      <c r="P24" s="149"/>
      <c r="Q24" s="149"/>
      <c r="R24" s="150"/>
      <c r="S24" s="145"/>
      <c r="T24" s="144"/>
      <c r="U24" s="144"/>
      <c r="V24" s="151"/>
      <c r="W24" s="151"/>
      <c r="X24" s="151"/>
      <c r="Y24" s="151"/>
      <c r="Z24" s="124"/>
      <c r="AA24" s="124"/>
      <c r="AB24" s="124"/>
      <c r="AC24" s="124"/>
      <c r="AD24" s="124"/>
      <c r="AE24" s="124"/>
      <c r="AF24" s="124"/>
      <c r="AG24" s="124"/>
      <c r="AH24" s="124"/>
      <c r="AI24" s="124"/>
      <c r="AJ24" s="124"/>
      <c r="AK24" s="124"/>
      <c r="AL24" s="124"/>
    </row>
    <row r="25" spans="2:38" x14ac:dyDescent="0.25">
      <c r="B25" s="400"/>
      <c r="C25" s="391"/>
      <c r="D25" s="391"/>
      <c r="E25" s="397"/>
      <c r="F25" s="142" t="s">
        <v>289</v>
      </c>
      <c r="G25" s="396">
        <f>(E23*G23)</f>
        <v>2299.2046</v>
      </c>
      <c r="H25" s="396"/>
      <c r="I25" s="395"/>
      <c r="J25" s="395"/>
      <c r="L25" s="147"/>
      <c r="M25" s="124"/>
      <c r="N25" s="124"/>
      <c r="O25" s="148"/>
      <c r="P25" s="149"/>
      <c r="Q25" s="149"/>
      <c r="R25" s="150"/>
      <c r="S25" s="145"/>
      <c r="T25" s="144"/>
      <c r="U25" s="144"/>
      <c r="V25" s="151"/>
      <c r="W25" s="151"/>
      <c r="X25" s="151"/>
      <c r="Y25" s="151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</row>
    <row r="26" spans="2:38" x14ac:dyDescent="0.25">
      <c r="B26" s="400" t="s">
        <v>104</v>
      </c>
      <c r="C26" s="391" t="s">
        <v>105</v>
      </c>
      <c r="D26" s="391"/>
      <c r="E26" s="397">
        <f>'PORTARIA 01'!H92</f>
        <v>879.21897000000013</v>
      </c>
      <c r="F26" s="142" t="s">
        <v>288</v>
      </c>
      <c r="G26" s="393">
        <v>0.7</v>
      </c>
      <c r="H26" s="393"/>
      <c r="I26" s="398">
        <v>0.3</v>
      </c>
      <c r="J26" s="398"/>
      <c r="K26" s="143">
        <f>I26+G26</f>
        <v>1</v>
      </c>
      <c r="L26" s="147"/>
      <c r="M26" s="124"/>
      <c r="N26" s="124"/>
      <c r="O26" s="148"/>
      <c r="P26" s="149"/>
      <c r="Q26" s="149"/>
      <c r="R26" s="150"/>
      <c r="S26" s="145"/>
      <c r="T26" s="144"/>
      <c r="U26" s="144"/>
      <c r="V26" s="151"/>
      <c r="W26" s="151"/>
      <c r="X26" s="151"/>
      <c r="Y26" s="151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</row>
    <row r="27" spans="2:38" x14ac:dyDescent="0.25">
      <c r="B27" s="400"/>
      <c r="C27" s="391"/>
      <c r="D27" s="391"/>
      <c r="E27" s="397"/>
      <c r="F27" s="142">
        <f>E26/E74</f>
        <v>3.7528155285042678E-3</v>
      </c>
      <c r="G27" s="399"/>
      <c r="H27" s="399"/>
      <c r="I27" s="399"/>
      <c r="J27" s="399"/>
      <c r="L27" s="147"/>
      <c r="M27" s="124"/>
      <c r="N27" s="124"/>
      <c r="O27" s="148"/>
      <c r="P27" s="149"/>
      <c r="Q27" s="149"/>
      <c r="R27" s="150"/>
      <c r="S27" s="145"/>
      <c r="T27" s="144"/>
      <c r="U27" s="144"/>
      <c r="V27" s="151"/>
      <c r="W27" s="151"/>
      <c r="X27" s="151"/>
      <c r="Y27" s="151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</row>
    <row r="28" spans="2:38" x14ac:dyDescent="0.25">
      <c r="B28" s="400"/>
      <c r="C28" s="391"/>
      <c r="D28" s="391"/>
      <c r="E28" s="397"/>
      <c r="F28" s="142" t="s">
        <v>289</v>
      </c>
      <c r="G28" s="396">
        <f>(E26*G26)</f>
        <v>615.45327900000007</v>
      </c>
      <c r="H28" s="396"/>
      <c r="I28" s="396">
        <f>(E26*I26)</f>
        <v>263.765691</v>
      </c>
      <c r="J28" s="396"/>
      <c r="L28" s="147"/>
      <c r="M28" s="124"/>
      <c r="N28" s="124"/>
      <c r="O28" s="148"/>
      <c r="P28" s="149"/>
      <c r="Q28" s="149"/>
      <c r="R28" s="150"/>
      <c r="S28" s="145"/>
      <c r="T28" s="144"/>
      <c r="U28" s="144"/>
      <c r="V28" s="151"/>
      <c r="W28" s="151"/>
      <c r="X28" s="151"/>
      <c r="Y28" s="151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  <c r="AK28" s="124"/>
      <c r="AL28" s="124"/>
    </row>
    <row r="29" spans="2:38" x14ac:dyDescent="0.25">
      <c r="B29" s="400" t="s">
        <v>109</v>
      </c>
      <c r="C29" s="391" t="s">
        <v>110</v>
      </c>
      <c r="D29" s="391"/>
      <c r="E29" s="397">
        <f>'PORTARIA 01'!H96</f>
        <v>3777.9504000000006</v>
      </c>
      <c r="F29" s="142" t="s">
        <v>288</v>
      </c>
      <c r="G29" s="393">
        <v>0.7</v>
      </c>
      <c r="H29" s="393"/>
      <c r="I29" s="393">
        <v>0.3</v>
      </c>
      <c r="J29" s="393"/>
      <c r="K29" s="143">
        <f>I29+G29</f>
        <v>1</v>
      </c>
      <c r="L29" s="147"/>
      <c r="M29" s="124"/>
      <c r="N29" s="124"/>
      <c r="O29" s="148"/>
      <c r="P29" s="149"/>
      <c r="Q29" s="149"/>
      <c r="R29" s="150"/>
      <c r="S29" s="145"/>
      <c r="T29" s="144"/>
      <c r="U29" s="144"/>
      <c r="V29" s="151"/>
      <c r="W29" s="151"/>
      <c r="X29" s="151"/>
      <c r="Y29" s="151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</row>
    <row r="30" spans="2:38" x14ac:dyDescent="0.25">
      <c r="B30" s="400"/>
      <c r="C30" s="391"/>
      <c r="D30" s="391"/>
      <c r="E30" s="397"/>
      <c r="F30" s="142">
        <f>E29/E74</f>
        <v>1.612561990904144E-2</v>
      </c>
      <c r="G30" s="399"/>
      <c r="H30" s="399"/>
      <c r="I30" s="399"/>
      <c r="J30" s="399"/>
      <c r="L30" s="147"/>
      <c r="M30" s="124"/>
      <c r="N30" s="124"/>
      <c r="O30" s="148"/>
      <c r="P30" s="149"/>
      <c r="Q30" s="149"/>
      <c r="R30" s="150"/>
      <c r="S30" s="145"/>
      <c r="T30" s="144"/>
      <c r="U30" s="144"/>
      <c r="V30" s="151"/>
      <c r="W30" s="151"/>
      <c r="X30" s="151"/>
      <c r="Y30" s="151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</row>
    <row r="31" spans="2:38" x14ac:dyDescent="0.25">
      <c r="B31" s="400"/>
      <c r="C31" s="391"/>
      <c r="D31" s="391"/>
      <c r="E31" s="397"/>
      <c r="F31" s="142" t="s">
        <v>289</v>
      </c>
      <c r="G31" s="396">
        <f>(E29*G29)</f>
        <v>2644.5652800000003</v>
      </c>
      <c r="H31" s="396"/>
      <c r="I31" s="396">
        <f>(E29*I29)</f>
        <v>1133.3851200000001</v>
      </c>
      <c r="J31" s="396"/>
      <c r="L31" s="147"/>
      <c r="M31" s="124"/>
      <c r="N31" s="124"/>
      <c r="O31" s="148"/>
      <c r="P31" s="149"/>
      <c r="Q31" s="149"/>
      <c r="R31" s="150"/>
      <c r="S31" s="145"/>
      <c r="T31" s="144"/>
      <c r="U31" s="144"/>
      <c r="V31" s="151"/>
      <c r="W31" s="151"/>
      <c r="X31" s="151"/>
      <c r="Y31" s="151"/>
      <c r="Z31" s="124"/>
      <c r="AA31" s="124"/>
      <c r="AB31" s="124"/>
      <c r="AC31" s="124"/>
      <c r="AD31" s="124"/>
      <c r="AE31" s="124"/>
      <c r="AF31" s="124"/>
      <c r="AG31" s="124"/>
      <c r="AH31" s="124"/>
      <c r="AI31" s="124"/>
      <c r="AJ31" s="124"/>
      <c r="AK31" s="124"/>
      <c r="AL31" s="124"/>
    </row>
    <row r="32" spans="2:38" x14ac:dyDescent="0.25">
      <c r="B32" s="400" t="s">
        <v>113</v>
      </c>
      <c r="C32" s="391" t="s">
        <v>114</v>
      </c>
      <c r="D32" s="391"/>
      <c r="E32" s="397">
        <f>'PORTARIA 01'!H103</f>
        <v>1571.7248</v>
      </c>
      <c r="F32" s="142" t="s">
        <v>288</v>
      </c>
      <c r="G32" s="393">
        <v>0.2</v>
      </c>
      <c r="H32" s="393"/>
      <c r="I32" s="393">
        <v>0.8</v>
      </c>
      <c r="J32" s="393"/>
      <c r="K32" s="143">
        <f>I32+G32</f>
        <v>1</v>
      </c>
      <c r="L32" s="147"/>
      <c r="M32" s="124"/>
      <c r="N32" s="124"/>
      <c r="O32" s="148"/>
      <c r="P32" s="149"/>
      <c r="Q32" s="149"/>
      <c r="R32" s="150"/>
      <c r="S32" s="145"/>
      <c r="T32" s="144"/>
      <c r="U32" s="144"/>
      <c r="V32" s="151"/>
      <c r="W32" s="151"/>
      <c r="X32" s="151"/>
      <c r="Y32" s="151"/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</row>
    <row r="33" spans="2:38" x14ac:dyDescent="0.25">
      <c r="B33" s="400"/>
      <c r="C33" s="391"/>
      <c r="D33" s="391"/>
      <c r="E33" s="397"/>
      <c r="F33" s="142">
        <f>E32/E74</f>
        <v>6.7086737630049804E-3</v>
      </c>
      <c r="G33" s="399"/>
      <c r="H33" s="399"/>
      <c r="I33" s="399"/>
      <c r="J33" s="399"/>
      <c r="L33" s="147"/>
      <c r="M33" s="124"/>
      <c r="N33" s="124"/>
      <c r="O33" s="148"/>
      <c r="P33" s="149"/>
      <c r="Q33" s="149"/>
      <c r="R33" s="150"/>
      <c r="S33" s="145"/>
      <c r="T33" s="144"/>
      <c r="U33" s="144"/>
      <c r="V33" s="151"/>
      <c r="W33" s="151"/>
      <c r="X33" s="151"/>
      <c r="Y33" s="151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</row>
    <row r="34" spans="2:38" x14ac:dyDescent="0.25">
      <c r="B34" s="400"/>
      <c r="C34" s="391"/>
      <c r="D34" s="391"/>
      <c r="E34" s="397"/>
      <c r="F34" s="142" t="s">
        <v>289</v>
      </c>
      <c r="G34" s="396">
        <f>(E32*G32)</f>
        <v>314.34496000000001</v>
      </c>
      <c r="H34" s="396"/>
      <c r="I34" s="396">
        <f>(E32*I32)</f>
        <v>1257.3798400000001</v>
      </c>
      <c r="J34" s="396"/>
      <c r="L34" s="147"/>
      <c r="M34" s="124"/>
      <c r="N34" s="124"/>
      <c r="O34" s="148"/>
      <c r="P34" s="149"/>
      <c r="Q34" s="149"/>
      <c r="R34" s="150"/>
      <c r="S34" s="145"/>
      <c r="T34" s="144"/>
      <c r="U34" s="144"/>
      <c r="V34" s="151"/>
      <c r="W34" s="151"/>
      <c r="X34" s="151"/>
      <c r="Y34" s="151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</row>
    <row r="35" spans="2:38" x14ac:dyDescent="0.25">
      <c r="B35" s="400" t="s">
        <v>124</v>
      </c>
      <c r="C35" s="391" t="s">
        <v>125</v>
      </c>
      <c r="D35" s="391"/>
      <c r="E35" s="397">
        <f>'PORTARIA 01'!H107</f>
        <v>9464</v>
      </c>
      <c r="F35" s="142" t="s">
        <v>288</v>
      </c>
      <c r="G35" s="393"/>
      <c r="H35" s="393"/>
      <c r="I35" s="393">
        <v>1</v>
      </c>
      <c r="J35" s="393"/>
      <c r="K35" s="143">
        <f>I35+G35</f>
        <v>1</v>
      </c>
      <c r="L35" s="147"/>
      <c r="M35" s="124"/>
      <c r="N35" s="124"/>
      <c r="O35" s="148"/>
      <c r="P35" s="149"/>
      <c r="Q35" s="149"/>
      <c r="R35" s="150"/>
      <c r="S35" s="145"/>
      <c r="T35" s="144"/>
      <c r="U35" s="144"/>
      <c r="V35" s="151"/>
      <c r="W35" s="151"/>
      <c r="X35" s="151"/>
      <c r="Y35" s="151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</row>
    <row r="36" spans="2:38" x14ac:dyDescent="0.25">
      <c r="B36" s="400"/>
      <c r="C36" s="391"/>
      <c r="D36" s="391"/>
      <c r="E36" s="397"/>
      <c r="F36" s="142">
        <f>E35/E74</f>
        <v>4.0395677724929413E-2</v>
      </c>
      <c r="G36" s="393"/>
      <c r="H36" s="393"/>
      <c r="I36" s="399"/>
      <c r="J36" s="399"/>
      <c r="L36" s="147"/>
      <c r="M36" s="124"/>
      <c r="N36" s="124"/>
      <c r="O36" s="148"/>
      <c r="P36" s="149"/>
      <c r="Q36" s="149"/>
      <c r="R36" s="150"/>
      <c r="S36" s="145"/>
      <c r="T36" s="144"/>
      <c r="U36" s="144"/>
      <c r="V36" s="151"/>
      <c r="W36" s="151"/>
      <c r="X36" s="151"/>
      <c r="Y36" s="151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</row>
    <row r="37" spans="2:38" x14ac:dyDescent="0.25">
      <c r="B37" s="400"/>
      <c r="C37" s="391"/>
      <c r="D37" s="391"/>
      <c r="E37" s="397"/>
      <c r="F37" s="142" t="s">
        <v>289</v>
      </c>
      <c r="G37" s="395"/>
      <c r="H37" s="395"/>
      <c r="I37" s="396">
        <f>(E35*I35)</f>
        <v>9464</v>
      </c>
      <c r="J37" s="396"/>
      <c r="L37" s="147"/>
      <c r="M37" s="124"/>
      <c r="N37" s="124"/>
      <c r="O37" s="148"/>
      <c r="P37" s="149"/>
      <c r="Q37" s="149"/>
      <c r="R37" s="150"/>
      <c r="S37" s="145"/>
      <c r="T37" s="144"/>
      <c r="U37" s="144"/>
      <c r="V37" s="151"/>
      <c r="W37" s="151"/>
      <c r="X37" s="151"/>
      <c r="Y37" s="151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</row>
    <row r="38" spans="2:38" x14ac:dyDescent="0.25">
      <c r="B38" s="400" t="s">
        <v>128</v>
      </c>
      <c r="C38" s="391" t="s">
        <v>129</v>
      </c>
      <c r="D38" s="391"/>
      <c r="E38" s="397">
        <f>'PORTARIA 01'!H114</f>
        <v>11229.209199999999</v>
      </c>
      <c r="F38" s="142" t="s">
        <v>288</v>
      </c>
      <c r="G38" s="398">
        <v>0.25</v>
      </c>
      <c r="H38" s="398"/>
      <c r="I38" s="398">
        <v>0.75</v>
      </c>
      <c r="J38" s="398"/>
      <c r="K38" s="143">
        <f>I38+G38</f>
        <v>1</v>
      </c>
      <c r="L38" s="147"/>
      <c r="M38" s="124"/>
      <c r="N38" s="124"/>
      <c r="O38" s="148"/>
      <c r="P38" s="149"/>
      <c r="Q38" s="149"/>
      <c r="R38" s="150"/>
      <c r="S38" s="145"/>
      <c r="T38" s="144"/>
      <c r="U38" s="144"/>
      <c r="V38" s="151"/>
      <c r="W38" s="151"/>
      <c r="X38" s="151"/>
      <c r="Y38" s="151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</row>
    <row r="39" spans="2:38" x14ac:dyDescent="0.25">
      <c r="B39" s="400"/>
      <c r="C39" s="391"/>
      <c r="D39" s="391"/>
      <c r="E39" s="397"/>
      <c r="F39" s="142">
        <f>E38/E74</f>
        <v>4.7930210899092607E-2</v>
      </c>
      <c r="G39" s="394"/>
      <c r="H39" s="394"/>
      <c r="I39" s="394"/>
      <c r="J39" s="394"/>
      <c r="L39" s="147"/>
      <c r="M39" s="124"/>
      <c r="N39" s="124"/>
      <c r="O39" s="148"/>
      <c r="P39" s="149"/>
      <c r="Q39" s="149"/>
      <c r="R39" s="150"/>
      <c r="S39" s="145"/>
      <c r="T39" s="144"/>
      <c r="U39" s="144"/>
      <c r="V39" s="151"/>
      <c r="W39" s="151"/>
      <c r="X39" s="151"/>
      <c r="Y39" s="151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</row>
    <row r="40" spans="2:38" x14ac:dyDescent="0.25">
      <c r="B40" s="400"/>
      <c r="C40" s="391"/>
      <c r="D40" s="391"/>
      <c r="E40" s="397"/>
      <c r="F40" s="142" t="s">
        <v>289</v>
      </c>
      <c r="G40" s="396">
        <f>(E38*G38)</f>
        <v>2807.3022999999998</v>
      </c>
      <c r="H40" s="396"/>
      <c r="I40" s="396">
        <f>(E38*I38)</f>
        <v>8421.9069</v>
      </c>
      <c r="J40" s="396"/>
      <c r="L40" s="147"/>
      <c r="M40" s="124"/>
      <c r="N40" s="124"/>
      <c r="O40" s="148"/>
      <c r="P40" s="149"/>
      <c r="Q40" s="149"/>
      <c r="R40" s="150"/>
      <c r="S40" s="145"/>
      <c r="T40" s="144"/>
      <c r="U40" s="144"/>
      <c r="V40" s="151"/>
      <c r="W40" s="151"/>
      <c r="X40" s="151"/>
      <c r="Y40" s="151"/>
      <c r="Z40" s="124"/>
      <c r="AA40" s="124"/>
      <c r="AB40" s="12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</row>
    <row r="41" spans="2:38" x14ac:dyDescent="0.25">
      <c r="B41" s="400" t="s">
        <v>137</v>
      </c>
      <c r="C41" s="391" t="str">
        <f>'PORTARIA 01'!D116</f>
        <v>FUNDAÇÃO - PERGOLADO</v>
      </c>
      <c r="D41" s="391"/>
      <c r="E41" s="397">
        <f>'PORTARIA 01'!H126</f>
        <v>12576.297600000002</v>
      </c>
      <c r="F41" s="142" t="s">
        <v>288</v>
      </c>
      <c r="G41" s="393">
        <v>1</v>
      </c>
      <c r="H41" s="393"/>
      <c r="I41" s="398"/>
      <c r="J41" s="398"/>
      <c r="K41" s="143">
        <f>I41+G41</f>
        <v>1</v>
      </c>
      <c r="L41" s="147"/>
      <c r="M41" s="124"/>
      <c r="N41" s="124"/>
      <c r="O41" s="148"/>
      <c r="P41" s="149"/>
      <c r="Q41" s="149"/>
      <c r="R41" s="150"/>
      <c r="S41" s="145"/>
      <c r="T41" s="144"/>
      <c r="U41" s="144"/>
      <c r="V41" s="151"/>
      <c r="W41" s="151"/>
      <c r="X41" s="151"/>
      <c r="Y41" s="151"/>
      <c r="Z41" s="124"/>
      <c r="AA41" s="124"/>
      <c r="AB41" s="124"/>
      <c r="AC41" s="124"/>
      <c r="AD41" s="124"/>
      <c r="AE41" s="124"/>
      <c r="AF41" s="124"/>
      <c r="AG41" s="124"/>
      <c r="AH41" s="124"/>
      <c r="AI41" s="124"/>
      <c r="AJ41" s="124"/>
      <c r="AK41" s="124"/>
      <c r="AL41" s="124"/>
    </row>
    <row r="42" spans="2:38" x14ac:dyDescent="0.25">
      <c r="B42" s="400"/>
      <c r="C42" s="391"/>
      <c r="D42" s="391"/>
      <c r="E42" s="397"/>
      <c r="F42" s="142">
        <f>E41/E74</f>
        <v>5.3680057567878629E-2</v>
      </c>
      <c r="G42" s="394"/>
      <c r="H42" s="394"/>
      <c r="I42" s="394"/>
      <c r="J42" s="394"/>
      <c r="L42" s="147"/>
      <c r="M42" s="124"/>
      <c r="N42" s="124"/>
      <c r="O42" s="148"/>
      <c r="P42" s="149"/>
      <c r="Q42" s="149"/>
      <c r="R42" s="150"/>
      <c r="S42" s="145"/>
      <c r="T42" s="144"/>
      <c r="U42" s="144"/>
      <c r="V42" s="151"/>
      <c r="W42" s="151"/>
      <c r="X42" s="151"/>
      <c r="Y42" s="151"/>
      <c r="Z42" s="124"/>
      <c r="AA42" s="124"/>
      <c r="AB42" s="124"/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</row>
    <row r="43" spans="2:38" x14ac:dyDescent="0.25">
      <c r="B43" s="400"/>
      <c r="C43" s="391"/>
      <c r="D43" s="391"/>
      <c r="E43" s="397"/>
      <c r="F43" s="142" t="s">
        <v>289</v>
      </c>
      <c r="G43" s="396">
        <f>E41</f>
        <v>12576.297600000002</v>
      </c>
      <c r="H43" s="396"/>
      <c r="I43" s="396"/>
      <c r="J43" s="396"/>
      <c r="L43" s="147"/>
      <c r="M43" s="124"/>
      <c r="N43" s="124"/>
      <c r="O43" s="148"/>
      <c r="P43" s="149"/>
      <c r="Q43" s="149"/>
      <c r="R43" s="150"/>
      <c r="S43" s="145"/>
      <c r="T43" s="144"/>
      <c r="U43" s="144"/>
      <c r="V43" s="151"/>
      <c r="W43" s="151"/>
      <c r="X43" s="151"/>
      <c r="Y43" s="151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</row>
    <row r="44" spans="2:38" x14ac:dyDescent="0.25">
      <c r="B44" s="388" t="s">
        <v>150</v>
      </c>
      <c r="C44" s="391" t="str">
        <f>'PORTARIA 01'!D128</f>
        <v>ESTRUTURA METÁLICA DO PERGOLADO</v>
      </c>
      <c r="D44" s="391"/>
      <c r="E44" s="397">
        <f>'PORTARIA 01'!H135</f>
        <v>68873.585400000011</v>
      </c>
      <c r="F44" s="142" t="s">
        <v>288</v>
      </c>
      <c r="G44" s="398">
        <v>0.6</v>
      </c>
      <c r="H44" s="398"/>
      <c r="I44" s="398">
        <v>0.4</v>
      </c>
      <c r="J44" s="398"/>
      <c r="K44" s="143">
        <f>I44+G44</f>
        <v>1</v>
      </c>
      <c r="L44" s="147"/>
      <c r="M44" s="124"/>
      <c r="N44" s="124"/>
      <c r="O44" s="148"/>
      <c r="P44" s="149"/>
      <c r="Q44" s="149"/>
      <c r="R44" s="150"/>
      <c r="S44" s="145"/>
      <c r="T44" s="144"/>
      <c r="U44" s="144"/>
      <c r="V44" s="151"/>
      <c r="W44" s="151"/>
      <c r="X44" s="151"/>
      <c r="Y44" s="151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</row>
    <row r="45" spans="2:38" x14ac:dyDescent="0.25">
      <c r="B45" s="389"/>
      <c r="C45" s="391"/>
      <c r="D45" s="391"/>
      <c r="E45" s="397"/>
      <c r="F45" s="142">
        <f>E44/E74</f>
        <v>0.29397666521331406</v>
      </c>
      <c r="G45" s="394"/>
      <c r="H45" s="394"/>
      <c r="I45" s="394"/>
      <c r="J45" s="394"/>
      <c r="L45" s="147"/>
      <c r="M45" s="124"/>
      <c r="N45" s="124"/>
      <c r="O45" s="148"/>
      <c r="P45" s="149"/>
      <c r="Q45" s="149"/>
      <c r="R45" s="150"/>
      <c r="S45" s="145"/>
      <c r="T45" s="144"/>
      <c r="U45" s="144"/>
      <c r="V45" s="151"/>
      <c r="W45" s="151"/>
      <c r="X45" s="151"/>
      <c r="Y45" s="151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</row>
    <row r="46" spans="2:38" x14ac:dyDescent="0.25">
      <c r="B46" s="390"/>
      <c r="C46" s="391"/>
      <c r="D46" s="391"/>
      <c r="E46" s="397"/>
      <c r="F46" s="142" t="s">
        <v>289</v>
      </c>
      <c r="G46" s="396">
        <f>(E44*G44)</f>
        <v>41324.151240000007</v>
      </c>
      <c r="H46" s="396"/>
      <c r="I46" s="396">
        <f>(E44*I44)</f>
        <v>27549.434160000004</v>
      </c>
      <c r="J46" s="396"/>
      <c r="L46" s="147"/>
      <c r="M46" s="124"/>
      <c r="N46" s="124"/>
      <c r="O46" s="148"/>
      <c r="P46" s="149"/>
      <c r="Q46" s="149"/>
      <c r="R46" s="150"/>
      <c r="S46" s="145"/>
      <c r="T46" s="144"/>
      <c r="U46" s="144"/>
      <c r="V46" s="151"/>
      <c r="W46" s="151"/>
      <c r="X46" s="151"/>
      <c r="Y46" s="151"/>
      <c r="Z46" s="124"/>
      <c r="AA46" s="124"/>
      <c r="AB46" s="124"/>
      <c r="AC46" s="124"/>
      <c r="AD46" s="124"/>
      <c r="AE46" s="124"/>
      <c r="AF46" s="124"/>
      <c r="AG46" s="124"/>
      <c r="AH46" s="124"/>
      <c r="AI46" s="124"/>
      <c r="AJ46" s="124"/>
      <c r="AK46" s="124"/>
      <c r="AL46" s="124"/>
    </row>
    <row r="47" spans="2:38" x14ac:dyDescent="0.25">
      <c r="B47" s="388" t="s">
        <v>163</v>
      </c>
      <c r="C47" s="391" t="s">
        <v>164</v>
      </c>
      <c r="D47" s="391"/>
      <c r="E47" s="397">
        <f>'PORTARIA 01'!H141</f>
        <v>3356.7903999999999</v>
      </c>
      <c r="F47" s="142" t="s">
        <v>288</v>
      </c>
      <c r="G47" s="393"/>
      <c r="H47" s="393"/>
      <c r="I47" s="393">
        <v>1</v>
      </c>
      <c r="J47" s="393"/>
      <c r="K47" s="143">
        <f>I47+G47</f>
        <v>1</v>
      </c>
      <c r="L47" s="147"/>
      <c r="M47" s="124"/>
      <c r="N47" s="124"/>
      <c r="O47" s="148"/>
      <c r="P47" s="149"/>
      <c r="Q47" s="149"/>
      <c r="R47" s="150"/>
      <c r="S47" s="145"/>
      <c r="T47" s="144"/>
      <c r="U47" s="144"/>
      <c r="V47" s="151"/>
      <c r="W47" s="151"/>
      <c r="X47" s="151"/>
      <c r="Y47" s="151"/>
      <c r="Z47" s="124"/>
      <c r="AA47" s="124"/>
      <c r="AB47" s="124"/>
      <c r="AC47" s="124"/>
      <c r="AD47" s="124"/>
      <c r="AE47" s="124"/>
      <c r="AF47" s="124"/>
      <c r="AG47" s="124"/>
      <c r="AH47" s="124"/>
      <c r="AI47" s="124"/>
      <c r="AJ47" s="124"/>
      <c r="AK47" s="124"/>
      <c r="AL47" s="124"/>
    </row>
    <row r="48" spans="2:38" x14ac:dyDescent="0.25">
      <c r="B48" s="389"/>
      <c r="C48" s="391"/>
      <c r="D48" s="391"/>
      <c r="E48" s="397"/>
      <c r="F48" s="142">
        <f>E47/E74</f>
        <v>1.4327961030065183E-2</v>
      </c>
      <c r="G48" s="393"/>
      <c r="H48" s="393"/>
      <c r="I48" s="394"/>
      <c r="J48" s="394"/>
      <c r="L48" s="147"/>
      <c r="M48" s="124"/>
      <c r="N48" s="124"/>
      <c r="O48" s="148"/>
      <c r="P48" s="149"/>
      <c r="Q48" s="149"/>
      <c r="R48" s="150"/>
      <c r="S48" s="145"/>
      <c r="T48" s="144"/>
      <c r="U48" s="144"/>
      <c r="V48" s="151"/>
      <c r="W48" s="151"/>
      <c r="X48" s="151"/>
      <c r="Y48" s="151"/>
      <c r="Z48" s="124"/>
      <c r="AA48" s="124"/>
      <c r="AB48" s="124"/>
      <c r="AC48" s="124"/>
      <c r="AD48" s="124"/>
      <c r="AE48" s="124"/>
      <c r="AF48" s="124"/>
      <c r="AG48" s="124"/>
      <c r="AH48" s="124"/>
      <c r="AI48" s="124"/>
      <c r="AJ48" s="124"/>
      <c r="AK48" s="124"/>
      <c r="AL48" s="124"/>
    </row>
    <row r="49" spans="2:38" x14ac:dyDescent="0.25">
      <c r="B49" s="390"/>
      <c r="C49" s="391"/>
      <c r="D49" s="391"/>
      <c r="E49" s="397"/>
      <c r="F49" s="142" t="s">
        <v>289</v>
      </c>
      <c r="G49" s="395"/>
      <c r="H49" s="395"/>
      <c r="I49" s="396">
        <f>(E47*I47)</f>
        <v>3356.7903999999999</v>
      </c>
      <c r="J49" s="396"/>
      <c r="L49" s="147"/>
      <c r="M49" s="124"/>
      <c r="N49" s="124"/>
      <c r="O49" s="148"/>
      <c r="P49" s="149"/>
      <c r="Q49" s="149"/>
      <c r="R49" s="150"/>
      <c r="S49" s="145"/>
      <c r="T49" s="144"/>
      <c r="U49" s="144"/>
      <c r="V49" s="151"/>
      <c r="W49" s="151"/>
      <c r="X49" s="151"/>
      <c r="Y49" s="151"/>
      <c r="Z49" s="124"/>
      <c r="AA49" s="124"/>
      <c r="AB49" s="124"/>
      <c r="AC49" s="124"/>
      <c r="AD49" s="124"/>
      <c r="AE49" s="124"/>
      <c r="AF49" s="124"/>
      <c r="AG49" s="124"/>
      <c r="AH49" s="124"/>
      <c r="AI49" s="124"/>
      <c r="AJ49" s="124"/>
      <c r="AK49" s="124"/>
      <c r="AL49" s="124"/>
    </row>
    <row r="50" spans="2:38" x14ac:dyDescent="0.25">
      <c r="B50" s="388" t="s">
        <v>169</v>
      </c>
      <c r="C50" s="391" t="s">
        <v>170</v>
      </c>
      <c r="D50" s="391"/>
      <c r="E50" s="397">
        <f>'PORTARIA 01'!H147</f>
        <v>226.4736</v>
      </c>
      <c r="F50" s="142" t="s">
        <v>288</v>
      </c>
      <c r="G50" s="393"/>
      <c r="H50" s="393"/>
      <c r="I50" s="393">
        <v>1</v>
      </c>
      <c r="J50" s="393"/>
      <c r="K50" s="143">
        <f>I50+G50</f>
        <v>1</v>
      </c>
      <c r="L50" s="147"/>
      <c r="M50" s="124"/>
      <c r="N50" s="124"/>
      <c r="O50" s="148"/>
      <c r="P50" s="149"/>
      <c r="Q50" s="149"/>
      <c r="R50" s="150"/>
      <c r="S50" s="145"/>
      <c r="T50" s="144"/>
      <c r="U50" s="144"/>
      <c r="V50" s="151"/>
      <c r="W50" s="151"/>
      <c r="X50" s="151"/>
      <c r="Y50" s="151"/>
      <c r="Z50" s="124"/>
      <c r="AA50" s="124"/>
      <c r="AB50" s="124"/>
      <c r="AC50" s="124"/>
      <c r="AD50" s="124"/>
      <c r="AE50" s="124"/>
      <c r="AF50" s="124"/>
      <c r="AG50" s="124"/>
      <c r="AH50" s="124"/>
      <c r="AI50" s="124"/>
      <c r="AJ50" s="124"/>
      <c r="AK50" s="124"/>
      <c r="AL50" s="124"/>
    </row>
    <row r="51" spans="2:38" x14ac:dyDescent="0.25">
      <c r="B51" s="389"/>
      <c r="C51" s="391"/>
      <c r="D51" s="391"/>
      <c r="E51" s="397"/>
      <c r="F51" s="142">
        <f>E50/E74</f>
        <v>9.6666890942567361E-4</v>
      </c>
      <c r="G51" s="393"/>
      <c r="H51" s="393"/>
      <c r="I51" s="394"/>
      <c r="J51" s="394"/>
      <c r="L51" s="147"/>
      <c r="M51" s="124"/>
      <c r="N51" s="124"/>
      <c r="O51" s="148"/>
      <c r="P51" s="149"/>
      <c r="Q51" s="149"/>
      <c r="R51" s="150"/>
      <c r="S51" s="145"/>
      <c r="T51" s="144"/>
      <c r="U51" s="144"/>
      <c r="V51" s="151"/>
      <c r="W51" s="151"/>
      <c r="X51" s="151"/>
      <c r="Y51" s="151"/>
      <c r="Z51" s="124"/>
      <c r="AA51" s="124"/>
      <c r="AB51" s="124"/>
      <c r="AC51" s="124"/>
      <c r="AD51" s="124"/>
      <c r="AE51" s="124"/>
      <c r="AF51" s="124"/>
      <c r="AG51" s="124"/>
      <c r="AH51" s="124"/>
      <c r="AI51" s="124"/>
      <c r="AJ51" s="124"/>
      <c r="AK51" s="124"/>
      <c r="AL51" s="124"/>
    </row>
    <row r="52" spans="2:38" x14ac:dyDescent="0.25">
      <c r="B52" s="390"/>
      <c r="C52" s="391"/>
      <c r="D52" s="391"/>
      <c r="E52" s="397"/>
      <c r="F52" s="142" t="s">
        <v>289</v>
      </c>
      <c r="G52" s="395"/>
      <c r="H52" s="395"/>
      <c r="I52" s="396">
        <f>(E50*I50)</f>
        <v>226.4736</v>
      </c>
      <c r="J52" s="396"/>
      <c r="L52" s="147"/>
      <c r="M52" s="124"/>
      <c r="N52" s="124"/>
      <c r="O52" s="148"/>
      <c r="P52" s="149"/>
      <c r="Q52" s="149"/>
      <c r="R52" s="150"/>
      <c r="S52" s="145"/>
      <c r="T52" s="144"/>
      <c r="U52" s="144"/>
      <c r="V52" s="151"/>
      <c r="W52" s="151"/>
      <c r="X52" s="151"/>
      <c r="Y52" s="151"/>
      <c r="Z52" s="124"/>
      <c r="AA52" s="124"/>
      <c r="AB52" s="124"/>
      <c r="AC52" s="124"/>
      <c r="AD52" s="124"/>
      <c r="AE52" s="124"/>
      <c r="AF52" s="124"/>
      <c r="AG52" s="124"/>
      <c r="AH52" s="124"/>
      <c r="AI52" s="124"/>
      <c r="AJ52" s="124"/>
      <c r="AK52" s="124"/>
      <c r="AL52" s="124"/>
    </row>
    <row r="53" spans="2:38" x14ac:dyDescent="0.25">
      <c r="B53" s="388" t="s">
        <v>175</v>
      </c>
      <c r="C53" s="391" t="s">
        <v>176</v>
      </c>
      <c r="D53" s="391"/>
      <c r="E53" s="397">
        <f>'PORTARIA 01'!H153</f>
        <v>2367.4490999999998</v>
      </c>
      <c r="F53" s="142" t="s">
        <v>288</v>
      </c>
      <c r="G53" s="393"/>
      <c r="H53" s="393"/>
      <c r="I53" s="393">
        <v>1</v>
      </c>
      <c r="J53" s="393"/>
      <c r="K53" s="143">
        <f>I53+G53</f>
        <v>1</v>
      </c>
      <c r="L53" s="147"/>
      <c r="M53" s="124"/>
      <c r="N53" s="124"/>
      <c r="O53" s="148"/>
      <c r="P53" s="149"/>
      <c r="Q53" s="149"/>
      <c r="R53" s="150"/>
      <c r="S53" s="145"/>
      <c r="T53" s="144"/>
      <c r="U53" s="144"/>
      <c r="V53" s="151"/>
      <c r="W53" s="151"/>
      <c r="X53" s="151"/>
      <c r="Y53" s="151"/>
      <c r="Z53" s="124"/>
      <c r="AA53" s="124"/>
      <c r="AB53" s="124"/>
      <c r="AC53" s="124"/>
      <c r="AD53" s="124"/>
      <c r="AE53" s="124"/>
      <c r="AF53" s="124"/>
      <c r="AG53" s="124"/>
      <c r="AH53" s="124"/>
      <c r="AI53" s="124"/>
      <c r="AJ53" s="124"/>
      <c r="AK53" s="124"/>
      <c r="AL53" s="124"/>
    </row>
    <row r="54" spans="2:38" x14ac:dyDescent="0.25">
      <c r="B54" s="389"/>
      <c r="C54" s="391"/>
      <c r="D54" s="391"/>
      <c r="E54" s="397"/>
      <c r="F54" s="142">
        <f>E53/E74</f>
        <v>1.0105104699257628E-2</v>
      </c>
      <c r="G54" s="393"/>
      <c r="H54" s="393"/>
      <c r="I54" s="394"/>
      <c r="J54" s="394"/>
      <c r="L54" s="147"/>
      <c r="M54" s="124"/>
      <c r="N54" s="124"/>
      <c r="O54" s="148"/>
      <c r="P54" s="149"/>
      <c r="Q54" s="149"/>
      <c r="R54" s="150"/>
      <c r="S54" s="145"/>
      <c r="T54" s="144"/>
      <c r="U54" s="144"/>
      <c r="V54" s="151"/>
      <c r="W54" s="151"/>
      <c r="X54" s="151"/>
      <c r="Y54" s="151"/>
      <c r="Z54" s="124"/>
      <c r="AA54" s="124"/>
      <c r="AB54" s="124"/>
      <c r="AC54" s="124"/>
      <c r="AD54" s="124"/>
      <c r="AE54" s="124"/>
      <c r="AF54" s="124"/>
      <c r="AG54" s="124"/>
      <c r="AH54" s="124"/>
      <c r="AI54" s="124"/>
      <c r="AJ54" s="124"/>
      <c r="AK54" s="124"/>
      <c r="AL54" s="124"/>
    </row>
    <row r="55" spans="2:38" x14ac:dyDescent="0.25">
      <c r="B55" s="390"/>
      <c r="C55" s="391"/>
      <c r="D55" s="391"/>
      <c r="E55" s="397"/>
      <c r="F55" s="142" t="s">
        <v>289</v>
      </c>
      <c r="G55" s="395"/>
      <c r="H55" s="395"/>
      <c r="I55" s="396">
        <f>(E53*I53)</f>
        <v>2367.4490999999998</v>
      </c>
      <c r="J55" s="396"/>
      <c r="L55" s="147"/>
      <c r="M55" s="124"/>
      <c r="N55" s="124"/>
      <c r="O55" s="148"/>
      <c r="P55" s="149"/>
      <c r="Q55" s="149"/>
      <c r="R55" s="150"/>
      <c r="S55" s="145"/>
      <c r="T55" s="144"/>
      <c r="U55" s="144"/>
      <c r="V55" s="151"/>
      <c r="W55" s="151"/>
      <c r="X55" s="151"/>
      <c r="Y55" s="151"/>
      <c r="Z55" s="124"/>
      <c r="AA55" s="124"/>
      <c r="AB55" s="124"/>
      <c r="AC55" s="124"/>
      <c r="AD55" s="124"/>
      <c r="AE55" s="124"/>
      <c r="AF55" s="124"/>
      <c r="AG55" s="124"/>
      <c r="AH55" s="124"/>
      <c r="AI55" s="124"/>
      <c r="AJ55" s="124"/>
      <c r="AK55" s="124"/>
      <c r="AL55" s="124"/>
    </row>
    <row r="56" spans="2:38" x14ac:dyDescent="0.25">
      <c r="B56" s="388" t="s">
        <v>182</v>
      </c>
      <c r="C56" s="391" t="s">
        <v>183</v>
      </c>
      <c r="D56" s="391"/>
      <c r="E56" s="397">
        <f>'PORTARIA 01'!H158</f>
        <v>1671.1835999999998</v>
      </c>
      <c r="F56" s="142" t="s">
        <v>288</v>
      </c>
      <c r="G56" s="393"/>
      <c r="H56" s="393"/>
      <c r="I56" s="393">
        <v>1</v>
      </c>
      <c r="J56" s="393"/>
      <c r="K56" s="143">
        <f>I56+G56</f>
        <v>1</v>
      </c>
      <c r="L56" s="147"/>
      <c r="M56" s="124"/>
      <c r="N56" s="124"/>
      <c r="O56" s="148"/>
      <c r="P56" s="149"/>
      <c r="Q56" s="149"/>
      <c r="R56" s="150"/>
      <c r="S56" s="145"/>
      <c r="T56" s="144"/>
      <c r="U56" s="144"/>
      <c r="V56" s="151"/>
      <c r="W56" s="151"/>
      <c r="X56" s="151"/>
      <c r="Y56" s="151"/>
      <c r="Z56" s="124"/>
      <c r="AA56" s="124"/>
      <c r="AB56" s="124"/>
      <c r="AC56" s="124"/>
      <c r="AD56" s="124"/>
      <c r="AE56" s="124"/>
      <c r="AF56" s="124"/>
      <c r="AG56" s="124"/>
      <c r="AH56" s="124"/>
      <c r="AI56" s="124"/>
      <c r="AJ56" s="124"/>
      <c r="AK56" s="124"/>
      <c r="AL56" s="124"/>
    </row>
    <row r="57" spans="2:38" x14ac:dyDescent="0.25">
      <c r="B57" s="389"/>
      <c r="C57" s="391"/>
      <c r="D57" s="391"/>
      <c r="E57" s="397"/>
      <c r="F57" s="142">
        <f>E56/E74</f>
        <v>7.1331988720189504E-3</v>
      </c>
      <c r="G57" s="393"/>
      <c r="H57" s="393"/>
      <c r="I57" s="394"/>
      <c r="J57" s="394"/>
      <c r="L57" s="147"/>
      <c r="M57" s="124"/>
      <c r="N57" s="124"/>
      <c r="O57" s="148"/>
      <c r="P57" s="149"/>
      <c r="Q57" s="149"/>
      <c r="R57" s="150"/>
      <c r="S57" s="145"/>
      <c r="T57" s="144"/>
      <c r="U57" s="144"/>
      <c r="V57" s="151"/>
      <c r="W57" s="151"/>
      <c r="X57" s="151"/>
      <c r="Y57" s="151"/>
      <c r="Z57" s="124"/>
      <c r="AA57" s="124"/>
      <c r="AB57" s="124"/>
      <c r="AC57" s="124"/>
      <c r="AD57" s="124"/>
      <c r="AE57" s="124"/>
      <c r="AF57" s="124"/>
      <c r="AG57" s="124"/>
      <c r="AH57" s="124"/>
      <c r="AI57" s="124"/>
      <c r="AJ57" s="124"/>
      <c r="AK57" s="124"/>
      <c r="AL57" s="124"/>
    </row>
    <row r="58" spans="2:38" x14ac:dyDescent="0.25">
      <c r="B58" s="390"/>
      <c r="C58" s="391"/>
      <c r="D58" s="391"/>
      <c r="E58" s="397"/>
      <c r="F58" s="142" t="s">
        <v>289</v>
      </c>
      <c r="G58" s="395"/>
      <c r="H58" s="395"/>
      <c r="I58" s="396">
        <f>(E56*I56)</f>
        <v>1671.1835999999998</v>
      </c>
      <c r="J58" s="396"/>
      <c r="L58" s="147"/>
      <c r="M58" s="124"/>
      <c r="N58" s="124"/>
      <c r="O58" s="148"/>
      <c r="P58" s="149"/>
      <c r="Q58" s="149"/>
      <c r="R58" s="150"/>
      <c r="S58" s="145"/>
      <c r="T58" s="144"/>
      <c r="U58" s="144"/>
      <c r="V58" s="151"/>
      <c r="W58" s="151"/>
      <c r="X58" s="151"/>
      <c r="Y58" s="151"/>
      <c r="Z58" s="124"/>
      <c r="AA58" s="124"/>
      <c r="AB58" s="124"/>
      <c r="AC58" s="124"/>
      <c r="AD58" s="124"/>
      <c r="AE58" s="124"/>
      <c r="AF58" s="124"/>
      <c r="AG58" s="124"/>
      <c r="AH58" s="124"/>
      <c r="AI58" s="124"/>
      <c r="AJ58" s="124"/>
      <c r="AK58" s="124"/>
      <c r="AL58" s="124"/>
    </row>
    <row r="59" spans="2:38" x14ac:dyDescent="0.25">
      <c r="B59" s="388" t="s">
        <v>187</v>
      </c>
      <c r="C59" s="391" t="s">
        <v>188</v>
      </c>
      <c r="D59" s="391"/>
      <c r="E59" s="397">
        <f>'PORTARIA 01'!H162</f>
        <v>360.8064</v>
      </c>
      <c r="F59" s="142" t="s">
        <v>288</v>
      </c>
      <c r="G59" s="393"/>
      <c r="H59" s="393"/>
      <c r="I59" s="393">
        <v>1</v>
      </c>
      <c r="J59" s="393"/>
      <c r="K59" s="143">
        <f>I59+G59</f>
        <v>1</v>
      </c>
      <c r="L59" s="147"/>
      <c r="M59" s="124"/>
      <c r="N59" s="124"/>
      <c r="O59" s="148"/>
      <c r="P59" s="149"/>
      <c r="Q59" s="149"/>
      <c r="R59" s="150"/>
      <c r="S59" s="145"/>
      <c r="T59" s="144"/>
      <c r="U59" s="144"/>
      <c r="V59" s="151"/>
      <c r="W59" s="151"/>
      <c r="X59" s="151"/>
      <c r="Y59" s="151"/>
      <c r="Z59" s="124"/>
      <c r="AA59" s="124"/>
      <c r="AB59" s="124"/>
      <c r="AC59" s="124"/>
      <c r="AD59" s="124"/>
      <c r="AE59" s="124"/>
      <c r="AF59" s="124"/>
      <c r="AG59" s="124"/>
      <c r="AH59" s="124"/>
      <c r="AI59" s="124"/>
      <c r="AJ59" s="124"/>
      <c r="AK59" s="124"/>
      <c r="AL59" s="124"/>
    </row>
    <row r="60" spans="2:38" x14ac:dyDescent="0.25">
      <c r="B60" s="389"/>
      <c r="C60" s="391"/>
      <c r="D60" s="391"/>
      <c r="E60" s="397"/>
      <c r="F60" s="142">
        <f>E59/E74</f>
        <v>1.5400485054408255E-3</v>
      </c>
      <c r="G60" s="393"/>
      <c r="H60" s="393"/>
      <c r="I60" s="394"/>
      <c r="J60" s="394"/>
      <c r="L60" s="147"/>
      <c r="M60" s="124"/>
      <c r="N60" s="124"/>
      <c r="O60" s="148"/>
      <c r="P60" s="149"/>
      <c r="Q60" s="149"/>
      <c r="R60" s="150"/>
      <c r="S60" s="145"/>
      <c r="T60" s="144"/>
      <c r="U60" s="144"/>
      <c r="V60" s="151"/>
      <c r="W60" s="151"/>
      <c r="X60" s="151"/>
      <c r="Y60" s="151"/>
      <c r="Z60" s="124"/>
      <c r="AA60" s="124"/>
      <c r="AB60" s="124"/>
      <c r="AC60" s="124"/>
      <c r="AD60" s="124"/>
      <c r="AE60" s="124"/>
      <c r="AF60" s="124"/>
      <c r="AG60" s="124"/>
      <c r="AH60" s="124"/>
      <c r="AI60" s="124"/>
      <c r="AJ60" s="124"/>
      <c r="AK60" s="124"/>
      <c r="AL60" s="124"/>
    </row>
    <row r="61" spans="2:38" x14ac:dyDescent="0.25">
      <c r="B61" s="390"/>
      <c r="C61" s="391"/>
      <c r="D61" s="391"/>
      <c r="E61" s="397"/>
      <c r="F61" s="142" t="s">
        <v>289</v>
      </c>
      <c r="G61" s="395"/>
      <c r="H61" s="395"/>
      <c r="I61" s="396">
        <f>(E59*I59)</f>
        <v>360.8064</v>
      </c>
      <c r="J61" s="396"/>
      <c r="L61" s="147"/>
      <c r="M61" s="124"/>
      <c r="N61" s="124"/>
      <c r="O61" s="148"/>
      <c r="P61" s="149"/>
      <c r="Q61" s="149"/>
      <c r="R61" s="150"/>
      <c r="S61" s="145"/>
      <c r="T61" s="144"/>
      <c r="U61" s="144"/>
      <c r="V61" s="151"/>
      <c r="W61" s="151"/>
      <c r="X61" s="151"/>
      <c r="Y61" s="151"/>
      <c r="Z61" s="124"/>
      <c r="AA61" s="124"/>
      <c r="AB61" s="124"/>
      <c r="AC61" s="124"/>
      <c r="AD61" s="124"/>
      <c r="AE61" s="124"/>
      <c r="AF61" s="124"/>
      <c r="AG61" s="124"/>
      <c r="AH61" s="124"/>
      <c r="AI61" s="124"/>
      <c r="AJ61" s="124"/>
      <c r="AK61" s="124"/>
      <c r="AL61" s="124"/>
    </row>
    <row r="62" spans="2:38" x14ac:dyDescent="0.25">
      <c r="B62" s="388" t="s">
        <v>192</v>
      </c>
      <c r="C62" s="391" t="s">
        <v>193</v>
      </c>
      <c r="D62" s="391"/>
      <c r="E62" s="397">
        <f>'PORTARIA 01'!H200</f>
        <v>15894.929999999998</v>
      </c>
      <c r="F62" s="142" t="s">
        <v>288</v>
      </c>
      <c r="G62" s="398">
        <v>0.3</v>
      </c>
      <c r="H62" s="398"/>
      <c r="I62" s="398">
        <v>0.7</v>
      </c>
      <c r="J62" s="398"/>
      <c r="K62" s="143">
        <f>I62+G62</f>
        <v>1</v>
      </c>
      <c r="L62" s="147"/>
      <c r="M62" s="124"/>
      <c r="N62" s="124"/>
      <c r="O62" s="148"/>
      <c r="P62" s="149"/>
      <c r="Q62" s="149"/>
      <c r="R62" s="150"/>
      <c r="S62" s="145"/>
      <c r="T62" s="144"/>
      <c r="U62" s="144"/>
      <c r="V62" s="151"/>
      <c r="W62" s="151"/>
      <c r="X62" s="151"/>
      <c r="Y62" s="151"/>
      <c r="Z62" s="124"/>
      <c r="AA62" s="124"/>
      <c r="AB62" s="124"/>
      <c r="AC62" s="124"/>
      <c r="AD62" s="124"/>
      <c r="AE62" s="124"/>
      <c r="AF62" s="124"/>
      <c r="AG62" s="124"/>
      <c r="AH62" s="124"/>
      <c r="AI62" s="124"/>
      <c r="AJ62" s="124"/>
      <c r="AK62" s="124"/>
      <c r="AL62" s="124"/>
    </row>
    <row r="63" spans="2:38" x14ac:dyDescent="0.25">
      <c r="B63" s="389"/>
      <c r="C63" s="391"/>
      <c r="D63" s="391"/>
      <c r="E63" s="397"/>
      <c r="F63" s="142">
        <f>E62/E74</f>
        <v>6.784514684491888E-2</v>
      </c>
      <c r="G63" s="399"/>
      <c r="H63" s="399"/>
      <c r="I63" s="399"/>
      <c r="J63" s="399"/>
      <c r="L63" s="147"/>
      <c r="M63" s="124"/>
      <c r="N63" s="124"/>
      <c r="O63" s="148"/>
      <c r="P63" s="149"/>
      <c r="Q63" s="149"/>
      <c r="R63" s="150"/>
      <c r="S63" s="145"/>
      <c r="T63" s="144"/>
      <c r="U63" s="144"/>
      <c r="V63" s="151"/>
      <c r="W63" s="151"/>
      <c r="X63" s="151"/>
      <c r="Y63" s="151"/>
      <c r="Z63" s="124"/>
      <c r="AA63" s="124"/>
      <c r="AB63" s="124"/>
      <c r="AC63" s="124"/>
      <c r="AD63" s="124"/>
      <c r="AE63" s="124"/>
      <c r="AF63" s="124"/>
      <c r="AG63" s="124"/>
      <c r="AH63" s="124"/>
      <c r="AI63" s="124"/>
      <c r="AJ63" s="124"/>
      <c r="AK63" s="124"/>
      <c r="AL63" s="124"/>
    </row>
    <row r="64" spans="2:38" x14ac:dyDescent="0.25">
      <c r="B64" s="390"/>
      <c r="C64" s="391"/>
      <c r="D64" s="391"/>
      <c r="E64" s="397"/>
      <c r="F64" s="142" t="s">
        <v>289</v>
      </c>
      <c r="G64" s="396">
        <f>(E62*G62)</f>
        <v>4768.4789999999994</v>
      </c>
      <c r="H64" s="396"/>
      <c r="I64" s="396">
        <f>(E62*I62)</f>
        <v>11126.450999999999</v>
      </c>
      <c r="J64" s="396"/>
      <c r="L64" s="147"/>
      <c r="M64" s="124"/>
      <c r="N64" s="124"/>
      <c r="O64" s="148"/>
      <c r="P64" s="149"/>
      <c r="Q64" s="149"/>
      <c r="R64" s="150"/>
      <c r="S64" s="145"/>
      <c r="T64" s="144"/>
      <c r="U64" s="144"/>
      <c r="V64" s="151"/>
      <c r="W64" s="151"/>
      <c r="X64" s="151"/>
      <c r="Y64" s="151"/>
      <c r="Z64" s="124"/>
      <c r="AA64" s="124"/>
      <c r="AB64" s="124"/>
      <c r="AC64" s="124"/>
      <c r="AD64" s="124"/>
      <c r="AE64" s="124"/>
      <c r="AF64" s="124"/>
      <c r="AG64" s="124"/>
      <c r="AH64" s="124"/>
      <c r="AI64" s="124"/>
      <c r="AJ64" s="124"/>
      <c r="AK64" s="124"/>
      <c r="AL64" s="124"/>
    </row>
    <row r="65" spans="2:38" x14ac:dyDescent="0.25">
      <c r="B65" s="388" t="s">
        <v>237</v>
      </c>
      <c r="C65" s="391" t="s">
        <v>238</v>
      </c>
      <c r="D65" s="391"/>
      <c r="E65" s="397">
        <f>'PORTARIA 01'!H227</f>
        <v>4828.8040000000001</v>
      </c>
      <c r="F65" s="142" t="s">
        <v>288</v>
      </c>
      <c r="G65" s="398">
        <v>0.3</v>
      </c>
      <c r="H65" s="398"/>
      <c r="I65" s="398">
        <v>0.7</v>
      </c>
      <c r="J65" s="398"/>
      <c r="K65" s="143">
        <f>I65+G65</f>
        <v>1</v>
      </c>
      <c r="L65" s="147"/>
      <c r="M65" s="124"/>
      <c r="N65" s="124"/>
      <c r="O65" s="148"/>
      <c r="P65" s="149"/>
      <c r="Q65" s="149"/>
      <c r="R65" s="150"/>
      <c r="S65" s="145"/>
      <c r="T65" s="144"/>
      <c r="U65" s="144"/>
      <c r="V65" s="151"/>
      <c r="W65" s="151"/>
      <c r="X65" s="151"/>
      <c r="Y65" s="151"/>
      <c r="Z65" s="124"/>
      <c r="AA65" s="124"/>
      <c r="AB65" s="124"/>
      <c r="AC65" s="124"/>
      <c r="AD65" s="124"/>
      <c r="AE65" s="124"/>
      <c r="AF65" s="124"/>
      <c r="AG65" s="124"/>
      <c r="AH65" s="124"/>
      <c r="AI65" s="124"/>
      <c r="AJ65" s="124"/>
      <c r="AK65" s="124"/>
      <c r="AL65" s="124"/>
    </row>
    <row r="66" spans="2:38" x14ac:dyDescent="0.25">
      <c r="B66" s="389"/>
      <c r="C66" s="391"/>
      <c r="D66" s="391"/>
      <c r="E66" s="397"/>
      <c r="F66" s="142">
        <f>E65/E74</f>
        <v>2.0611032352160826E-2</v>
      </c>
      <c r="G66" s="399"/>
      <c r="H66" s="399"/>
      <c r="I66" s="399"/>
      <c r="J66" s="399"/>
      <c r="L66" s="147"/>
      <c r="M66" s="124"/>
      <c r="N66" s="124"/>
      <c r="O66" s="148"/>
      <c r="P66" s="149"/>
      <c r="Q66" s="149"/>
      <c r="R66" s="150"/>
      <c r="S66" s="145"/>
      <c r="T66" s="144"/>
      <c r="U66" s="144"/>
      <c r="V66" s="151"/>
      <c r="W66" s="151"/>
      <c r="X66" s="151"/>
      <c r="Y66" s="151"/>
      <c r="Z66" s="124"/>
      <c r="AA66" s="124"/>
      <c r="AB66" s="124"/>
      <c r="AC66" s="124"/>
      <c r="AD66" s="124"/>
      <c r="AE66" s="124"/>
      <c r="AF66" s="124"/>
      <c r="AG66" s="124"/>
      <c r="AH66" s="124"/>
      <c r="AI66" s="124"/>
      <c r="AJ66" s="124"/>
      <c r="AK66" s="124"/>
      <c r="AL66" s="124"/>
    </row>
    <row r="67" spans="2:38" x14ac:dyDescent="0.25">
      <c r="B67" s="390"/>
      <c r="C67" s="391"/>
      <c r="D67" s="391"/>
      <c r="E67" s="397"/>
      <c r="F67" s="142" t="s">
        <v>289</v>
      </c>
      <c r="G67" s="396">
        <f>(E65*G65)</f>
        <v>1448.6412</v>
      </c>
      <c r="H67" s="396"/>
      <c r="I67" s="396">
        <f>(E65*I65)</f>
        <v>3380.1628000000001</v>
      </c>
      <c r="J67" s="396"/>
      <c r="L67" s="147"/>
      <c r="M67" s="124"/>
      <c r="N67" s="124"/>
      <c r="O67" s="148"/>
      <c r="P67" s="149"/>
      <c r="Q67" s="149"/>
      <c r="R67" s="150"/>
      <c r="S67" s="145"/>
      <c r="T67" s="144"/>
      <c r="U67" s="144"/>
      <c r="V67" s="151"/>
      <c r="W67" s="151"/>
      <c r="X67" s="151"/>
      <c r="Y67" s="151"/>
      <c r="Z67" s="124"/>
      <c r="AA67" s="124"/>
      <c r="AB67" s="124"/>
      <c r="AC67" s="124"/>
      <c r="AD67" s="124"/>
      <c r="AE67" s="124"/>
      <c r="AF67" s="124"/>
      <c r="AG67" s="124"/>
      <c r="AH67" s="124"/>
      <c r="AI67" s="124"/>
      <c r="AJ67" s="124"/>
      <c r="AK67" s="124"/>
      <c r="AL67" s="124"/>
    </row>
    <row r="68" spans="2:38" x14ac:dyDescent="0.25">
      <c r="B68" s="388" t="s">
        <v>268</v>
      </c>
      <c r="C68" s="391" t="s">
        <v>269</v>
      </c>
      <c r="D68" s="391"/>
      <c r="E68" s="397">
        <f>'PORTARIA 01'!H232</f>
        <v>25044.17</v>
      </c>
      <c r="F68" s="142" t="s">
        <v>288</v>
      </c>
      <c r="G68" s="393"/>
      <c r="H68" s="393"/>
      <c r="I68" s="393">
        <v>1</v>
      </c>
      <c r="J68" s="393"/>
      <c r="K68" s="143">
        <f>I68+G68</f>
        <v>1</v>
      </c>
      <c r="L68" s="147"/>
      <c r="M68" s="124"/>
      <c r="N68" s="124"/>
      <c r="O68" s="148"/>
      <c r="P68" s="149"/>
      <c r="Q68" s="149"/>
      <c r="R68" s="150"/>
      <c r="S68" s="145"/>
      <c r="T68" s="144"/>
      <c r="U68" s="144"/>
      <c r="V68" s="151"/>
      <c r="W68" s="151"/>
      <c r="X68" s="151"/>
      <c r="Y68" s="151"/>
      <c r="Z68" s="124"/>
      <c r="AA68" s="124"/>
      <c r="AB68" s="124"/>
      <c r="AC68" s="124"/>
      <c r="AD68" s="124"/>
      <c r="AE68" s="124"/>
      <c r="AF68" s="124"/>
      <c r="AG68" s="124"/>
      <c r="AH68" s="124"/>
      <c r="AI68" s="124"/>
      <c r="AJ68" s="124"/>
      <c r="AK68" s="124"/>
      <c r="AL68" s="124"/>
    </row>
    <row r="69" spans="2:38" x14ac:dyDescent="0.25">
      <c r="B69" s="389"/>
      <c r="C69" s="391"/>
      <c r="D69" s="391"/>
      <c r="E69" s="397"/>
      <c r="F69" s="142">
        <f>E68/E74</f>
        <v>0.10689731828067893</v>
      </c>
      <c r="G69" s="393"/>
      <c r="H69" s="393"/>
      <c r="I69" s="394"/>
      <c r="J69" s="394"/>
      <c r="L69" s="147"/>
      <c r="M69" s="124"/>
      <c r="N69" s="124"/>
      <c r="O69" s="148"/>
      <c r="P69" s="149"/>
      <c r="Q69" s="149"/>
      <c r="R69" s="150"/>
      <c r="S69" s="145"/>
      <c r="T69" s="144"/>
      <c r="U69" s="144"/>
      <c r="V69" s="151"/>
      <c r="W69" s="151"/>
      <c r="X69" s="151"/>
      <c r="Y69" s="151"/>
      <c r="Z69" s="124"/>
      <c r="AA69" s="124"/>
      <c r="AB69" s="124"/>
      <c r="AC69" s="124"/>
      <c r="AD69" s="124"/>
      <c r="AE69" s="124"/>
      <c r="AF69" s="124"/>
      <c r="AG69" s="124"/>
      <c r="AH69" s="124"/>
      <c r="AI69" s="124"/>
      <c r="AJ69" s="124"/>
      <c r="AK69" s="124"/>
      <c r="AL69" s="124"/>
    </row>
    <row r="70" spans="2:38" x14ac:dyDescent="0.25">
      <c r="B70" s="390"/>
      <c r="C70" s="391"/>
      <c r="D70" s="391"/>
      <c r="E70" s="397"/>
      <c r="F70" s="142" t="s">
        <v>289</v>
      </c>
      <c r="G70" s="395"/>
      <c r="H70" s="395"/>
      <c r="I70" s="396">
        <f>(E68*I68)</f>
        <v>25044.17</v>
      </c>
      <c r="J70" s="396"/>
      <c r="L70" s="147"/>
      <c r="M70" s="124"/>
      <c r="N70" s="124"/>
      <c r="O70" s="148"/>
      <c r="P70" s="149"/>
      <c r="Q70" s="149"/>
      <c r="R70" s="150"/>
      <c r="S70" s="145"/>
      <c r="T70" s="144"/>
      <c r="U70" s="144"/>
      <c r="V70" s="151"/>
      <c r="W70" s="151"/>
      <c r="X70" s="151"/>
      <c r="Y70" s="151"/>
      <c r="Z70" s="124"/>
      <c r="AA70" s="124"/>
      <c r="AB70" s="124"/>
      <c r="AC70" s="124"/>
      <c r="AD70" s="124"/>
      <c r="AE70" s="124"/>
      <c r="AF70" s="124"/>
      <c r="AG70" s="124"/>
      <c r="AH70" s="124"/>
      <c r="AI70" s="124"/>
      <c r="AJ70" s="124"/>
      <c r="AK70" s="124"/>
      <c r="AL70" s="124"/>
    </row>
    <row r="71" spans="2:38" x14ac:dyDescent="0.25">
      <c r="B71" s="388" t="s">
        <v>276</v>
      </c>
      <c r="C71" s="391" t="s">
        <v>277</v>
      </c>
      <c r="D71" s="391"/>
      <c r="E71" s="392">
        <f>'PORTARIA 01'!H236</f>
        <v>16.176600000000001</v>
      </c>
      <c r="F71" s="142" t="s">
        <v>288</v>
      </c>
      <c r="G71" s="393"/>
      <c r="H71" s="393"/>
      <c r="I71" s="393">
        <v>1</v>
      </c>
      <c r="J71" s="393"/>
      <c r="K71" s="143">
        <f>I71+G71</f>
        <v>1</v>
      </c>
      <c r="L71" s="147"/>
      <c r="M71" s="124"/>
      <c r="N71" s="124"/>
      <c r="O71" s="148"/>
      <c r="P71" s="149"/>
      <c r="Q71" s="149"/>
      <c r="R71" s="150"/>
      <c r="S71" s="145"/>
      <c r="T71" s="144"/>
      <c r="U71" s="144"/>
      <c r="V71" s="151"/>
      <c r="W71" s="151"/>
      <c r="X71" s="151"/>
      <c r="Y71" s="151"/>
      <c r="Z71" s="124"/>
      <c r="AA71" s="124"/>
      <c r="AB71" s="124"/>
      <c r="AC71" s="124"/>
      <c r="AD71" s="124"/>
      <c r="AE71" s="124"/>
      <c r="AF71" s="124"/>
      <c r="AG71" s="124"/>
      <c r="AH71" s="124"/>
      <c r="AI71" s="124"/>
      <c r="AJ71" s="124"/>
      <c r="AK71" s="124"/>
      <c r="AL71" s="124"/>
    </row>
    <row r="72" spans="2:38" x14ac:dyDescent="0.25">
      <c r="B72" s="389"/>
      <c r="C72" s="391"/>
      <c r="D72" s="391"/>
      <c r="E72" s="392"/>
      <c r="F72" s="142">
        <f>E71/E74</f>
        <v>6.9047413385998858E-5</v>
      </c>
      <c r="G72" s="393"/>
      <c r="H72" s="393"/>
      <c r="I72" s="394"/>
      <c r="J72" s="394"/>
      <c r="L72" s="147"/>
      <c r="M72" s="124"/>
      <c r="N72" s="124"/>
      <c r="O72" s="148"/>
      <c r="P72" s="149"/>
      <c r="Q72" s="149"/>
      <c r="R72" s="150"/>
      <c r="S72" s="145"/>
      <c r="T72" s="144"/>
      <c r="U72" s="144"/>
      <c r="V72" s="151"/>
      <c r="W72" s="151"/>
      <c r="X72" s="151"/>
      <c r="Y72" s="151"/>
      <c r="Z72" s="124"/>
      <c r="AA72" s="124"/>
      <c r="AB72" s="124"/>
      <c r="AC72" s="124"/>
      <c r="AD72" s="124"/>
      <c r="AE72" s="124"/>
      <c r="AF72" s="124"/>
      <c r="AG72" s="124"/>
      <c r="AH72" s="124"/>
      <c r="AI72" s="124"/>
      <c r="AJ72" s="124"/>
      <c r="AK72" s="124"/>
      <c r="AL72" s="124"/>
    </row>
    <row r="73" spans="2:38" x14ac:dyDescent="0.25">
      <c r="B73" s="390"/>
      <c r="C73" s="391"/>
      <c r="D73" s="391"/>
      <c r="E73" s="392"/>
      <c r="F73" s="142" t="s">
        <v>289</v>
      </c>
      <c r="G73" s="395"/>
      <c r="H73" s="395"/>
      <c r="I73" s="396">
        <f>(E71*I71)</f>
        <v>16.176600000000001</v>
      </c>
      <c r="J73" s="396"/>
      <c r="L73" s="147"/>
      <c r="M73" s="124"/>
      <c r="N73" s="124"/>
      <c r="O73" s="148"/>
      <c r="P73" s="149"/>
      <c r="Q73" s="149"/>
      <c r="R73" s="150"/>
      <c r="S73" s="145"/>
      <c r="T73" s="144"/>
      <c r="U73" s="144"/>
      <c r="V73" s="151"/>
      <c r="W73" s="151"/>
      <c r="X73" s="151"/>
      <c r="Y73" s="151"/>
      <c r="Z73" s="124"/>
      <c r="AA73" s="124"/>
      <c r="AB73" s="124"/>
      <c r="AC73" s="124"/>
      <c r="AD73" s="124"/>
      <c r="AE73" s="124"/>
      <c r="AF73" s="124"/>
      <c r="AG73" s="124"/>
      <c r="AH73" s="124"/>
      <c r="AI73" s="124"/>
      <c r="AJ73" s="124"/>
      <c r="AK73" s="124"/>
      <c r="AL73" s="124"/>
    </row>
    <row r="74" spans="2:38" x14ac:dyDescent="0.25">
      <c r="B74" s="386" t="s">
        <v>290</v>
      </c>
      <c r="C74" s="386"/>
      <c r="D74" s="386"/>
      <c r="E74" s="152">
        <f>SUM(E8:E73)</f>
        <v>234282.49092499999</v>
      </c>
      <c r="F74" s="153">
        <f>F9+F12+F15+F18+F21+F24+F27+F30+F33+F36+F39+F48+F51+F54+F57+F60+F63+F66+F69+F72</f>
        <v>0.65234327721880725</v>
      </c>
      <c r="G74" s="387">
        <f>G10+G13+G16+G19+G22+G25+G28+G31+G34+G37+G40+G43+G46+G49+G52+G55+G58+G61+G64+G67+G70+G73</f>
        <v>136472.353374</v>
      </c>
      <c r="H74" s="386"/>
      <c r="I74" s="387">
        <f t="shared" ref="I74" si="0">I10+I13+I16+I19+I22+I25+I28+I31+I34+I37+I40+I43+I46+I49+I52+I55+I58+I61+I64+I67+I70+I73</f>
        <v>97810.137551000007</v>
      </c>
      <c r="J74" s="386"/>
      <c r="M74" s="124"/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124"/>
      <c r="Z74" s="124"/>
      <c r="AA74" s="124"/>
      <c r="AB74" s="124"/>
      <c r="AC74" s="124"/>
      <c r="AD74" s="124"/>
      <c r="AE74" s="124"/>
      <c r="AF74" s="124"/>
      <c r="AG74" s="124"/>
      <c r="AH74" s="124"/>
      <c r="AI74" s="124"/>
      <c r="AJ74" s="124"/>
      <c r="AK74" s="124"/>
      <c r="AL74" s="124"/>
    </row>
    <row r="75" spans="2:38" x14ac:dyDescent="0.25">
      <c r="B75" s="386" t="s">
        <v>291</v>
      </c>
      <c r="C75" s="386"/>
      <c r="D75" s="386"/>
      <c r="E75" s="152">
        <f>(E74*1.2824)</f>
        <v>300443.86636221997</v>
      </c>
      <c r="F75" s="153"/>
      <c r="G75" s="387">
        <f>(G74*1.2824)</f>
        <v>175012.1459668176</v>
      </c>
      <c r="H75" s="387"/>
      <c r="I75" s="387">
        <f>(I74*1.2824)</f>
        <v>125431.7203954024</v>
      </c>
      <c r="J75" s="387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4"/>
      <c r="Z75" s="124"/>
      <c r="AA75" s="124"/>
      <c r="AB75" s="124"/>
      <c r="AC75" s="124"/>
      <c r="AD75" s="124"/>
      <c r="AE75" s="124"/>
      <c r="AF75" s="124"/>
      <c r="AG75" s="124"/>
      <c r="AH75" s="124"/>
      <c r="AI75" s="124"/>
      <c r="AJ75" s="124"/>
      <c r="AK75" s="124"/>
      <c r="AL75" s="124"/>
    </row>
    <row r="76" spans="2:38" s="90" customFormat="1" x14ac:dyDescent="0.25">
      <c r="B76" s="383" t="s">
        <v>292</v>
      </c>
      <c r="C76" s="383"/>
      <c r="D76" s="384" t="s">
        <v>293</v>
      </c>
      <c r="E76" s="382"/>
      <c r="F76" s="385" t="s">
        <v>289</v>
      </c>
      <c r="G76" s="384">
        <f>G75</f>
        <v>175012.1459668176</v>
      </c>
      <c r="H76" s="384"/>
      <c r="I76" s="384">
        <f>I75</f>
        <v>125431.7203954024</v>
      </c>
      <c r="J76" s="384"/>
    </row>
    <row r="77" spans="2:38" s="90" customFormat="1" x14ac:dyDescent="0.25">
      <c r="B77" s="383"/>
      <c r="C77" s="383"/>
      <c r="D77" s="384"/>
      <c r="E77" s="382"/>
      <c r="F77" s="385"/>
      <c r="G77" s="384"/>
      <c r="H77" s="384"/>
      <c r="I77" s="384"/>
      <c r="J77" s="384"/>
    </row>
    <row r="78" spans="2:38" s="90" customFormat="1" x14ac:dyDescent="0.25">
      <c r="B78" s="383"/>
      <c r="C78" s="383"/>
      <c r="D78" s="384" t="s">
        <v>294</v>
      </c>
      <c r="E78" s="382"/>
      <c r="F78" s="385" t="s">
        <v>289</v>
      </c>
      <c r="G78" s="382">
        <f>G76</f>
        <v>175012.1459668176</v>
      </c>
      <c r="H78" s="382"/>
      <c r="I78" s="382">
        <f>(G78+I76)</f>
        <v>300443.86636222003</v>
      </c>
      <c r="J78" s="382"/>
    </row>
    <row r="79" spans="2:38" s="90" customFormat="1" x14ac:dyDescent="0.25">
      <c r="B79" s="383"/>
      <c r="C79" s="383"/>
      <c r="D79" s="384"/>
      <c r="E79" s="382"/>
      <c r="F79" s="385"/>
      <c r="G79" s="382"/>
      <c r="H79" s="382"/>
      <c r="I79" s="382"/>
      <c r="J79" s="382"/>
    </row>
    <row r="95" spans="5:5" x14ac:dyDescent="0.25">
      <c r="E95" s="154"/>
    </row>
    <row r="96" spans="5:5" x14ac:dyDescent="0.25">
      <c r="E96" s="154"/>
    </row>
  </sheetData>
  <mergeCells count="265">
    <mergeCell ref="T4:U4"/>
    <mergeCell ref="V4:W4"/>
    <mergeCell ref="X4:Y4"/>
    <mergeCell ref="B6:J6"/>
    <mergeCell ref="T6:U6"/>
    <mergeCell ref="V6:W6"/>
    <mergeCell ref="X6:Y6"/>
    <mergeCell ref="O1:R1"/>
    <mergeCell ref="T1:U1"/>
    <mergeCell ref="V1:W1"/>
    <mergeCell ref="X1:Y1"/>
    <mergeCell ref="O3:O6"/>
    <mergeCell ref="P3:Q6"/>
    <mergeCell ref="R3:R6"/>
    <mergeCell ref="T3:U3"/>
    <mergeCell ref="V3:W3"/>
    <mergeCell ref="X3:Y3"/>
    <mergeCell ref="T7:U7"/>
    <mergeCell ref="V7:W7"/>
    <mergeCell ref="X7:Y7"/>
    <mergeCell ref="B8:B10"/>
    <mergeCell ref="C8:D10"/>
    <mergeCell ref="E8:E10"/>
    <mergeCell ref="G8:H8"/>
    <mergeCell ref="I8:J8"/>
    <mergeCell ref="T8:U8"/>
    <mergeCell ref="V8:W8"/>
    <mergeCell ref="C7:D7"/>
    <mergeCell ref="G7:H7"/>
    <mergeCell ref="I7:J7"/>
    <mergeCell ref="O7:O8"/>
    <mergeCell ref="P7:Q8"/>
    <mergeCell ref="R7:R8"/>
    <mergeCell ref="X8:Y8"/>
    <mergeCell ref="G9:H9"/>
    <mergeCell ref="I9:J9"/>
    <mergeCell ref="O9:O11"/>
    <mergeCell ref="P9:Q11"/>
    <mergeCell ref="R9:R11"/>
    <mergeCell ref="T9:U9"/>
    <mergeCell ref="V9:W9"/>
    <mergeCell ref="X9:Y9"/>
    <mergeCell ref="G10:H10"/>
    <mergeCell ref="I10:J10"/>
    <mergeCell ref="T10:U10"/>
    <mergeCell ref="V10:W10"/>
    <mergeCell ref="X10:Y10"/>
    <mergeCell ref="B11:B13"/>
    <mergeCell ref="C11:D13"/>
    <mergeCell ref="E11:E13"/>
    <mergeCell ref="G11:H11"/>
    <mergeCell ref="I11:J11"/>
    <mergeCell ref="T11:U11"/>
    <mergeCell ref="V11:W11"/>
    <mergeCell ref="X11:Y11"/>
    <mergeCell ref="G12:H12"/>
    <mergeCell ref="I12:J12"/>
    <mergeCell ref="O12:O13"/>
    <mergeCell ref="P12:Q13"/>
    <mergeCell ref="R12:R13"/>
    <mergeCell ref="T12:U12"/>
    <mergeCell ref="V12:W12"/>
    <mergeCell ref="X12:Y12"/>
    <mergeCell ref="G13:H13"/>
    <mergeCell ref="I13:J13"/>
    <mergeCell ref="T13:U13"/>
    <mergeCell ref="V13:W13"/>
    <mergeCell ref="X13:Y13"/>
    <mergeCell ref="B14:B16"/>
    <mergeCell ref="C14:D16"/>
    <mergeCell ref="E14:E16"/>
    <mergeCell ref="G14:H14"/>
    <mergeCell ref="I14:J14"/>
    <mergeCell ref="G15:H15"/>
    <mergeCell ref="I15:J15"/>
    <mergeCell ref="G16:H16"/>
    <mergeCell ref="I16:J16"/>
    <mergeCell ref="B17:B19"/>
    <mergeCell ref="C17:D19"/>
    <mergeCell ref="E17:E19"/>
    <mergeCell ref="G17:H17"/>
    <mergeCell ref="I17:J17"/>
    <mergeCell ref="G18:H18"/>
    <mergeCell ref="I18:J18"/>
    <mergeCell ref="G19:H19"/>
    <mergeCell ref="I19:J19"/>
    <mergeCell ref="B20:B22"/>
    <mergeCell ref="C20:D22"/>
    <mergeCell ref="E20:E22"/>
    <mergeCell ref="G20:H20"/>
    <mergeCell ref="I20:J20"/>
    <mergeCell ref="G21:H21"/>
    <mergeCell ref="I21:J21"/>
    <mergeCell ref="G22:H22"/>
    <mergeCell ref="I22:J22"/>
    <mergeCell ref="B23:B25"/>
    <mergeCell ref="C23:D25"/>
    <mergeCell ref="E23:E25"/>
    <mergeCell ref="G23:H23"/>
    <mergeCell ref="I23:J23"/>
    <mergeCell ref="G24:H24"/>
    <mergeCell ref="I24:J24"/>
    <mergeCell ref="G25:H25"/>
    <mergeCell ref="I25:J25"/>
    <mergeCell ref="B26:B28"/>
    <mergeCell ref="C26:D28"/>
    <mergeCell ref="E26:E28"/>
    <mergeCell ref="G26:H26"/>
    <mergeCell ref="I26:J26"/>
    <mergeCell ref="G27:H27"/>
    <mergeCell ref="I27:J27"/>
    <mergeCell ref="G28:H28"/>
    <mergeCell ref="I28:J28"/>
    <mergeCell ref="B29:B31"/>
    <mergeCell ref="C29:D31"/>
    <mergeCell ref="E29:E31"/>
    <mergeCell ref="G29:H29"/>
    <mergeCell ref="I29:J29"/>
    <mergeCell ref="G30:H30"/>
    <mergeCell ref="I30:J30"/>
    <mergeCell ref="G31:H31"/>
    <mergeCell ref="I31:J31"/>
    <mergeCell ref="B32:B34"/>
    <mergeCell ref="C32:D34"/>
    <mergeCell ref="E32:E34"/>
    <mergeCell ref="G32:H32"/>
    <mergeCell ref="I32:J32"/>
    <mergeCell ref="G33:H33"/>
    <mergeCell ref="I33:J33"/>
    <mergeCell ref="G34:H34"/>
    <mergeCell ref="I34:J34"/>
    <mergeCell ref="B35:B37"/>
    <mergeCell ref="C35:D37"/>
    <mergeCell ref="E35:E37"/>
    <mergeCell ref="G35:H35"/>
    <mergeCell ref="I35:J35"/>
    <mergeCell ref="G36:H36"/>
    <mergeCell ref="I36:J36"/>
    <mergeCell ref="G37:H37"/>
    <mergeCell ref="I37:J37"/>
    <mergeCell ref="B38:B40"/>
    <mergeCell ref="C38:D40"/>
    <mergeCell ref="E38:E40"/>
    <mergeCell ref="G38:H38"/>
    <mergeCell ref="I38:J38"/>
    <mergeCell ref="G39:H39"/>
    <mergeCell ref="I39:J39"/>
    <mergeCell ref="G40:H40"/>
    <mergeCell ref="I40:J40"/>
    <mergeCell ref="B41:B43"/>
    <mergeCell ref="C41:D43"/>
    <mergeCell ref="E41:E43"/>
    <mergeCell ref="G41:H41"/>
    <mergeCell ref="I41:J41"/>
    <mergeCell ref="G42:H42"/>
    <mergeCell ref="I42:J42"/>
    <mergeCell ref="G43:H43"/>
    <mergeCell ref="I43:J43"/>
    <mergeCell ref="B44:B46"/>
    <mergeCell ref="C44:D46"/>
    <mergeCell ref="E44:E46"/>
    <mergeCell ref="G44:H44"/>
    <mergeCell ref="I44:J44"/>
    <mergeCell ref="G45:H45"/>
    <mergeCell ref="I45:J45"/>
    <mergeCell ref="G46:H46"/>
    <mergeCell ref="I46:J46"/>
    <mergeCell ref="B47:B49"/>
    <mergeCell ref="C47:D49"/>
    <mergeCell ref="E47:E49"/>
    <mergeCell ref="G47:H47"/>
    <mergeCell ref="I47:J47"/>
    <mergeCell ref="G48:H48"/>
    <mergeCell ref="I48:J48"/>
    <mergeCell ref="G49:H49"/>
    <mergeCell ref="I49:J49"/>
    <mergeCell ref="B50:B52"/>
    <mergeCell ref="C50:D52"/>
    <mergeCell ref="E50:E52"/>
    <mergeCell ref="G50:H50"/>
    <mergeCell ref="I50:J50"/>
    <mergeCell ref="G51:H51"/>
    <mergeCell ref="I51:J51"/>
    <mergeCell ref="G52:H52"/>
    <mergeCell ref="I52:J52"/>
    <mergeCell ref="B53:B55"/>
    <mergeCell ref="C53:D55"/>
    <mergeCell ref="E53:E55"/>
    <mergeCell ref="G53:H53"/>
    <mergeCell ref="I53:J53"/>
    <mergeCell ref="G54:H54"/>
    <mergeCell ref="I54:J54"/>
    <mergeCell ref="G55:H55"/>
    <mergeCell ref="I55:J55"/>
    <mergeCell ref="B56:B58"/>
    <mergeCell ref="C56:D58"/>
    <mergeCell ref="E56:E58"/>
    <mergeCell ref="G56:H56"/>
    <mergeCell ref="I56:J56"/>
    <mergeCell ref="G57:H57"/>
    <mergeCell ref="I57:J57"/>
    <mergeCell ref="G58:H58"/>
    <mergeCell ref="I58:J58"/>
    <mergeCell ref="B59:B61"/>
    <mergeCell ref="C59:D61"/>
    <mergeCell ref="E59:E61"/>
    <mergeCell ref="G59:H59"/>
    <mergeCell ref="I59:J59"/>
    <mergeCell ref="G60:H60"/>
    <mergeCell ref="I60:J60"/>
    <mergeCell ref="G61:H61"/>
    <mergeCell ref="I61:J61"/>
    <mergeCell ref="B62:B64"/>
    <mergeCell ref="C62:D64"/>
    <mergeCell ref="E62:E64"/>
    <mergeCell ref="G62:H62"/>
    <mergeCell ref="I62:J62"/>
    <mergeCell ref="G63:H63"/>
    <mergeCell ref="I63:J63"/>
    <mergeCell ref="G64:H64"/>
    <mergeCell ref="I64:J64"/>
    <mergeCell ref="B65:B67"/>
    <mergeCell ref="C65:D67"/>
    <mergeCell ref="E65:E67"/>
    <mergeCell ref="G65:H65"/>
    <mergeCell ref="I65:J65"/>
    <mergeCell ref="G66:H66"/>
    <mergeCell ref="I66:J66"/>
    <mergeCell ref="G67:H67"/>
    <mergeCell ref="I67:J67"/>
    <mergeCell ref="B68:B70"/>
    <mergeCell ref="C68:D70"/>
    <mergeCell ref="E68:E70"/>
    <mergeCell ref="G68:H68"/>
    <mergeCell ref="I68:J68"/>
    <mergeCell ref="G69:H69"/>
    <mergeCell ref="I69:J69"/>
    <mergeCell ref="G70:H70"/>
    <mergeCell ref="I70:J70"/>
    <mergeCell ref="B74:D74"/>
    <mergeCell ref="G74:H74"/>
    <mergeCell ref="I74:J74"/>
    <mergeCell ref="B75:D75"/>
    <mergeCell ref="G75:H75"/>
    <mergeCell ref="I75:J75"/>
    <mergeCell ref="B71:B73"/>
    <mergeCell ref="C71:D73"/>
    <mergeCell ref="E71:E73"/>
    <mergeCell ref="G71:H71"/>
    <mergeCell ref="I71:J71"/>
    <mergeCell ref="G72:H72"/>
    <mergeCell ref="I72:J72"/>
    <mergeCell ref="G73:H73"/>
    <mergeCell ref="I73:J73"/>
    <mergeCell ref="I78:J79"/>
    <mergeCell ref="B76:C79"/>
    <mergeCell ref="D76:D77"/>
    <mergeCell ref="E76:E77"/>
    <mergeCell ref="F76:F77"/>
    <mergeCell ref="G76:H77"/>
    <mergeCell ref="I76:J77"/>
    <mergeCell ref="D78:D79"/>
    <mergeCell ref="E78:E79"/>
    <mergeCell ref="F78:F79"/>
    <mergeCell ref="G78:H79"/>
  </mergeCells>
  <printOptions horizontalCentered="1"/>
  <pageMargins left="0.70866141732283472" right="0.31496062992125984" top="0.98425196850393704" bottom="0.19685039370078741" header="0.31496062992125984" footer="0.31496062992125984"/>
  <pageSetup paperSize="9" scale="76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756"/>
  <sheetViews>
    <sheetView view="pageBreakPreview" zoomScaleNormal="115" zoomScaleSheetLayoutView="100" workbookViewId="0">
      <selection activeCell="D335" sqref="D335"/>
    </sheetView>
  </sheetViews>
  <sheetFormatPr defaultRowHeight="12" x14ac:dyDescent="0.2"/>
  <cols>
    <col min="1" max="1" width="15.5703125" style="349" customWidth="1"/>
    <col min="2" max="2" width="19.7109375" style="55" customWidth="1"/>
    <col min="3" max="3" width="58.7109375" style="156" customWidth="1"/>
    <col min="4" max="4" width="9.42578125" style="55" customWidth="1"/>
    <col min="5" max="5" width="11.140625" style="157" customWidth="1"/>
    <col min="6" max="6" width="12.28515625" style="103" customWidth="1"/>
    <col min="7" max="7" width="14.42578125" style="103" customWidth="1"/>
    <col min="8" max="16384" width="9.140625" style="155"/>
  </cols>
  <sheetData>
    <row r="2" spans="1:7" x14ac:dyDescent="0.2">
      <c r="A2" s="55"/>
    </row>
    <row r="3" spans="1:7" s="3" customFormat="1" ht="36" x14ac:dyDescent="0.25">
      <c r="A3" s="158" t="s">
        <v>295</v>
      </c>
      <c r="B3" s="158" t="s">
        <v>133</v>
      </c>
      <c r="C3" s="39" t="s">
        <v>296</v>
      </c>
      <c r="D3" s="158" t="s">
        <v>274</v>
      </c>
      <c r="E3" s="158">
        <v>1</v>
      </c>
      <c r="F3" s="159">
        <v>119.81</v>
      </c>
      <c r="G3" s="159">
        <v>119.81</v>
      </c>
    </row>
    <row r="4" spans="1:7" x14ac:dyDescent="0.2">
      <c r="A4" s="160"/>
      <c r="B4" s="161"/>
      <c r="C4" s="162" t="s">
        <v>297</v>
      </c>
      <c r="D4" s="163"/>
      <c r="E4" s="164"/>
      <c r="F4" s="165"/>
      <c r="G4" s="166"/>
    </row>
    <row r="5" spans="1:7" x14ac:dyDescent="0.2">
      <c r="A5" s="167" t="s">
        <v>23</v>
      </c>
      <c r="B5" s="168">
        <v>88316</v>
      </c>
      <c r="C5" s="169" t="s">
        <v>711</v>
      </c>
      <c r="D5" s="170" t="s">
        <v>31</v>
      </c>
      <c r="E5" s="171">
        <v>0.23</v>
      </c>
      <c r="F5" s="172">
        <v>14.37</v>
      </c>
      <c r="G5" s="173">
        <v>3.3</v>
      </c>
    </row>
    <row r="6" spans="1:7" x14ac:dyDescent="0.2">
      <c r="A6" s="167" t="s">
        <v>23</v>
      </c>
      <c r="B6" s="168">
        <v>88323</v>
      </c>
      <c r="C6" s="169" t="s">
        <v>712</v>
      </c>
      <c r="D6" s="170" t="s">
        <v>31</v>
      </c>
      <c r="E6" s="171">
        <v>0.47</v>
      </c>
      <c r="F6" s="172">
        <v>18.809999999999999</v>
      </c>
      <c r="G6" s="173">
        <v>8.84</v>
      </c>
    </row>
    <row r="7" spans="1:7" x14ac:dyDescent="0.2">
      <c r="A7" s="167"/>
      <c r="B7" s="170"/>
      <c r="C7" s="174" t="s">
        <v>298</v>
      </c>
      <c r="D7" s="170"/>
      <c r="E7" s="171"/>
      <c r="F7" s="175"/>
      <c r="G7" s="176">
        <v>12.14</v>
      </c>
    </row>
    <row r="8" spans="1:7" x14ac:dyDescent="0.2">
      <c r="A8" s="167"/>
      <c r="B8" s="170"/>
      <c r="C8" s="174"/>
      <c r="D8" s="170"/>
      <c r="E8" s="171"/>
      <c r="F8" s="175"/>
      <c r="G8" s="177"/>
    </row>
    <row r="9" spans="1:7" x14ac:dyDescent="0.2">
      <c r="A9" s="167"/>
      <c r="B9" s="170"/>
      <c r="C9" s="174" t="s">
        <v>299</v>
      </c>
      <c r="D9" s="170"/>
      <c r="E9" s="171"/>
      <c r="F9" s="175"/>
      <c r="G9" s="177"/>
    </row>
    <row r="10" spans="1:7" ht="72" x14ac:dyDescent="0.2">
      <c r="A10" s="167" t="s">
        <v>300</v>
      </c>
      <c r="B10" s="170" t="s">
        <v>301</v>
      </c>
      <c r="C10" s="169" t="s">
        <v>713</v>
      </c>
      <c r="D10" s="170" t="s">
        <v>274</v>
      </c>
      <c r="E10" s="171">
        <v>1.1000000000000001</v>
      </c>
      <c r="F10" s="172">
        <v>92.488</v>
      </c>
      <c r="G10" s="173">
        <v>101.73</v>
      </c>
    </row>
    <row r="11" spans="1:7" ht="36" x14ac:dyDescent="0.2">
      <c r="A11" s="167" t="s">
        <v>302</v>
      </c>
      <c r="B11" s="170" t="s">
        <v>303</v>
      </c>
      <c r="C11" s="169" t="s">
        <v>714</v>
      </c>
      <c r="D11" s="170" t="s">
        <v>213</v>
      </c>
      <c r="E11" s="171">
        <v>3</v>
      </c>
      <c r="F11" s="172">
        <v>1.9800000000000002</v>
      </c>
      <c r="G11" s="173">
        <v>5.94</v>
      </c>
    </row>
    <row r="12" spans="1:7" x14ac:dyDescent="0.2">
      <c r="A12" s="167"/>
      <c r="B12" s="168"/>
      <c r="C12" s="178" t="s">
        <v>304</v>
      </c>
      <c r="D12" s="170"/>
      <c r="E12" s="171"/>
      <c r="F12" s="179"/>
      <c r="G12" s="176">
        <v>107.67</v>
      </c>
    </row>
    <row r="13" spans="1:7" x14ac:dyDescent="0.2">
      <c r="A13" s="167"/>
      <c r="B13" s="170"/>
      <c r="C13" s="169"/>
      <c r="D13" s="170"/>
      <c r="E13" s="171"/>
      <c r="F13" s="179"/>
      <c r="G13" s="173"/>
    </row>
    <row r="14" spans="1:7" x14ac:dyDescent="0.2">
      <c r="A14" s="167"/>
      <c r="B14" s="170"/>
      <c r="C14" s="174" t="s">
        <v>305</v>
      </c>
      <c r="D14" s="170"/>
      <c r="E14" s="171"/>
      <c r="F14" s="175"/>
      <c r="G14" s="176">
        <v>119.81</v>
      </c>
    </row>
    <row r="15" spans="1:7" x14ac:dyDescent="0.2">
      <c r="A15" s="167"/>
      <c r="B15" s="170"/>
      <c r="C15" s="180" t="s">
        <v>306</v>
      </c>
      <c r="D15" s="181" t="s">
        <v>288</v>
      </c>
      <c r="E15" s="171">
        <v>0</v>
      </c>
      <c r="F15" s="175"/>
      <c r="G15" s="182">
        <v>0</v>
      </c>
    </row>
    <row r="16" spans="1:7" x14ac:dyDescent="0.2">
      <c r="A16" s="183"/>
      <c r="B16" s="184"/>
      <c r="C16" s="185" t="s">
        <v>307</v>
      </c>
      <c r="D16" s="184"/>
      <c r="E16" s="186"/>
      <c r="F16" s="187"/>
      <c r="G16" s="188">
        <v>119.81</v>
      </c>
    </row>
    <row r="17" spans="1:7" x14ac:dyDescent="0.2">
      <c r="A17" s="55"/>
      <c r="B17" s="189"/>
      <c r="C17" s="155"/>
      <c r="D17" s="189"/>
      <c r="E17" s="190"/>
      <c r="F17" s="191"/>
      <c r="G17" s="191"/>
    </row>
    <row r="18" spans="1:7" s="3" customFormat="1" ht="36" x14ac:dyDescent="0.25">
      <c r="A18" s="158" t="s">
        <v>295</v>
      </c>
      <c r="B18" s="158" t="s">
        <v>223</v>
      </c>
      <c r="C18" s="39" t="s">
        <v>308</v>
      </c>
      <c r="D18" s="158" t="s">
        <v>213</v>
      </c>
      <c r="E18" s="158">
        <v>1</v>
      </c>
      <c r="F18" s="159">
        <v>24.900000000000002</v>
      </c>
      <c r="G18" s="159">
        <v>24.900000000000002</v>
      </c>
    </row>
    <row r="19" spans="1:7" x14ac:dyDescent="0.2">
      <c r="A19" s="192"/>
      <c r="B19" s="193"/>
      <c r="C19" s="194" t="s">
        <v>297</v>
      </c>
      <c r="D19" s="193"/>
      <c r="E19" s="171"/>
      <c r="F19" s="195"/>
      <c r="G19" s="166"/>
    </row>
    <row r="20" spans="1:7" x14ac:dyDescent="0.2">
      <c r="A20" s="167" t="s">
        <v>23</v>
      </c>
      <c r="B20" s="168">
        <v>88316</v>
      </c>
      <c r="C20" s="169" t="s">
        <v>711</v>
      </c>
      <c r="D20" s="170" t="s">
        <v>31</v>
      </c>
      <c r="E20" s="171">
        <v>0.25</v>
      </c>
      <c r="F20" s="172">
        <v>14.37</v>
      </c>
      <c r="G20" s="173">
        <v>3.59</v>
      </c>
    </row>
    <row r="21" spans="1:7" ht="24" x14ac:dyDescent="0.2">
      <c r="A21" s="167" t="s">
        <v>23</v>
      </c>
      <c r="B21" s="168">
        <v>88267</v>
      </c>
      <c r="C21" s="169" t="s">
        <v>715</v>
      </c>
      <c r="D21" s="170" t="s">
        <v>31</v>
      </c>
      <c r="E21" s="171">
        <v>0.25</v>
      </c>
      <c r="F21" s="172">
        <v>17.79</v>
      </c>
      <c r="G21" s="173">
        <v>4.4400000000000004</v>
      </c>
    </row>
    <row r="22" spans="1:7" x14ac:dyDescent="0.2">
      <c r="A22" s="196"/>
      <c r="B22" s="168"/>
      <c r="C22" s="174" t="s">
        <v>298</v>
      </c>
      <c r="D22" s="170"/>
      <c r="E22" s="171"/>
      <c r="F22" s="175"/>
      <c r="G22" s="197">
        <v>8.0300000000000011</v>
      </c>
    </row>
    <row r="23" spans="1:7" x14ac:dyDescent="0.2">
      <c r="A23" s="196"/>
      <c r="B23" s="168"/>
      <c r="C23" s="174"/>
      <c r="D23" s="170"/>
      <c r="E23" s="171"/>
      <c r="F23" s="175"/>
      <c r="G23" s="197"/>
    </row>
    <row r="24" spans="1:7" x14ac:dyDescent="0.2">
      <c r="A24" s="167"/>
      <c r="B24" s="170"/>
      <c r="C24" s="174" t="s">
        <v>299</v>
      </c>
      <c r="D24" s="170"/>
      <c r="E24" s="171"/>
      <c r="F24" s="175"/>
      <c r="G24" s="177"/>
    </row>
    <row r="25" spans="1:7" ht="24" x14ac:dyDescent="0.2">
      <c r="A25" s="196" t="s">
        <v>23</v>
      </c>
      <c r="B25" s="198">
        <v>301</v>
      </c>
      <c r="C25" s="169" t="s">
        <v>716</v>
      </c>
      <c r="D25" s="170" t="s">
        <v>504</v>
      </c>
      <c r="E25" s="171">
        <v>1</v>
      </c>
      <c r="F25" s="172">
        <v>3.3</v>
      </c>
      <c r="G25" s="173">
        <v>3.3</v>
      </c>
    </row>
    <row r="26" spans="1:7" ht="24" x14ac:dyDescent="0.2">
      <c r="A26" s="196" t="s">
        <v>23</v>
      </c>
      <c r="B26" s="198">
        <v>296</v>
      </c>
      <c r="C26" s="169" t="s">
        <v>717</v>
      </c>
      <c r="D26" s="170" t="s">
        <v>504</v>
      </c>
      <c r="E26" s="171">
        <v>1</v>
      </c>
      <c r="F26" s="172">
        <v>1.86</v>
      </c>
      <c r="G26" s="173">
        <v>1.86</v>
      </c>
    </row>
    <row r="27" spans="1:7" ht="24" x14ac:dyDescent="0.2">
      <c r="A27" s="196" t="s">
        <v>23</v>
      </c>
      <c r="B27" s="198">
        <v>3659</v>
      </c>
      <c r="C27" s="169" t="s">
        <v>718</v>
      </c>
      <c r="D27" s="170" t="s">
        <v>504</v>
      </c>
      <c r="E27" s="171">
        <v>1</v>
      </c>
      <c r="F27" s="172">
        <v>9.9600000000000009</v>
      </c>
      <c r="G27" s="173">
        <v>9.9600000000000009</v>
      </c>
    </row>
    <row r="28" spans="1:7" ht="36" x14ac:dyDescent="0.2">
      <c r="A28" s="196" t="s">
        <v>23</v>
      </c>
      <c r="B28" s="198">
        <v>20078</v>
      </c>
      <c r="C28" s="169" t="s">
        <v>719</v>
      </c>
      <c r="D28" s="170" t="s">
        <v>504</v>
      </c>
      <c r="E28" s="171">
        <v>0.06</v>
      </c>
      <c r="F28" s="172">
        <v>29.27</v>
      </c>
      <c r="G28" s="173">
        <v>1.75</v>
      </c>
    </row>
    <row r="29" spans="1:7" x14ac:dyDescent="0.2">
      <c r="A29" s="199"/>
      <c r="B29" s="200"/>
      <c r="C29" s="174" t="s">
        <v>304</v>
      </c>
      <c r="D29" s="170"/>
      <c r="E29" s="171"/>
      <c r="F29" s="179"/>
      <c r="G29" s="176">
        <v>16.87</v>
      </c>
    </row>
    <row r="30" spans="1:7" x14ac:dyDescent="0.2">
      <c r="A30" s="196"/>
      <c r="B30" s="201"/>
      <c r="C30" s="169"/>
      <c r="D30" s="170"/>
      <c r="E30" s="171"/>
      <c r="F30" s="179"/>
      <c r="G30" s="173"/>
    </row>
    <row r="31" spans="1:7" x14ac:dyDescent="0.2">
      <c r="A31" s="196"/>
      <c r="B31" s="201"/>
      <c r="C31" s="174" t="s">
        <v>305</v>
      </c>
      <c r="D31" s="170"/>
      <c r="E31" s="171"/>
      <c r="F31" s="175"/>
      <c r="G31" s="176">
        <v>24.900000000000002</v>
      </c>
    </row>
    <row r="32" spans="1:7" x14ac:dyDescent="0.2">
      <c r="A32" s="196"/>
      <c r="B32" s="201"/>
      <c r="C32" s="180" t="s">
        <v>306</v>
      </c>
      <c r="D32" s="181" t="s">
        <v>288</v>
      </c>
      <c r="E32" s="171">
        <v>0</v>
      </c>
      <c r="F32" s="202"/>
      <c r="G32" s="182">
        <v>0</v>
      </c>
    </row>
    <row r="33" spans="1:7" x14ac:dyDescent="0.2">
      <c r="A33" s="183"/>
      <c r="B33" s="184"/>
      <c r="C33" s="185" t="s">
        <v>307</v>
      </c>
      <c r="D33" s="184"/>
      <c r="E33" s="186"/>
      <c r="F33" s="187"/>
      <c r="G33" s="188">
        <v>24.900000000000002</v>
      </c>
    </row>
    <row r="34" spans="1:7" x14ac:dyDescent="0.2">
      <c r="A34" s="55"/>
      <c r="B34" s="189"/>
      <c r="C34" s="203"/>
      <c r="D34" s="204"/>
      <c r="E34" s="171"/>
      <c r="F34" s="205"/>
      <c r="G34" s="205"/>
    </row>
    <row r="35" spans="1:7" s="3" customFormat="1" ht="36" x14ac:dyDescent="0.25">
      <c r="A35" s="158" t="s">
        <v>295</v>
      </c>
      <c r="B35" s="158" t="s">
        <v>227</v>
      </c>
      <c r="C35" s="39" t="s">
        <v>309</v>
      </c>
      <c r="D35" s="158" t="s">
        <v>213</v>
      </c>
      <c r="E35" s="158">
        <v>1</v>
      </c>
      <c r="F35" s="159">
        <v>9115.989999999998</v>
      </c>
      <c r="G35" s="159">
        <v>9115.989999999998</v>
      </c>
    </row>
    <row r="36" spans="1:7" ht="24" x14ac:dyDescent="0.2">
      <c r="A36" s="206" t="s">
        <v>23</v>
      </c>
      <c r="B36" s="161">
        <v>93358</v>
      </c>
      <c r="C36" s="207" t="s">
        <v>628</v>
      </c>
      <c r="D36" s="163" t="s">
        <v>372</v>
      </c>
      <c r="E36" s="208">
        <v>8.8699999999999992</v>
      </c>
      <c r="F36" s="209">
        <v>56.84</v>
      </c>
      <c r="G36" s="173">
        <v>504.17</v>
      </c>
    </row>
    <row r="37" spans="1:7" x14ac:dyDescent="0.2">
      <c r="A37" s="210" t="s">
        <v>310</v>
      </c>
      <c r="B37" s="211" t="s">
        <v>311</v>
      </c>
      <c r="C37" s="169" t="s">
        <v>720</v>
      </c>
      <c r="D37" s="170" t="s">
        <v>372</v>
      </c>
      <c r="E37" s="171">
        <v>8.8699999999999992</v>
      </c>
      <c r="F37" s="172">
        <v>16.55</v>
      </c>
      <c r="G37" s="173">
        <v>146.79</v>
      </c>
    </row>
    <row r="38" spans="1:7" x14ac:dyDescent="0.2">
      <c r="A38" s="210" t="s">
        <v>310</v>
      </c>
      <c r="B38" s="211" t="s">
        <v>312</v>
      </c>
      <c r="C38" s="169" t="s">
        <v>721</v>
      </c>
      <c r="D38" s="170" t="s">
        <v>722</v>
      </c>
      <c r="E38" s="171">
        <v>44.349999999999994</v>
      </c>
      <c r="F38" s="172">
        <v>0.92</v>
      </c>
      <c r="G38" s="173">
        <v>40.799999999999997</v>
      </c>
    </row>
    <row r="39" spans="1:7" ht="24" x14ac:dyDescent="0.2">
      <c r="A39" s="196" t="s">
        <v>23</v>
      </c>
      <c r="B39" s="168">
        <v>93382</v>
      </c>
      <c r="C39" s="169" t="s">
        <v>629</v>
      </c>
      <c r="D39" s="170" t="s">
        <v>372</v>
      </c>
      <c r="E39" s="171">
        <v>2.6609999999999996</v>
      </c>
      <c r="F39" s="172">
        <v>19.64</v>
      </c>
      <c r="G39" s="173">
        <v>52.26</v>
      </c>
    </row>
    <row r="40" spans="1:7" ht="24" x14ac:dyDescent="0.2">
      <c r="A40" s="196" t="s">
        <v>23</v>
      </c>
      <c r="B40" s="212">
        <v>94971</v>
      </c>
      <c r="C40" s="169" t="s">
        <v>632</v>
      </c>
      <c r="D40" s="170" t="s">
        <v>372</v>
      </c>
      <c r="E40" s="171">
        <v>0.39000000000000007</v>
      </c>
      <c r="F40" s="172">
        <v>319.95</v>
      </c>
      <c r="G40" s="173">
        <v>124.78</v>
      </c>
    </row>
    <row r="41" spans="1:7" ht="24" x14ac:dyDescent="0.2">
      <c r="A41" s="196" t="s">
        <v>23</v>
      </c>
      <c r="B41" s="212">
        <v>92873</v>
      </c>
      <c r="C41" s="169" t="s">
        <v>634</v>
      </c>
      <c r="D41" s="170" t="s">
        <v>372</v>
      </c>
      <c r="E41" s="171">
        <v>0.39000000000000007</v>
      </c>
      <c r="F41" s="172">
        <v>146.37</v>
      </c>
      <c r="G41" s="173">
        <v>57.08</v>
      </c>
    </row>
    <row r="42" spans="1:7" ht="24" x14ac:dyDescent="0.2">
      <c r="A42" s="196" t="s">
        <v>23</v>
      </c>
      <c r="B42" s="168">
        <v>97736</v>
      </c>
      <c r="C42" s="169" t="s">
        <v>723</v>
      </c>
      <c r="D42" s="170" t="s">
        <v>372</v>
      </c>
      <c r="E42" s="171">
        <v>7.3000000000000007</v>
      </c>
      <c r="F42" s="172">
        <v>1002.98</v>
      </c>
      <c r="G42" s="173">
        <v>7321.75</v>
      </c>
    </row>
    <row r="43" spans="1:7" ht="48" x14ac:dyDescent="0.2">
      <c r="A43" s="196" t="s">
        <v>23</v>
      </c>
      <c r="B43" s="168">
        <v>87503</v>
      </c>
      <c r="C43" s="169" t="s">
        <v>724</v>
      </c>
      <c r="D43" s="170" t="s">
        <v>274</v>
      </c>
      <c r="E43" s="171">
        <v>14.35</v>
      </c>
      <c r="F43" s="172">
        <v>54.72</v>
      </c>
      <c r="G43" s="173">
        <v>785.23</v>
      </c>
    </row>
    <row r="44" spans="1:7" s="3" customFormat="1" ht="24" x14ac:dyDescent="0.25">
      <c r="A44" s="196" t="s">
        <v>23</v>
      </c>
      <c r="B44" s="168">
        <v>98115</v>
      </c>
      <c r="C44" s="169" t="s">
        <v>725</v>
      </c>
      <c r="D44" s="170" t="s">
        <v>213</v>
      </c>
      <c r="E44" s="171">
        <v>1</v>
      </c>
      <c r="F44" s="172">
        <v>83.13</v>
      </c>
      <c r="G44" s="173">
        <v>83.13</v>
      </c>
    </row>
    <row r="45" spans="1:7" x14ac:dyDescent="0.2">
      <c r="A45" s="183"/>
      <c r="B45" s="184"/>
      <c r="C45" s="185" t="s">
        <v>307</v>
      </c>
      <c r="D45" s="184"/>
      <c r="E45" s="186"/>
      <c r="F45" s="187"/>
      <c r="G45" s="188">
        <v>9115.989999999998</v>
      </c>
    </row>
    <row r="46" spans="1:7" x14ac:dyDescent="0.2">
      <c r="A46" s="55"/>
      <c r="B46" s="189"/>
      <c r="C46" s="155"/>
      <c r="D46" s="189"/>
      <c r="E46" s="171"/>
      <c r="F46" s="191"/>
      <c r="G46" s="191"/>
    </row>
    <row r="47" spans="1:7" s="3" customFormat="1" ht="24" x14ac:dyDescent="0.25">
      <c r="A47" s="158" t="s">
        <v>295</v>
      </c>
      <c r="B47" s="158" t="s">
        <v>229</v>
      </c>
      <c r="C47" s="39" t="s">
        <v>313</v>
      </c>
      <c r="D47" s="158" t="s">
        <v>213</v>
      </c>
      <c r="E47" s="158">
        <v>1</v>
      </c>
      <c r="F47" s="159">
        <v>3260.46</v>
      </c>
      <c r="G47" s="159">
        <v>3260.46</v>
      </c>
    </row>
    <row r="48" spans="1:7" ht="24" x14ac:dyDescent="0.2">
      <c r="A48" s="206" t="s">
        <v>23</v>
      </c>
      <c r="B48" s="213">
        <v>93358</v>
      </c>
      <c r="C48" s="214" t="s">
        <v>628</v>
      </c>
      <c r="D48" s="215" t="s">
        <v>372</v>
      </c>
      <c r="E48" s="216">
        <v>14.239302</v>
      </c>
      <c r="F48" s="217">
        <v>56.84</v>
      </c>
      <c r="G48" s="173">
        <v>809.36</v>
      </c>
    </row>
    <row r="49" spans="1:7" x14ac:dyDescent="0.2">
      <c r="A49" s="210" t="s">
        <v>310</v>
      </c>
      <c r="B49" s="211" t="s">
        <v>311</v>
      </c>
      <c r="C49" s="169" t="s">
        <v>720</v>
      </c>
      <c r="D49" s="170" t="s">
        <v>372</v>
      </c>
      <c r="E49" s="171">
        <v>14.239302</v>
      </c>
      <c r="F49" s="172">
        <v>16.55</v>
      </c>
      <c r="G49" s="173">
        <v>235.66</v>
      </c>
    </row>
    <row r="50" spans="1:7" x14ac:dyDescent="0.2">
      <c r="A50" s="210" t="s">
        <v>310</v>
      </c>
      <c r="B50" s="211" t="s">
        <v>312</v>
      </c>
      <c r="C50" s="169" t="s">
        <v>721</v>
      </c>
      <c r="D50" s="170" t="s">
        <v>722</v>
      </c>
      <c r="E50" s="171">
        <v>71.196510000000004</v>
      </c>
      <c r="F50" s="172">
        <v>0.92</v>
      </c>
      <c r="G50" s="173">
        <v>65.5</v>
      </c>
    </row>
    <row r="51" spans="1:7" ht="24" x14ac:dyDescent="0.2">
      <c r="A51" s="196" t="s">
        <v>23</v>
      </c>
      <c r="B51" s="198">
        <v>93382</v>
      </c>
      <c r="C51" s="169" t="s">
        <v>629</v>
      </c>
      <c r="D51" s="170" t="s">
        <v>372</v>
      </c>
      <c r="E51" s="171">
        <v>4.2717906000000001</v>
      </c>
      <c r="F51" s="172">
        <v>19.64</v>
      </c>
      <c r="G51" s="173">
        <v>83.89</v>
      </c>
    </row>
    <row r="52" spans="1:7" ht="24" x14ac:dyDescent="0.2">
      <c r="A52" s="196" t="s">
        <v>23</v>
      </c>
      <c r="B52" s="212">
        <v>94971</v>
      </c>
      <c r="C52" s="169" t="s">
        <v>632</v>
      </c>
      <c r="D52" s="170" t="s">
        <v>372</v>
      </c>
      <c r="E52" s="171">
        <v>0.26880315000000005</v>
      </c>
      <c r="F52" s="172">
        <v>319.95</v>
      </c>
      <c r="G52" s="173">
        <v>86</v>
      </c>
    </row>
    <row r="53" spans="1:7" ht="24" x14ac:dyDescent="0.2">
      <c r="A53" s="196" t="s">
        <v>23</v>
      </c>
      <c r="B53" s="212">
        <v>92873</v>
      </c>
      <c r="C53" s="169" t="s">
        <v>634</v>
      </c>
      <c r="D53" s="170" t="s">
        <v>372</v>
      </c>
      <c r="E53" s="171">
        <v>0.26880315000000005</v>
      </c>
      <c r="F53" s="172">
        <v>146.37</v>
      </c>
      <c r="G53" s="173">
        <v>39.340000000000003</v>
      </c>
    </row>
    <row r="54" spans="1:7" ht="24" x14ac:dyDescent="0.2">
      <c r="A54" s="196" t="s">
        <v>23</v>
      </c>
      <c r="B54" s="198">
        <v>97736</v>
      </c>
      <c r="C54" s="169" t="s">
        <v>723</v>
      </c>
      <c r="D54" s="170" t="s">
        <v>372</v>
      </c>
      <c r="E54" s="171">
        <v>1.0752126000000002</v>
      </c>
      <c r="F54" s="172">
        <v>1002.98</v>
      </c>
      <c r="G54" s="173">
        <v>1078.4100000000001</v>
      </c>
    </row>
    <row r="55" spans="1:7" ht="48" x14ac:dyDescent="0.2">
      <c r="A55" s="196" t="s">
        <v>23</v>
      </c>
      <c r="B55" s="198">
        <v>87503</v>
      </c>
      <c r="C55" s="169" t="s">
        <v>724</v>
      </c>
      <c r="D55" s="170" t="s">
        <v>274</v>
      </c>
      <c r="E55" s="171">
        <v>14.239302</v>
      </c>
      <c r="F55" s="172">
        <v>54.72</v>
      </c>
      <c r="G55" s="173">
        <v>779.17</v>
      </c>
    </row>
    <row r="56" spans="1:7" ht="24" x14ac:dyDescent="0.2">
      <c r="A56" s="196" t="s">
        <v>23</v>
      </c>
      <c r="B56" s="198">
        <v>98115</v>
      </c>
      <c r="C56" s="169" t="s">
        <v>725</v>
      </c>
      <c r="D56" s="170" t="s">
        <v>213</v>
      </c>
      <c r="E56" s="171">
        <v>1</v>
      </c>
      <c r="F56" s="172">
        <v>83.13</v>
      </c>
      <c r="G56" s="173">
        <v>83.13</v>
      </c>
    </row>
    <row r="57" spans="1:7" x14ac:dyDescent="0.2">
      <c r="A57" s="183"/>
      <c r="B57" s="184"/>
      <c r="C57" s="185" t="s">
        <v>307</v>
      </c>
      <c r="D57" s="184"/>
      <c r="E57" s="186"/>
      <c r="F57" s="187"/>
      <c r="G57" s="188">
        <v>3260.46</v>
      </c>
    </row>
    <row r="58" spans="1:7" x14ac:dyDescent="0.2">
      <c r="A58" s="55"/>
      <c r="B58" s="189"/>
      <c r="C58" s="218"/>
      <c r="D58" s="219"/>
      <c r="E58" s="171"/>
      <c r="F58" s="220"/>
      <c r="G58" s="221"/>
    </row>
    <row r="59" spans="1:7" s="3" customFormat="1" ht="48" x14ac:dyDescent="0.25">
      <c r="A59" s="158" t="s">
        <v>295</v>
      </c>
      <c r="B59" s="158" t="s">
        <v>314</v>
      </c>
      <c r="C59" s="39" t="s">
        <v>315</v>
      </c>
      <c r="D59" s="158" t="s">
        <v>213</v>
      </c>
      <c r="E59" s="158">
        <v>1</v>
      </c>
      <c r="F59" s="159">
        <v>12895.36</v>
      </c>
      <c r="G59" s="159">
        <v>12895.36</v>
      </c>
    </row>
    <row r="60" spans="1:7" ht="24" x14ac:dyDescent="0.2">
      <c r="A60" s="206" t="s">
        <v>23</v>
      </c>
      <c r="B60" s="161">
        <v>93358</v>
      </c>
      <c r="C60" s="207" t="s">
        <v>628</v>
      </c>
      <c r="D60" s="163" t="s">
        <v>372</v>
      </c>
      <c r="E60" s="208">
        <v>13.4</v>
      </c>
      <c r="F60" s="209">
        <v>56.84</v>
      </c>
      <c r="G60" s="173">
        <v>761.65</v>
      </c>
    </row>
    <row r="61" spans="1:7" x14ac:dyDescent="0.2">
      <c r="A61" s="210" t="s">
        <v>310</v>
      </c>
      <c r="B61" s="211" t="s">
        <v>311</v>
      </c>
      <c r="C61" s="169" t="s">
        <v>720</v>
      </c>
      <c r="D61" s="170" t="s">
        <v>372</v>
      </c>
      <c r="E61" s="171">
        <v>13.4</v>
      </c>
      <c r="F61" s="172">
        <v>16.55</v>
      </c>
      <c r="G61" s="173">
        <v>221.77</v>
      </c>
    </row>
    <row r="62" spans="1:7" x14ac:dyDescent="0.2">
      <c r="A62" s="210" t="s">
        <v>310</v>
      </c>
      <c r="B62" s="211" t="s">
        <v>312</v>
      </c>
      <c r="C62" s="169" t="s">
        <v>721</v>
      </c>
      <c r="D62" s="170" t="s">
        <v>722</v>
      </c>
      <c r="E62" s="171">
        <v>67</v>
      </c>
      <c r="F62" s="172">
        <v>0.92</v>
      </c>
      <c r="G62" s="173">
        <v>61.64</v>
      </c>
    </row>
    <row r="63" spans="1:7" ht="24" x14ac:dyDescent="0.2">
      <c r="A63" s="196" t="s">
        <v>23</v>
      </c>
      <c r="B63" s="168">
        <v>93382</v>
      </c>
      <c r="C63" s="169" t="s">
        <v>629</v>
      </c>
      <c r="D63" s="170" t="s">
        <v>372</v>
      </c>
      <c r="E63" s="171">
        <v>4.0199999999999996</v>
      </c>
      <c r="F63" s="172">
        <v>19.64</v>
      </c>
      <c r="G63" s="173">
        <v>78.95</v>
      </c>
    </row>
    <row r="64" spans="1:7" ht="24" x14ac:dyDescent="0.2">
      <c r="A64" s="196" t="s">
        <v>23</v>
      </c>
      <c r="B64" s="212">
        <v>94971</v>
      </c>
      <c r="C64" s="169" t="s">
        <v>632</v>
      </c>
      <c r="D64" s="170" t="s">
        <v>372</v>
      </c>
      <c r="E64" s="171">
        <v>0.36799999999999999</v>
      </c>
      <c r="F64" s="172">
        <v>319.95</v>
      </c>
      <c r="G64" s="173">
        <v>117.74</v>
      </c>
    </row>
    <row r="65" spans="1:8" ht="24" x14ac:dyDescent="0.2">
      <c r="A65" s="196" t="s">
        <v>23</v>
      </c>
      <c r="B65" s="212">
        <v>92873</v>
      </c>
      <c r="C65" s="169" t="s">
        <v>634</v>
      </c>
      <c r="D65" s="170" t="s">
        <v>372</v>
      </c>
      <c r="E65" s="171">
        <v>0.36799999999999999</v>
      </c>
      <c r="F65" s="172">
        <v>146.37</v>
      </c>
      <c r="G65" s="173">
        <v>53.86</v>
      </c>
    </row>
    <row r="66" spans="1:8" ht="24" x14ac:dyDescent="0.2">
      <c r="A66" s="196" t="s">
        <v>23</v>
      </c>
      <c r="B66" s="168">
        <v>97736</v>
      </c>
      <c r="C66" s="169" t="s">
        <v>723</v>
      </c>
      <c r="D66" s="170" t="s">
        <v>372</v>
      </c>
      <c r="E66" s="171">
        <v>10.207999999999998</v>
      </c>
      <c r="F66" s="172">
        <v>1002.98</v>
      </c>
      <c r="G66" s="173">
        <v>10238.41</v>
      </c>
    </row>
    <row r="67" spans="1:8" ht="48" x14ac:dyDescent="0.2">
      <c r="A67" s="196" t="s">
        <v>23</v>
      </c>
      <c r="B67" s="168">
        <v>87503</v>
      </c>
      <c r="C67" s="169" t="s">
        <v>724</v>
      </c>
      <c r="D67" s="170" t="s">
        <v>274</v>
      </c>
      <c r="E67" s="171">
        <v>21.839999999999996</v>
      </c>
      <c r="F67" s="172">
        <v>54.72</v>
      </c>
      <c r="G67" s="173">
        <v>1195.08</v>
      </c>
    </row>
    <row r="68" spans="1:8" ht="24" x14ac:dyDescent="0.2">
      <c r="A68" s="196" t="s">
        <v>23</v>
      </c>
      <c r="B68" s="168">
        <v>98115</v>
      </c>
      <c r="C68" s="169" t="s">
        <v>725</v>
      </c>
      <c r="D68" s="170" t="s">
        <v>213</v>
      </c>
      <c r="E68" s="171">
        <v>2</v>
      </c>
      <c r="F68" s="172">
        <v>83.13</v>
      </c>
      <c r="G68" s="173">
        <v>166.26</v>
      </c>
    </row>
    <row r="69" spans="1:8" x14ac:dyDescent="0.2">
      <c r="A69" s="183"/>
      <c r="B69" s="184"/>
      <c r="C69" s="185" t="s">
        <v>307</v>
      </c>
      <c r="D69" s="184"/>
      <c r="E69" s="186"/>
      <c r="F69" s="187"/>
      <c r="G69" s="188">
        <v>12895.36</v>
      </c>
    </row>
    <row r="70" spans="1:8" x14ac:dyDescent="0.2">
      <c r="A70" s="55"/>
      <c r="B70" s="189"/>
      <c r="C70" s="218"/>
      <c r="D70" s="219"/>
      <c r="E70" s="171"/>
      <c r="F70" s="220"/>
      <c r="G70" s="221"/>
    </row>
    <row r="71" spans="1:8" s="3" customFormat="1" ht="24" x14ac:dyDescent="0.25">
      <c r="A71" s="158" t="s">
        <v>295</v>
      </c>
      <c r="B71" s="158" t="s">
        <v>316</v>
      </c>
      <c r="C71" s="222" t="s">
        <v>317</v>
      </c>
      <c r="D71" s="158" t="s">
        <v>318</v>
      </c>
      <c r="E71" s="158">
        <v>1</v>
      </c>
      <c r="F71" s="159">
        <v>2.1500000000000004</v>
      </c>
      <c r="G71" s="159">
        <v>2.1500000000000004</v>
      </c>
      <c r="H71" s="33"/>
    </row>
    <row r="72" spans="1:8" x14ac:dyDescent="0.2">
      <c r="A72" s="192"/>
      <c r="B72" s="193"/>
      <c r="C72" s="194" t="s">
        <v>297</v>
      </c>
      <c r="D72" s="193"/>
      <c r="E72" s="171"/>
      <c r="F72" s="195"/>
      <c r="G72" s="176"/>
    </row>
    <row r="73" spans="1:8" x14ac:dyDescent="0.2">
      <c r="A73" s="167" t="s">
        <v>23</v>
      </c>
      <c r="B73" s="168">
        <v>88247</v>
      </c>
      <c r="C73" s="169" t="s">
        <v>726</v>
      </c>
      <c r="D73" s="170" t="s">
        <v>31</v>
      </c>
      <c r="E73" s="171">
        <v>2.5000000000000001E-2</v>
      </c>
      <c r="F73" s="172">
        <v>14.33</v>
      </c>
      <c r="G73" s="173">
        <v>0.35</v>
      </c>
    </row>
    <row r="74" spans="1:8" x14ac:dyDescent="0.2">
      <c r="A74" s="167" t="s">
        <v>23</v>
      </c>
      <c r="B74" s="198">
        <v>88264</v>
      </c>
      <c r="C74" s="169" t="s">
        <v>727</v>
      </c>
      <c r="D74" s="170" t="s">
        <v>31</v>
      </c>
      <c r="E74" s="171">
        <v>2.5000000000000001E-2</v>
      </c>
      <c r="F74" s="172">
        <v>18.38</v>
      </c>
      <c r="G74" s="173">
        <v>0.45</v>
      </c>
    </row>
    <row r="75" spans="1:8" x14ac:dyDescent="0.2">
      <c r="A75" s="196"/>
      <c r="B75" s="168"/>
      <c r="C75" s="174" t="s">
        <v>298</v>
      </c>
      <c r="D75" s="170"/>
      <c r="E75" s="171"/>
      <c r="F75" s="175"/>
      <c r="G75" s="176">
        <v>0.8</v>
      </c>
    </row>
    <row r="76" spans="1:8" x14ac:dyDescent="0.2">
      <c r="A76" s="196"/>
      <c r="B76" s="168"/>
      <c r="C76" s="174"/>
      <c r="D76" s="170"/>
      <c r="E76" s="171"/>
      <c r="F76" s="175"/>
      <c r="G76" s="176"/>
    </row>
    <row r="77" spans="1:8" x14ac:dyDescent="0.2">
      <c r="A77" s="167"/>
      <c r="B77" s="170"/>
      <c r="C77" s="174" t="s">
        <v>299</v>
      </c>
      <c r="D77" s="170"/>
      <c r="E77" s="171"/>
      <c r="F77" s="175"/>
      <c r="G77" s="176"/>
    </row>
    <row r="78" spans="1:8" ht="24" x14ac:dyDescent="0.2">
      <c r="A78" s="167" t="s">
        <v>23</v>
      </c>
      <c r="B78" s="168">
        <v>404</v>
      </c>
      <c r="C78" s="169" t="s">
        <v>317</v>
      </c>
      <c r="D78" s="170" t="s">
        <v>728</v>
      </c>
      <c r="E78" s="171">
        <v>1</v>
      </c>
      <c r="F78" s="172">
        <v>1.35</v>
      </c>
      <c r="G78" s="173">
        <v>1.35</v>
      </c>
    </row>
    <row r="79" spans="1:8" x14ac:dyDescent="0.2">
      <c r="A79" s="196"/>
      <c r="B79" s="201"/>
      <c r="C79" s="174" t="s">
        <v>304</v>
      </c>
      <c r="D79" s="170"/>
      <c r="E79" s="171"/>
      <c r="F79" s="179"/>
      <c r="G79" s="176">
        <v>1.35</v>
      </c>
    </row>
    <row r="80" spans="1:8" x14ac:dyDescent="0.2">
      <c r="A80" s="196"/>
      <c r="B80" s="201"/>
      <c r="C80" s="169"/>
      <c r="D80" s="170"/>
      <c r="E80" s="171"/>
      <c r="F80" s="179"/>
      <c r="G80" s="176"/>
    </row>
    <row r="81" spans="1:8" x14ac:dyDescent="0.2">
      <c r="A81" s="196"/>
      <c r="B81" s="201"/>
      <c r="C81" s="174" t="s">
        <v>305</v>
      </c>
      <c r="D81" s="170"/>
      <c r="E81" s="171"/>
      <c r="F81" s="175"/>
      <c r="G81" s="176">
        <v>2.1500000000000004</v>
      </c>
    </row>
    <row r="82" spans="1:8" x14ac:dyDescent="0.2">
      <c r="A82" s="196"/>
      <c r="B82" s="201"/>
      <c r="C82" s="169"/>
      <c r="D82" s="170"/>
      <c r="E82" s="171"/>
      <c r="F82" s="175"/>
      <c r="G82" s="176"/>
    </row>
    <row r="83" spans="1:8" x14ac:dyDescent="0.2">
      <c r="A83" s="183"/>
      <c r="B83" s="184"/>
      <c r="C83" s="185" t="s">
        <v>307</v>
      </c>
      <c r="D83" s="184"/>
      <c r="E83" s="186"/>
      <c r="F83" s="187"/>
      <c r="G83" s="188">
        <v>2.1500000000000004</v>
      </c>
    </row>
    <row r="84" spans="1:8" x14ac:dyDescent="0.2">
      <c r="A84" s="55"/>
      <c r="B84" s="189"/>
      <c r="C84" s="155"/>
      <c r="D84" s="189"/>
      <c r="E84" s="171"/>
      <c r="F84" s="191"/>
      <c r="G84" s="176"/>
    </row>
    <row r="85" spans="1:8" s="3" customFormat="1" ht="24" x14ac:dyDescent="0.25">
      <c r="A85" s="158" t="s">
        <v>295</v>
      </c>
      <c r="B85" s="158" t="s">
        <v>319</v>
      </c>
      <c r="C85" s="222" t="s">
        <v>320</v>
      </c>
      <c r="D85" s="158" t="s">
        <v>213</v>
      </c>
      <c r="E85" s="158">
        <v>1</v>
      </c>
      <c r="F85" s="159">
        <v>42.65</v>
      </c>
      <c r="G85" s="159">
        <v>42.65</v>
      </c>
      <c r="H85" s="33"/>
    </row>
    <row r="86" spans="1:8" x14ac:dyDescent="0.2">
      <c r="A86" s="192"/>
      <c r="B86" s="193"/>
      <c r="C86" s="194" t="s">
        <v>297</v>
      </c>
      <c r="D86" s="193"/>
      <c r="E86" s="171"/>
      <c r="F86" s="195"/>
      <c r="G86" s="176"/>
      <c r="H86" s="223"/>
    </row>
    <row r="87" spans="1:8" x14ac:dyDescent="0.2">
      <c r="A87" s="167" t="s">
        <v>23</v>
      </c>
      <c r="B87" s="168">
        <v>88316</v>
      </c>
      <c r="C87" s="169" t="s">
        <v>711</v>
      </c>
      <c r="D87" s="170" t="s">
        <v>31</v>
      </c>
      <c r="E87" s="171">
        <v>1</v>
      </c>
      <c r="F87" s="172">
        <v>14.37</v>
      </c>
      <c r="G87" s="173">
        <v>14.37</v>
      </c>
    </row>
    <row r="88" spans="1:8" x14ac:dyDescent="0.2">
      <c r="A88" s="167" t="s">
        <v>23</v>
      </c>
      <c r="B88" s="198">
        <v>88264</v>
      </c>
      <c r="C88" s="169" t="s">
        <v>727</v>
      </c>
      <c r="D88" s="170" t="s">
        <v>31</v>
      </c>
      <c r="E88" s="171">
        <v>1</v>
      </c>
      <c r="F88" s="172">
        <v>18.38</v>
      </c>
      <c r="G88" s="173">
        <v>18.38</v>
      </c>
    </row>
    <row r="89" spans="1:8" x14ac:dyDescent="0.2">
      <c r="A89" s="196"/>
      <c r="B89" s="168"/>
      <c r="C89" s="174" t="s">
        <v>298</v>
      </c>
      <c r="D89" s="170"/>
      <c r="E89" s="171"/>
      <c r="F89" s="175"/>
      <c r="G89" s="176">
        <v>32.75</v>
      </c>
    </row>
    <row r="90" spans="1:8" x14ac:dyDescent="0.2">
      <c r="A90" s="196"/>
      <c r="B90" s="168"/>
      <c r="C90" s="174"/>
      <c r="D90" s="170"/>
      <c r="E90" s="171"/>
      <c r="F90" s="175"/>
      <c r="G90" s="176"/>
    </row>
    <row r="91" spans="1:8" x14ac:dyDescent="0.2">
      <c r="A91" s="167"/>
      <c r="B91" s="170"/>
      <c r="C91" s="174" t="s">
        <v>299</v>
      </c>
      <c r="D91" s="170"/>
      <c r="E91" s="171"/>
      <c r="F91" s="175"/>
      <c r="G91" s="176"/>
    </row>
    <row r="92" spans="1:8" ht="24" x14ac:dyDescent="0.2">
      <c r="A92" s="167" t="s">
        <v>23</v>
      </c>
      <c r="B92" s="198">
        <v>20111</v>
      </c>
      <c r="C92" s="169" t="s">
        <v>320</v>
      </c>
      <c r="D92" s="170" t="s">
        <v>504</v>
      </c>
      <c r="E92" s="171">
        <v>1</v>
      </c>
      <c r="F92" s="172">
        <v>9.9</v>
      </c>
      <c r="G92" s="173">
        <v>9.9</v>
      </c>
      <c r="H92" s="223"/>
    </row>
    <row r="93" spans="1:8" x14ac:dyDescent="0.2">
      <c r="A93" s="196"/>
      <c r="B93" s="201"/>
      <c r="C93" s="174" t="s">
        <v>304</v>
      </c>
      <c r="D93" s="170"/>
      <c r="E93" s="171"/>
      <c r="F93" s="179"/>
      <c r="G93" s="176">
        <v>9.9</v>
      </c>
      <c r="H93" s="223"/>
    </row>
    <row r="94" spans="1:8" x14ac:dyDescent="0.2">
      <c r="A94" s="196"/>
      <c r="B94" s="201"/>
      <c r="C94" s="169"/>
      <c r="D94" s="170"/>
      <c r="E94" s="171"/>
      <c r="F94" s="179"/>
      <c r="G94" s="176"/>
      <c r="H94" s="223"/>
    </row>
    <row r="95" spans="1:8" x14ac:dyDescent="0.2">
      <c r="A95" s="196"/>
      <c r="B95" s="201"/>
      <c r="C95" s="174" t="s">
        <v>305</v>
      </c>
      <c r="D95" s="170"/>
      <c r="E95" s="171"/>
      <c r="F95" s="175"/>
      <c r="G95" s="176">
        <v>42.65</v>
      </c>
      <c r="H95" s="223"/>
    </row>
    <row r="96" spans="1:8" x14ac:dyDescent="0.2">
      <c r="A96" s="196"/>
      <c r="B96" s="201"/>
      <c r="C96" s="180" t="s">
        <v>306</v>
      </c>
      <c r="D96" s="181" t="s">
        <v>288</v>
      </c>
      <c r="E96" s="171">
        <v>0</v>
      </c>
      <c r="F96" s="202"/>
      <c r="G96" s="182">
        <v>0</v>
      </c>
      <c r="H96" s="223"/>
    </row>
    <row r="97" spans="1:8" x14ac:dyDescent="0.2">
      <c r="A97" s="183"/>
      <c r="B97" s="184"/>
      <c r="C97" s="185" t="s">
        <v>307</v>
      </c>
      <c r="D97" s="184"/>
      <c r="E97" s="186"/>
      <c r="F97" s="187"/>
      <c r="G97" s="188">
        <v>42.65</v>
      </c>
      <c r="H97" s="223"/>
    </row>
    <row r="98" spans="1:8" x14ac:dyDescent="0.2">
      <c r="A98" s="55"/>
      <c r="B98" s="189"/>
      <c r="C98" s="155"/>
      <c r="D98" s="189"/>
      <c r="E98" s="171"/>
      <c r="F98" s="191"/>
      <c r="G98" s="176"/>
    </row>
    <row r="99" spans="1:8" s="3" customFormat="1" x14ac:dyDescent="0.25">
      <c r="A99" s="158" t="s">
        <v>295</v>
      </c>
      <c r="B99" s="158" t="s">
        <v>16</v>
      </c>
      <c r="C99" s="222" t="s">
        <v>321</v>
      </c>
      <c r="D99" s="158" t="s">
        <v>274</v>
      </c>
      <c r="E99" s="158">
        <v>1</v>
      </c>
      <c r="F99" s="159">
        <v>375.49</v>
      </c>
      <c r="G99" s="159">
        <v>375.49</v>
      </c>
    </row>
    <row r="100" spans="1:8" x14ac:dyDescent="0.2">
      <c r="A100" s="192"/>
      <c r="B100" s="193"/>
      <c r="C100" s="194" t="s">
        <v>297</v>
      </c>
      <c r="D100" s="193"/>
      <c r="E100" s="171"/>
      <c r="F100" s="195"/>
      <c r="G100" s="176"/>
    </row>
    <row r="101" spans="1:8" x14ac:dyDescent="0.2">
      <c r="A101" s="167" t="s">
        <v>23</v>
      </c>
      <c r="B101" s="168">
        <v>88262</v>
      </c>
      <c r="C101" s="169" t="s">
        <v>729</v>
      </c>
      <c r="D101" s="170" t="s">
        <v>31</v>
      </c>
      <c r="E101" s="171">
        <v>1</v>
      </c>
      <c r="F101" s="172">
        <v>17.64</v>
      </c>
      <c r="G101" s="173">
        <v>17.64</v>
      </c>
    </row>
    <row r="102" spans="1:8" x14ac:dyDescent="0.2">
      <c r="A102" s="167" t="s">
        <v>23</v>
      </c>
      <c r="B102" s="198">
        <v>88316</v>
      </c>
      <c r="C102" s="169" t="s">
        <v>711</v>
      </c>
      <c r="D102" s="170" t="s">
        <v>31</v>
      </c>
      <c r="E102" s="171">
        <v>2</v>
      </c>
      <c r="F102" s="172">
        <v>14.37</v>
      </c>
      <c r="G102" s="173">
        <v>28.74</v>
      </c>
      <c r="H102" s="223"/>
    </row>
    <row r="103" spans="1:8" x14ac:dyDescent="0.2">
      <c r="A103" s="196"/>
      <c r="B103" s="168"/>
      <c r="C103" s="174" t="s">
        <v>298</v>
      </c>
      <c r="D103" s="170"/>
      <c r="E103" s="171"/>
      <c r="F103" s="175"/>
      <c r="G103" s="176">
        <v>46.379999999999995</v>
      </c>
      <c r="H103" s="223"/>
    </row>
    <row r="104" spans="1:8" x14ac:dyDescent="0.2">
      <c r="A104" s="196"/>
      <c r="B104" s="168"/>
      <c r="C104" s="174"/>
      <c r="D104" s="170"/>
      <c r="E104" s="171"/>
      <c r="F104" s="175"/>
      <c r="G104" s="176"/>
      <c r="H104" s="223"/>
    </row>
    <row r="105" spans="1:8" x14ac:dyDescent="0.2">
      <c r="A105" s="167"/>
      <c r="B105" s="170"/>
      <c r="C105" s="174" t="s">
        <v>299</v>
      </c>
      <c r="D105" s="170"/>
      <c r="E105" s="171"/>
      <c r="F105" s="175"/>
      <c r="G105" s="176"/>
      <c r="H105" s="223"/>
    </row>
    <row r="106" spans="1:8" ht="24" x14ac:dyDescent="0.2">
      <c r="A106" s="167" t="s">
        <v>23</v>
      </c>
      <c r="B106" s="212">
        <v>4417</v>
      </c>
      <c r="C106" s="169" t="s">
        <v>730</v>
      </c>
      <c r="D106" s="170" t="s">
        <v>728</v>
      </c>
      <c r="E106" s="171">
        <v>1</v>
      </c>
      <c r="F106" s="172">
        <v>3.02</v>
      </c>
      <c r="G106" s="173">
        <v>3.02</v>
      </c>
      <c r="H106" s="223"/>
    </row>
    <row r="107" spans="1:8" ht="24" x14ac:dyDescent="0.2">
      <c r="A107" s="167" t="s">
        <v>23</v>
      </c>
      <c r="B107" s="212">
        <v>4491</v>
      </c>
      <c r="C107" s="169" t="s">
        <v>731</v>
      </c>
      <c r="D107" s="170" t="s">
        <v>728</v>
      </c>
      <c r="E107" s="171">
        <v>4</v>
      </c>
      <c r="F107" s="172">
        <v>5.58</v>
      </c>
      <c r="G107" s="173">
        <v>22.32</v>
      </c>
      <c r="H107" s="223"/>
    </row>
    <row r="108" spans="1:8" ht="24" x14ac:dyDescent="0.2">
      <c r="A108" s="167" t="s">
        <v>23</v>
      </c>
      <c r="B108" s="212">
        <v>4813</v>
      </c>
      <c r="C108" s="169" t="s">
        <v>732</v>
      </c>
      <c r="D108" s="170" t="s">
        <v>733</v>
      </c>
      <c r="E108" s="171">
        <v>1</v>
      </c>
      <c r="F108" s="172">
        <v>300</v>
      </c>
      <c r="G108" s="173">
        <v>300</v>
      </c>
      <c r="H108" s="223"/>
    </row>
    <row r="109" spans="1:8" x14ac:dyDescent="0.2">
      <c r="A109" s="167" t="s">
        <v>23</v>
      </c>
      <c r="B109" s="212">
        <v>5075</v>
      </c>
      <c r="C109" s="169" t="s">
        <v>734</v>
      </c>
      <c r="D109" s="170" t="s">
        <v>735</v>
      </c>
      <c r="E109" s="171">
        <v>0.11</v>
      </c>
      <c r="F109" s="172">
        <v>11.18</v>
      </c>
      <c r="G109" s="173">
        <v>1.22</v>
      </c>
      <c r="H109" s="223"/>
    </row>
    <row r="110" spans="1:8" ht="36" x14ac:dyDescent="0.2">
      <c r="A110" s="167" t="s">
        <v>23</v>
      </c>
      <c r="B110" s="198">
        <v>94962</v>
      </c>
      <c r="C110" s="169" t="s">
        <v>736</v>
      </c>
      <c r="D110" s="170" t="s">
        <v>372</v>
      </c>
      <c r="E110" s="171">
        <v>0.01</v>
      </c>
      <c r="F110" s="172">
        <v>255.85</v>
      </c>
      <c r="G110" s="173">
        <v>2.5499999999999998</v>
      </c>
      <c r="H110" s="223"/>
    </row>
    <row r="111" spans="1:8" x14ac:dyDescent="0.2">
      <c r="A111" s="196"/>
      <c r="B111" s="201"/>
      <c r="C111" s="174" t="s">
        <v>304</v>
      </c>
      <c r="D111" s="170"/>
      <c r="E111" s="171"/>
      <c r="F111" s="179"/>
      <c r="G111" s="176">
        <v>329.11</v>
      </c>
      <c r="H111" s="223"/>
    </row>
    <row r="112" spans="1:8" x14ac:dyDescent="0.2">
      <c r="A112" s="196"/>
      <c r="B112" s="201"/>
      <c r="C112" s="169"/>
      <c r="D112" s="170"/>
      <c r="E112" s="171"/>
      <c r="F112" s="179"/>
      <c r="G112" s="176"/>
      <c r="H112" s="223"/>
    </row>
    <row r="113" spans="1:8" x14ac:dyDescent="0.2">
      <c r="A113" s="196"/>
      <c r="B113" s="201"/>
      <c r="C113" s="174" t="s">
        <v>305</v>
      </c>
      <c r="D113" s="170"/>
      <c r="E113" s="171"/>
      <c r="F113" s="175"/>
      <c r="G113" s="176">
        <v>375.49</v>
      </c>
      <c r="H113" s="223"/>
    </row>
    <row r="114" spans="1:8" x14ac:dyDescent="0.2">
      <c r="A114" s="196"/>
      <c r="B114" s="201"/>
      <c r="C114" s="180" t="s">
        <v>306</v>
      </c>
      <c r="D114" s="181" t="s">
        <v>288</v>
      </c>
      <c r="E114" s="171">
        <v>0</v>
      </c>
      <c r="F114" s="202"/>
      <c r="G114" s="182">
        <v>0</v>
      </c>
      <c r="H114" s="223"/>
    </row>
    <row r="115" spans="1:8" x14ac:dyDescent="0.2">
      <c r="A115" s="183"/>
      <c r="B115" s="184"/>
      <c r="C115" s="185" t="s">
        <v>307</v>
      </c>
      <c r="D115" s="184"/>
      <c r="E115" s="186"/>
      <c r="F115" s="187"/>
      <c r="G115" s="188">
        <v>375.49</v>
      </c>
      <c r="H115" s="223"/>
    </row>
    <row r="116" spans="1:8" x14ac:dyDescent="0.2">
      <c r="A116" s="55"/>
      <c r="B116" s="189"/>
      <c r="C116" s="155"/>
      <c r="D116" s="189"/>
      <c r="E116" s="171"/>
      <c r="F116" s="191"/>
      <c r="G116" s="176"/>
      <c r="H116" s="223"/>
    </row>
    <row r="117" spans="1:8" s="3" customFormat="1" x14ac:dyDescent="0.25">
      <c r="A117" s="158" t="s">
        <v>295</v>
      </c>
      <c r="B117" s="158" t="s">
        <v>119</v>
      </c>
      <c r="C117" s="222" t="s">
        <v>322</v>
      </c>
      <c r="D117" s="158" t="s">
        <v>274</v>
      </c>
      <c r="E117" s="158">
        <v>1</v>
      </c>
      <c r="F117" s="159">
        <v>104.32</v>
      </c>
      <c r="G117" s="159">
        <v>104.32</v>
      </c>
    </row>
    <row r="118" spans="1:8" x14ac:dyDescent="0.2">
      <c r="A118" s="192"/>
      <c r="B118" s="193"/>
      <c r="C118" s="194" t="s">
        <v>297</v>
      </c>
      <c r="D118" s="193"/>
      <c r="E118" s="171"/>
      <c r="F118" s="195"/>
      <c r="G118" s="176"/>
    </row>
    <row r="119" spans="1:8" x14ac:dyDescent="0.2">
      <c r="A119" s="167" t="s">
        <v>23</v>
      </c>
      <c r="B119" s="168">
        <v>88316</v>
      </c>
      <c r="C119" s="169" t="s">
        <v>711</v>
      </c>
      <c r="D119" s="170" t="s">
        <v>31</v>
      </c>
      <c r="E119" s="171">
        <v>0.6</v>
      </c>
      <c r="F119" s="172">
        <v>14.37</v>
      </c>
      <c r="G119" s="173">
        <v>8.6199999999999992</v>
      </c>
    </row>
    <row r="120" spans="1:8" x14ac:dyDescent="0.2">
      <c r="A120" s="167" t="s">
        <v>23</v>
      </c>
      <c r="B120" s="198">
        <v>88256</v>
      </c>
      <c r="C120" s="169" t="s">
        <v>737</v>
      </c>
      <c r="D120" s="170" t="s">
        <v>31</v>
      </c>
      <c r="E120" s="171">
        <v>0.6</v>
      </c>
      <c r="F120" s="172">
        <v>17.71</v>
      </c>
      <c r="G120" s="173">
        <v>10.62</v>
      </c>
      <c r="H120" s="223"/>
    </row>
    <row r="121" spans="1:8" x14ac:dyDescent="0.2">
      <c r="A121" s="196"/>
      <c r="B121" s="168"/>
      <c r="C121" s="174" t="s">
        <v>298</v>
      </c>
      <c r="D121" s="170"/>
      <c r="E121" s="171"/>
      <c r="F121" s="175"/>
      <c r="G121" s="176">
        <v>19.239999999999998</v>
      </c>
      <c r="H121" s="223"/>
    </row>
    <row r="122" spans="1:8" x14ac:dyDescent="0.2">
      <c r="A122" s="196"/>
      <c r="B122" s="168"/>
      <c r="C122" s="174"/>
      <c r="D122" s="170"/>
      <c r="E122" s="171"/>
      <c r="F122" s="175"/>
      <c r="G122" s="176"/>
      <c r="H122" s="223"/>
    </row>
    <row r="123" spans="1:8" x14ac:dyDescent="0.2">
      <c r="A123" s="167"/>
      <c r="B123" s="170"/>
      <c r="C123" s="174" t="s">
        <v>299</v>
      </c>
      <c r="D123" s="170"/>
      <c r="E123" s="171"/>
      <c r="F123" s="175"/>
      <c r="G123" s="176"/>
      <c r="H123" s="223"/>
    </row>
    <row r="124" spans="1:8" x14ac:dyDescent="0.2">
      <c r="A124" s="167" t="s">
        <v>323</v>
      </c>
      <c r="B124" s="212" t="s">
        <v>324</v>
      </c>
      <c r="C124" s="169" t="s">
        <v>322</v>
      </c>
      <c r="D124" s="170" t="s">
        <v>274</v>
      </c>
      <c r="E124" s="171">
        <v>1.1000000000000001</v>
      </c>
      <c r="F124" s="172">
        <v>70.015000000000001</v>
      </c>
      <c r="G124" s="173">
        <v>77.010000000000005</v>
      </c>
      <c r="H124" s="223"/>
    </row>
    <row r="125" spans="1:8" x14ac:dyDescent="0.2">
      <c r="A125" s="167" t="s">
        <v>325</v>
      </c>
      <c r="B125" s="212" t="s">
        <v>324</v>
      </c>
      <c r="C125" s="169" t="s">
        <v>738</v>
      </c>
      <c r="D125" s="170" t="s">
        <v>478</v>
      </c>
      <c r="E125" s="171">
        <v>4</v>
      </c>
      <c r="F125" s="172">
        <v>1.056</v>
      </c>
      <c r="G125" s="173">
        <v>4.22</v>
      </c>
      <c r="H125" s="223"/>
    </row>
    <row r="126" spans="1:8" x14ac:dyDescent="0.2">
      <c r="A126" s="167" t="s">
        <v>326</v>
      </c>
      <c r="B126" s="212" t="s">
        <v>324</v>
      </c>
      <c r="C126" s="169" t="s">
        <v>739</v>
      </c>
      <c r="D126" s="170" t="s">
        <v>478</v>
      </c>
      <c r="E126" s="171">
        <v>0.24</v>
      </c>
      <c r="F126" s="172">
        <v>16.048999999999999</v>
      </c>
      <c r="G126" s="173">
        <v>3.85</v>
      </c>
      <c r="H126" s="223"/>
    </row>
    <row r="127" spans="1:8" x14ac:dyDescent="0.2">
      <c r="A127" s="196"/>
      <c r="B127" s="201"/>
      <c r="C127" s="174" t="s">
        <v>304</v>
      </c>
      <c r="D127" s="170"/>
      <c r="E127" s="171"/>
      <c r="F127" s="179"/>
      <c r="G127" s="176">
        <v>85.08</v>
      </c>
      <c r="H127" s="223"/>
    </row>
    <row r="128" spans="1:8" x14ac:dyDescent="0.2">
      <c r="A128" s="196"/>
      <c r="B128" s="201"/>
      <c r="C128" s="169"/>
      <c r="D128" s="170"/>
      <c r="E128" s="171"/>
      <c r="F128" s="179"/>
      <c r="G128" s="176"/>
      <c r="H128" s="223"/>
    </row>
    <row r="129" spans="1:8" x14ac:dyDescent="0.2">
      <c r="A129" s="196"/>
      <c r="B129" s="201"/>
      <c r="C129" s="174" t="s">
        <v>305</v>
      </c>
      <c r="D129" s="170"/>
      <c r="E129" s="171"/>
      <c r="F129" s="175"/>
      <c r="G129" s="176">
        <v>104.32</v>
      </c>
      <c r="H129" s="223"/>
    </row>
    <row r="130" spans="1:8" x14ac:dyDescent="0.2">
      <c r="A130" s="196"/>
      <c r="B130" s="201"/>
      <c r="C130" s="180" t="s">
        <v>306</v>
      </c>
      <c r="D130" s="181" t="s">
        <v>288</v>
      </c>
      <c r="E130" s="171">
        <v>0</v>
      </c>
      <c r="F130" s="202"/>
      <c r="G130" s="182">
        <v>0</v>
      </c>
      <c r="H130" s="223"/>
    </row>
    <row r="131" spans="1:8" x14ac:dyDescent="0.2">
      <c r="A131" s="183"/>
      <c r="B131" s="184"/>
      <c r="C131" s="185" t="s">
        <v>307</v>
      </c>
      <c r="D131" s="184"/>
      <c r="E131" s="186"/>
      <c r="F131" s="187"/>
      <c r="G131" s="188">
        <v>104.32</v>
      </c>
      <c r="H131" s="223"/>
    </row>
    <row r="132" spans="1:8" x14ac:dyDescent="0.2">
      <c r="A132" s="55"/>
      <c r="B132" s="189"/>
      <c r="C132" s="155"/>
      <c r="D132" s="189"/>
      <c r="E132" s="171"/>
      <c r="F132" s="191"/>
      <c r="G132" s="176"/>
      <c r="H132" s="223"/>
    </row>
    <row r="133" spans="1:8" s="3" customFormat="1" ht="24" x14ac:dyDescent="0.25">
      <c r="A133" s="224" t="s">
        <v>295</v>
      </c>
      <c r="B133" s="224" t="s">
        <v>197</v>
      </c>
      <c r="C133" s="13" t="s">
        <v>327</v>
      </c>
      <c r="D133" s="224" t="s">
        <v>213</v>
      </c>
      <c r="E133" s="158">
        <v>1</v>
      </c>
      <c r="F133" s="225">
        <v>531.19000000000005</v>
      </c>
      <c r="G133" s="159">
        <v>531.19000000000005</v>
      </c>
      <c r="H133" s="33"/>
    </row>
    <row r="134" spans="1:8" x14ac:dyDescent="0.2">
      <c r="A134" s="192"/>
      <c r="B134" s="193"/>
      <c r="C134" s="194" t="s">
        <v>297</v>
      </c>
      <c r="D134" s="193"/>
      <c r="E134" s="171"/>
      <c r="F134" s="195"/>
      <c r="G134" s="176"/>
      <c r="H134" s="223"/>
    </row>
    <row r="135" spans="1:8" ht="24" x14ac:dyDescent="0.2">
      <c r="A135" s="167" t="s">
        <v>23</v>
      </c>
      <c r="B135" s="168">
        <v>88267</v>
      </c>
      <c r="C135" s="169" t="s">
        <v>715</v>
      </c>
      <c r="D135" s="170" t="s">
        <v>31</v>
      </c>
      <c r="E135" s="171">
        <v>1.5</v>
      </c>
      <c r="F135" s="172">
        <v>17.79</v>
      </c>
      <c r="G135" s="173">
        <v>26.68</v>
      </c>
    </row>
    <row r="136" spans="1:8" ht="24" x14ac:dyDescent="0.2">
      <c r="A136" s="167" t="s">
        <v>23</v>
      </c>
      <c r="B136" s="168">
        <v>88248</v>
      </c>
      <c r="C136" s="169" t="s">
        <v>740</v>
      </c>
      <c r="D136" s="170" t="s">
        <v>31</v>
      </c>
      <c r="E136" s="171">
        <v>1.5</v>
      </c>
      <c r="F136" s="172">
        <v>13.87</v>
      </c>
      <c r="G136" s="173">
        <v>20.8</v>
      </c>
    </row>
    <row r="137" spans="1:8" x14ac:dyDescent="0.2">
      <c r="A137" s="196"/>
      <c r="B137" s="168"/>
      <c r="C137" s="174" t="s">
        <v>298</v>
      </c>
      <c r="D137" s="170"/>
      <c r="E137" s="171"/>
      <c r="F137" s="175"/>
      <c r="G137" s="176">
        <v>47.480000000000004</v>
      </c>
    </row>
    <row r="138" spans="1:8" x14ac:dyDescent="0.2">
      <c r="A138" s="196"/>
      <c r="B138" s="168"/>
      <c r="C138" s="174"/>
      <c r="D138" s="170"/>
      <c r="E138" s="171"/>
      <c r="F138" s="175"/>
      <c r="G138" s="176"/>
    </row>
    <row r="139" spans="1:8" x14ac:dyDescent="0.2">
      <c r="A139" s="167"/>
      <c r="B139" s="170"/>
      <c r="C139" s="174" t="s">
        <v>299</v>
      </c>
      <c r="D139" s="170"/>
      <c r="E139" s="171"/>
      <c r="F139" s="175"/>
      <c r="G139" s="176"/>
    </row>
    <row r="140" spans="1:8" x14ac:dyDescent="0.2">
      <c r="A140" s="167" t="s">
        <v>328</v>
      </c>
      <c r="B140" s="212" t="s">
        <v>324</v>
      </c>
      <c r="C140" s="169" t="s">
        <v>741</v>
      </c>
      <c r="D140" s="170" t="s">
        <v>213</v>
      </c>
      <c r="E140" s="171">
        <v>1</v>
      </c>
      <c r="F140" s="172">
        <v>121.73700000000001</v>
      </c>
      <c r="G140" s="173">
        <v>121.73</v>
      </c>
    </row>
    <row r="141" spans="1:8" x14ac:dyDescent="0.2">
      <c r="A141" s="167" t="s">
        <v>23</v>
      </c>
      <c r="B141" s="198">
        <v>11683</v>
      </c>
      <c r="C141" s="169" t="s">
        <v>742</v>
      </c>
      <c r="D141" s="170" t="s">
        <v>504</v>
      </c>
      <c r="E141" s="171">
        <v>1</v>
      </c>
      <c r="F141" s="172">
        <v>34.25</v>
      </c>
      <c r="G141" s="173">
        <v>34.25</v>
      </c>
    </row>
    <row r="142" spans="1:8" x14ac:dyDescent="0.2">
      <c r="A142" s="167" t="s">
        <v>329</v>
      </c>
      <c r="B142" s="212" t="s">
        <v>324</v>
      </c>
      <c r="C142" s="169" t="s">
        <v>743</v>
      </c>
      <c r="D142" s="170" t="s">
        <v>213</v>
      </c>
      <c r="E142" s="171">
        <v>1</v>
      </c>
      <c r="F142" s="172">
        <v>99.022000000000006</v>
      </c>
      <c r="G142" s="173">
        <v>99.02</v>
      </c>
    </row>
    <row r="143" spans="1:8" x14ac:dyDescent="0.2">
      <c r="A143" s="167" t="s">
        <v>23</v>
      </c>
      <c r="B143" s="198">
        <v>38643</v>
      </c>
      <c r="C143" s="169" t="s">
        <v>744</v>
      </c>
      <c r="D143" s="170" t="s">
        <v>504</v>
      </c>
      <c r="E143" s="171">
        <v>1</v>
      </c>
      <c r="F143" s="172">
        <v>37.340000000000003</v>
      </c>
      <c r="G143" s="173">
        <v>37.340000000000003</v>
      </c>
    </row>
    <row r="144" spans="1:8" x14ac:dyDescent="0.2">
      <c r="A144" s="167" t="s">
        <v>330</v>
      </c>
      <c r="B144" s="212" t="s">
        <v>324</v>
      </c>
      <c r="C144" s="169" t="s">
        <v>745</v>
      </c>
      <c r="D144" s="170" t="s">
        <v>213</v>
      </c>
      <c r="E144" s="171">
        <v>1</v>
      </c>
      <c r="F144" s="172">
        <v>186.89000000000001</v>
      </c>
      <c r="G144" s="173">
        <v>186.89</v>
      </c>
    </row>
    <row r="145" spans="1:7" x14ac:dyDescent="0.2">
      <c r="A145" s="167" t="s">
        <v>23</v>
      </c>
      <c r="B145" s="198">
        <v>3146</v>
      </c>
      <c r="C145" s="169" t="s">
        <v>746</v>
      </c>
      <c r="D145" s="170" t="s">
        <v>504</v>
      </c>
      <c r="E145" s="171">
        <v>1</v>
      </c>
      <c r="F145" s="172">
        <v>4.4800000000000004</v>
      </c>
      <c r="G145" s="173">
        <v>4.4800000000000004</v>
      </c>
    </row>
    <row r="146" spans="1:7" x14ac:dyDescent="0.2">
      <c r="A146" s="196"/>
      <c r="B146" s="201"/>
      <c r="C146" s="174" t="s">
        <v>304</v>
      </c>
      <c r="D146" s="170"/>
      <c r="E146" s="171"/>
      <c r="F146" s="179"/>
      <c r="G146" s="176">
        <v>483.71000000000004</v>
      </c>
    </row>
    <row r="147" spans="1:7" x14ac:dyDescent="0.2">
      <c r="A147" s="196"/>
      <c r="B147" s="201"/>
      <c r="C147" s="169"/>
      <c r="D147" s="170"/>
      <c r="E147" s="171"/>
      <c r="F147" s="179"/>
      <c r="G147" s="176"/>
    </row>
    <row r="148" spans="1:7" x14ac:dyDescent="0.2">
      <c r="A148" s="196"/>
      <c r="B148" s="201"/>
      <c r="C148" s="174" t="s">
        <v>305</v>
      </c>
      <c r="D148" s="170"/>
      <c r="E148" s="171"/>
      <c r="F148" s="175"/>
      <c r="G148" s="176">
        <v>531.19000000000005</v>
      </c>
    </row>
    <row r="149" spans="1:7" x14ac:dyDescent="0.2">
      <c r="A149" s="196"/>
      <c r="B149" s="201"/>
      <c r="C149" s="180" t="s">
        <v>306</v>
      </c>
      <c r="D149" s="181" t="s">
        <v>288</v>
      </c>
      <c r="E149" s="171">
        <v>0</v>
      </c>
      <c r="F149" s="202"/>
      <c r="G149" s="182">
        <v>0</v>
      </c>
    </row>
    <row r="150" spans="1:7" x14ac:dyDescent="0.2">
      <c r="A150" s="183"/>
      <c r="B150" s="184"/>
      <c r="C150" s="185" t="s">
        <v>307</v>
      </c>
      <c r="D150" s="184"/>
      <c r="E150" s="186"/>
      <c r="F150" s="187"/>
      <c r="G150" s="188">
        <v>531.19000000000005</v>
      </c>
    </row>
    <row r="151" spans="1:7" x14ac:dyDescent="0.2">
      <c r="A151" s="55"/>
      <c r="B151" s="189"/>
      <c r="C151" s="155"/>
      <c r="D151" s="189"/>
      <c r="E151" s="171"/>
      <c r="F151" s="191"/>
      <c r="G151" s="176"/>
    </row>
    <row r="152" spans="1:7" s="3" customFormat="1" ht="24" x14ac:dyDescent="0.25">
      <c r="A152" s="224" t="s">
        <v>295</v>
      </c>
      <c r="B152" s="224" t="s">
        <v>201</v>
      </c>
      <c r="C152" s="13" t="s">
        <v>331</v>
      </c>
      <c r="D152" s="224" t="s">
        <v>213</v>
      </c>
      <c r="E152" s="158">
        <v>1</v>
      </c>
      <c r="F152" s="225">
        <v>1019.7800000000001</v>
      </c>
      <c r="G152" s="159">
        <v>1019.7800000000001</v>
      </c>
    </row>
    <row r="153" spans="1:7" x14ac:dyDescent="0.2">
      <c r="A153" s="192"/>
      <c r="B153" s="193"/>
      <c r="C153" s="194" t="s">
        <v>297</v>
      </c>
      <c r="D153" s="193"/>
      <c r="E153" s="171"/>
      <c r="F153" s="195"/>
      <c r="G153" s="176"/>
    </row>
    <row r="154" spans="1:7" ht="24" x14ac:dyDescent="0.2">
      <c r="A154" s="167" t="s">
        <v>23</v>
      </c>
      <c r="B154" s="168">
        <v>88267</v>
      </c>
      <c r="C154" s="169" t="s">
        <v>715</v>
      </c>
      <c r="D154" s="170" t="s">
        <v>31</v>
      </c>
      <c r="E154" s="171">
        <v>1.5</v>
      </c>
      <c r="F154" s="172">
        <v>17.79</v>
      </c>
      <c r="G154" s="173">
        <v>26.68</v>
      </c>
    </row>
    <row r="155" spans="1:7" ht="24" x14ac:dyDescent="0.2">
      <c r="A155" s="167" t="s">
        <v>23</v>
      </c>
      <c r="B155" s="168">
        <v>88248</v>
      </c>
      <c r="C155" s="169" t="s">
        <v>740</v>
      </c>
      <c r="D155" s="170" t="s">
        <v>31</v>
      </c>
      <c r="E155" s="171">
        <v>1.5</v>
      </c>
      <c r="F155" s="172">
        <v>13.87</v>
      </c>
      <c r="G155" s="173">
        <v>20.8</v>
      </c>
    </row>
    <row r="156" spans="1:7" x14ac:dyDescent="0.2">
      <c r="A156" s="196"/>
      <c r="B156" s="168"/>
      <c r="C156" s="174" t="s">
        <v>298</v>
      </c>
      <c r="D156" s="170"/>
      <c r="E156" s="171"/>
      <c r="F156" s="175"/>
      <c r="G156" s="176">
        <v>47.480000000000004</v>
      </c>
    </row>
    <row r="157" spans="1:7" x14ac:dyDescent="0.2">
      <c r="A157" s="196"/>
      <c r="B157" s="168"/>
      <c r="C157" s="174"/>
      <c r="D157" s="170"/>
      <c r="E157" s="171"/>
      <c r="F157" s="175"/>
      <c r="G157" s="176"/>
    </row>
    <row r="158" spans="1:7" x14ac:dyDescent="0.2">
      <c r="A158" s="167"/>
      <c r="B158" s="170"/>
      <c r="C158" s="174" t="s">
        <v>299</v>
      </c>
      <c r="D158" s="170"/>
      <c r="E158" s="171"/>
      <c r="F158" s="175"/>
      <c r="G158" s="176"/>
    </row>
    <row r="159" spans="1:7" x14ac:dyDescent="0.2">
      <c r="A159" s="167" t="s">
        <v>332</v>
      </c>
      <c r="B159" s="212" t="s">
        <v>324</v>
      </c>
      <c r="C159" s="169" t="s">
        <v>747</v>
      </c>
      <c r="D159" s="170" t="s">
        <v>213</v>
      </c>
      <c r="E159" s="171">
        <v>1</v>
      </c>
      <c r="F159" s="172">
        <v>322.02500000000003</v>
      </c>
      <c r="G159" s="173">
        <v>322.02</v>
      </c>
    </row>
    <row r="160" spans="1:7" x14ac:dyDescent="0.2">
      <c r="A160" s="167" t="s">
        <v>333</v>
      </c>
      <c r="B160" s="212" t="s">
        <v>324</v>
      </c>
      <c r="C160" s="169" t="s">
        <v>748</v>
      </c>
      <c r="D160" s="170" t="s">
        <v>213</v>
      </c>
      <c r="E160" s="171">
        <v>1</v>
      </c>
      <c r="F160" s="172">
        <v>30.250000000000004</v>
      </c>
      <c r="G160" s="173">
        <v>30.25</v>
      </c>
    </row>
    <row r="161" spans="1:7" x14ac:dyDescent="0.2">
      <c r="A161" s="167" t="s">
        <v>334</v>
      </c>
      <c r="B161" s="212" t="s">
        <v>324</v>
      </c>
      <c r="C161" s="169" t="s">
        <v>749</v>
      </c>
      <c r="D161" s="170" t="s">
        <v>750</v>
      </c>
      <c r="E161" s="171">
        <v>1</v>
      </c>
      <c r="F161" s="172">
        <v>24.849</v>
      </c>
      <c r="G161" s="173">
        <v>24.84</v>
      </c>
    </row>
    <row r="162" spans="1:7" x14ac:dyDescent="0.2">
      <c r="A162" s="167" t="s">
        <v>335</v>
      </c>
      <c r="B162" s="212" t="s">
        <v>324</v>
      </c>
      <c r="C162" s="169" t="s">
        <v>751</v>
      </c>
      <c r="D162" s="170" t="s">
        <v>213</v>
      </c>
      <c r="E162" s="171">
        <v>1</v>
      </c>
      <c r="F162" s="172">
        <v>128.62300000000002</v>
      </c>
      <c r="G162" s="173">
        <v>128.62</v>
      </c>
    </row>
    <row r="163" spans="1:7" x14ac:dyDescent="0.2">
      <c r="A163" s="167" t="s">
        <v>336</v>
      </c>
      <c r="B163" s="212" t="s">
        <v>324</v>
      </c>
      <c r="C163" s="169" t="s">
        <v>752</v>
      </c>
      <c r="D163" s="170" t="s">
        <v>213</v>
      </c>
      <c r="E163" s="171">
        <v>1</v>
      </c>
      <c r="F163" s="172">
        <v>91.553000000000011</v>
      </c>
      <c r="G163" s="173">
        <v>91.55</v>
      </c>
    </row>
    <row r="164" spans="1:7" x14ac:dyDescent="0.2">
      <c r="A164" s="167" t="s">
        <v>337</v>
      </c>
      <c r="B164" s="212" t="s">
        <v>324</v>
      </c>
      <c r="C164" s="169" t="s">
        <v>753</v>
      </c>
      <c r="D164" s="170" t="s">
        <v>213</v>
      </c>
      <c r="E164" s="171">
        <v>1</v>
      </c>
      <c r="F164" s="172">
        <v>84.458000000000013</v>
      </c>
      <c r="G164" s="173">
        <v>84.45</v>
      </c>
    </row>
    <row r="165" spans="1:7" x14ac:dyDescent="0.2">
      <c r="A165" s="167" t="s">
        <v>23</v>
      </c>
      <c r="B165" s="198">
        <v>37595</v>
      </c>
      <c r="C165" s="169" t="s">
        <v>754</v>
      </c>
      <c r="D165" s="170" t="s">
        <v>735</v>
      </c>
      <c r="E165" s="171">
        <v>1</v>
      </c>
      <c r="F165" s="172">
        <v>1.98</v>
      </c>
      <c r="G165" s="173">
        <v>1.98</v>
      </c>
    </row>
    <row r="166" spans="1:7" x14ac:dyDescent="0.2">
      <c r="A166" s="167" t="s">
        <v>338</v>
      </c>
      <c r="B166" s="212" t="s">
        <v>324</v>
      </c>
      <c r="C166" s="169" t="s">
        <v>755</v>
      </c>
      <c r="D166" s="170" t="s">
        <v>213</v>
      </c>
      <c r="E166" s="171">
        <v>1</v>
      </c>
      <c r="F166" s="172">
        <v>175.01000000000002</v>
      </c>
      <c r="G166" s="173">
        <v>175.01</v>
      </c>
    </row>
    <row r="167" spans="1:7" x14ac:dyDescent="0.2">
      <c r="A167" s="167" t="s">
        <v>339</v>
      </c>
      <c r="B167" s="212" t="s">
        <v>324</v>
      </c>
      <c r="C167" s="169" t="s">
        <v>756</v>
      </c>
      <c r="D167" s="170" t="s">
        <v>213</v>
      </c>
      <c r="E167" s="171">
        <v>1</v>
      </c>
      <c r="F167" s="172">
        <v>98.857000000000014</v>
      </c>
      <c r="G167" s="173">
        <v>98.85</v>
      </c>
    </row>
    <row r="168" spans="1:7" ht="24" x14ac:dyDescent="0.2">
      <c r="A168" s="167" t="s">
        <v>23</v>
      </c>
      <c r="B168" s="198">
        <v>12613</v>
      </c>
      <c r="C168" s="169" t="s">
        <v>757</v>
      </c>
      <c r="D168" s="170" t="s">
        <v>504</v>
      </c>
      <c r="E168" s="171">
        <v>1</v>
      </c>
      <c r="F168" s="172">
        <v>14.73</v>
      </c>
      <c r="G168" s="173">
        <v>14.73</v>
      </c>
    </row>
    <row r="169" spans="1:7" x14ac:dyDescent="0.2">
      <c r="A169" s="196"/>
      <c r="B169" s="201"/>
      <c r="C169" s="174" t="s">
        <v>304</v>
      </c>
      <c r="D169" s="170"/>
      <c r="E169" s="171"/>
      <c r="F169" s="179"/>
      <c r="G169" s="176">
        <v>972.30000000000007</v>
      </c>
    </row>
    <row r="170" spans="1:7" x14ac:dyDescent="0.2">
      <c r="A170" s="196"/>
      <c r="B170" s="201"/>
      <c r="C170" s="169"/>
      <c r="D170" s="170"/>
      <c r="E170" s="171"/>
      <c r="F170" s="179"/>
      <c r="G170" s="176"/>
    </row>
    <row r="171" spans="1:7" x14ac:dyDescent="0.2">
      <c r="A171" s="196"/>
      <c r="B171" s="201"/>
      <c r="C171" s="174" t="s">
        <v>305</v>
      </c>
      <c r="D171" s="170"/>
      <c r="E171" s="171"/>
      <c r="F171" s="175"/>
      <c r="G171" s="176">
        <v>1019.7800000000001</v>
      </c>
    </row>
    <row r="172" spans="1:7" x14ac:dyDescent="0.2">
      <c r="A172" s="196"/>
      <c r="B172" s="201"/>
      <c r="C172" s="180" t="s">
        <v>306</v>
      </c>
      <c r="D172" s="181" t="s">
        <v>288</v>
      </c>
      <c r="E172" s="171">
        <v>0</v>
      </c>
      <c r="F172" s="202"/>
      <c r="G172" s="182">
        <v>0</v>
      </c>
    </row>
    <row r="173" spans="1:7" x14ac:dyDescent="0.2">
      <c r="A173" s="183"/>
      <c r="B173" s="184"/>
      <c r="C173" s="185" t="s">
        <v>307</v>
      </c>
      <c r="D173" s="184"/>
      <c r="E173" s="186"/>
      <c r="F173" s="187"/>
      <c r="G173" s="188">
        <v>1019.7800000000001</v>
      </c>
    </row>
    <row r="174" spans="1:7" x14ac:dyDescent="0.2">
      <c r="A174" s="55"/>
      <c r="B174" s="189"/>
      <c r="C174" s="155"/>
      <c r="D174" s="189"/>
      <c r="E174" s="171"/>
      <c r="F174" s="191"/>
      <c r="G174" s="176"/>
    </row>
    <row r="175" spans="1:7" s="3" customFormat="1" ht="24" x14ac:dyDescent="0.25">
      <c r="A175" s="158" t="s">
        <v>295</v>
      </c>
      <c r="B175" s="158" t="s">
        <v>340</v>
      </c>
      <c r="C175" s="222" t="s">
        <v>341</v>
      </c>
      <c r="D175" s="158" t="s">
        <v>274</v>
      </c>
      <c r="E175" s="158">
        <v>1</v>
      </c>
      <c r="F175" s="159">
        <v>605</v>
      </c>
      <c r="G175" s="159">
        <v>605</v>
      </c>
    </row>
    <row r="176" spans="1:7" x14ac:dyDescent="0.2">
      <c r="A176" s="192"/>
      <c r="B176" s="193"/>
      <c r="C176" s="162" t="s">
        <v>342</v>
      </c>
      <c r="D176" s="193"/>
      <c r="E176" s="171"/>
      <c r="F176" s="195"/>
      <c r="G176" s="176"/>
    </row>
    <row r="177" spans="1:7" x14ac:dyDescent="0.2">
      <c r="A177" s="167" t="s">
        <v>343</v>
      </c>
      <c r="B177" s="226" t="s">
        <v>344</v>
      </c>
      <c r="C177" s="169" t="s">
        <v>758</v>
      </c>
      <c r="D177" s="170" t="s">
        <v>274</v>
      </c>
      <c r="E177" s="171">
        <v>1</v>
      </c>
      <c r="F177" s="172">
        <v>165</v>
      </c>
      <c r="G177" s="173">
        <v>165</v>
      </c>
    </row>
    <row r="178" spans="1:7" x14ac:dyDescent="0.2">
      <c r="A178" s="167" t="s">
        <v>345</v>
      </c>
      <c r="B178" s="226" t="s">
        <v>344</v>
      </c>
      <c r="C178" s="169" t="s">
        <v>759</v>
      </c>
      <c r="D178" s="170" t="s">
        <v>274</v>
      </c>
      <c r="E178" s="171">
        <v>1</v>
      </c>
      <c r="F178" s="172">
        <v>220.00000000000003</v>
      </c>
      <c r="G178" s="173">
        <v>220</v>
      </c>
    </row>
    <row r="179" spans="1:7" x14ac:dyDescent="0.2">
      <c r="A179" s="167" t="s">
        <v>346</v>
      </c>
      <c r="B179" s="226" t="s">
        <v>344</v>
      </c>
      <c r="C179" s="169" t="s">
        <v>760</v>
      </c>
      <c r="D179" s="170" t="s">
        <v>274</v>
      </c>
      <c r="E179" s="171">
        <v>1</v>
      </c>
      <c r="F179" s="172">
        <v>220.00000000000003</v>
      </c>
      <c r="G179" s="173">
        <v>220</v>
      </c>
    </row>
    <row r="180" spans="1:7" x14ac:dyDescent="0.2">
      <c r="A180" s="183"/>
      <c r="B180" s="184"/>
      <c r="C180" s="185" t="s">
        <v>307</v>
      </c>
      <c r="D180" s="184"/>
      <c r="E180" s="186"/>
      <c r="F180" s="187"/>
      <c r="G180" s="188">
        <v>605</v>
      </c>
    </row>
    <row r="181" spans="1:7" x14ac:dyDescent="0.2">
      <c r="A181" s="55"/>
      <c r="B181" s="189"/>
      <c r="C181" s="155"/>
      <c r="D181" s="189"/>
      <c r="E181" s="171"/>
      <c r="F181" s="191"/>
      <c r="G181" s="176"/>
    </row>
    <row r="182" spans="1:7" s="3" customFormat="1" x14ac:dyDescent="0.25">
      <c r="A182" s="158" t="s">
        <v>295</v>
      </c>
      <c r="B182" s="158" t="s">
        <v>347</v>
      </c>
      <c r="C182" s="39" t="s">
        <v>348</v>
      </c>
      <c r="D182" s="158" t="s">
        <v>274</v>
      </c>
      <c r="E182" s="158">
        <v>1</v>
      </c>
      <c r="F182" s="159">
        <v>157.1</v>
      </c>
      <c r="G182" s="159">
        <v>157.1</v>
      </c>
    </row>
    <row r="183" spans="1:7" x14ac:dyDescent="0.2">
      <c r="A183" s="192"/>
      <c r="B183" s="193"/>
      <c r="C183" s="194" t="s">
        <v>297</v>
      </c>
      <c r="D183" s="193"/>
      <c r="E183" s="171"/>
      <c r="F183" s="195"/>
      <c r="G183" s="176"/>
    </row>
    <row r="184" spans="1:7" x14ac:dyDescent="0.2">
      <c r="A184" s="167" t="s">
        <v>23</v>
      </c>
      <c r="B184" s="168">
        <v>88316</v>
      </c>
      <c r="C184" s="169" t="s">
        <v>711</v>
      </c>
      <c r="D184" s="170" t="s">
        <v>31</v>
      </c>
      <c r="E184" s="171">
        <v>1.1200000000000001</v>
      </c>
      <c r="F184" s="172">
        <v>14.37</v>
      </c>
      <c r="G184" s="173">
        <v>16.09</v>
      </c>
    </row>
    <row r="185" spans="1:7" x14ac:dyDescent="0.2">
      <c r="A185" s="167" t="s">
        <v>23</v>
      </c>
      <c r="B185" s="198">
        <v>88309</v>
      </c>
      <c r="C185" s="169" t="s">
        <v>761</v>
      </c>
      <c r="D185" s="170" t="s">
        <v>31</v>
      </c>
      <c r="E185" s="171">
        <v>1</v>
      </c>
      <c r="F185" s="172">
        <v>17.760000000000002</v>
      </c>
      <c r="G185" s="173">
        <v>17.760000000000002</v>
      </c>
    </row>
    <row r="186" spans="1:7" x14ac:dyDescent="0.2">
      <c r="A186" s="196"/>
      <c r="B186" s="168"/>
      <c r="C186" s="174" t="s">
        <v>298</v>
      </c>
      <c r="D186" s="170"/>
      <c r="E186" s="171"/>
      <c r="F186" s="175"/>
      <c r="G186" s="176">
        <v>33.85</v>
      </c>
    </row>
    <row r="187" spans="1:7" x14ac:dyDescent="0.2">
      <c r="A187" s="196"/>
      <c r="B187" s="168"/>
      <c r="C187" s="174"/>
      <c r="D187" s="170"/>
      <c r="E187" s="171"/>
      <c r="F187" s="175"/>
      <c r="G187" s="176"/>
    </row>
    <row r="188" spans="1:7" x14ac:dyDescent="0.2">
      <c r="A188" s="167"/>
      <c r="B188" s="170"/>
      <c r="C188" s="174" t="s">
        <v>299</v>
      </c>
      <c r="D188" s="170"/>
      <c r="E188" s="171"/>
      <c r="F188" s="175"/>
      <c r="G188" s="176"/>
    </row>
    <row r="189" spans="1:7" x14ac:dyDescent="0.2">
      <c r="A189" s="167" t="s">
        <v>349</v>
      </c>
      <c r="B189" s="198" t="s">
        <v>350</v>
      </c>
      <c r="C189" s="169" t="s">
        <v>348</v>
      </c>
      <c r="D189" s="170" t="s">
        <v>762</v>
      </c>
      <c r="E189" s="171">
        <v>7</v>
      </c>
      <c r="F189" s="172">
        <v>16.5</v>
      </c>
      <c r="G189" s="173">
        <v>115.5</v>
      </c>
    </row>
    <row r="190" spans="1:7" x14ac:dyDescent="0.2">
      <c r="A190" s="167" t="s">
        <v>23</v>
      </c>
      <c r="B190" s="198">
        <v>1379</v>
      </c>
      <c r="C190" s="169" t="s">
        <v>763</v>
      </c>
      <c r="D190" s="170" t="s">
        <v>735</v>
      </c>
      <c r="E190" s="171">
        <v>7.66</v>
      </c>
      <c r="F190" s="172">
        <v>0.49</v>
      </c>
      <c r="G190" s="173">
        <v>3.75</v>
      </c>
    </row>
    <row r="191" spans="1:7" ht="24" x14ac:dyDescent="0.2">
      <c r="A191" s="167" t="s">
        <v>23</v>
      </c>
      <c r="B191" s="198">
        <v>370</v>
      </c>
      <c r="C191" s="169" t="s">
        <v>764</v>
      </c>
      <c r="D191" s="170" t="s">
        <v>765</v>
      </c>
      <c r="E191" s="171">
        <v>6.4000000000000001E-2</v>
      </c>
      <c r="F191" s="172">
        <v>62.5</v>
      </c>
      <c r="G191" s="173">
        <v>4</v>
      </c>
    </row>
    <row r="192" spans="1:7" x14ac:dyDescent="0.2">
      <c r="A192" s="196"/>
      <c r="B192" s="201"/>
      <c r="C192" s="174" t="s">
        <v>304</v>
      </c>
      <c r="D192" s="170"/>
      <c r="E192" s="171"/>
      <c r="F192" s="179"/>
      <c r="G192" s="176">
        <v>123.25</v>
      </c>
    </row>
    <row r="193" spans="1:7" x14ac:dyDescent="0.2">
      <c r="A193" s="196"/>
      <c r="B193" s="201"/>
      <c r="C193" s="169"/>
      <c r="D193" s="170"/>
      <c r="E193" s="171"/>
      <c r="F193" s="179"/>
      <c r="G193" s="176"/>
    </row>
    <row r="194" spans="1:7" x14ac:dyDescent="0.2">
      <c r="A194" s="196"/>
      <c r="B194" s="201"/>
      <c r="C194" s="174" t="s">
        <v>305</v>
      </c>
      <c r="D194" s="170"/>
      <c r="E194" s="171"/>
      <c r="F194" s="175"/>
      <c r="G194" s="176">
        <v>157.1</v>
      </c>
    </row>
    <row r="195" spans="1:7" x14ac:dyDescent="0.2">
      <c r="A195" s="196"/>
      <c r="B195" s="201"/>
      <c r="C195" s="180" t="s">
        <v>306</v>
      </c>
      <c r="D195" s="181" t="s">
        <v>288</v>
      </c>
      <c r="E195" s="171">
        <v>0</v>
      </c>
      <c r="F195" s="202"/>
      <c r="G195" s="182">
        <v>0</v>
      </c>
    </row>
    <row r="196" spans="1:7" x14ac:dyDescent="0.2">
      <c r="A196" s="183"/>
      <c r="B196" s="184"/>
      <c r="C196" s="185" t="s">
        <v>307</v>
      </c>
      <c r="D196" s="184"/>
      <c r="E196" s="186"/>
      <c r="F196" s="187"/>
      <c r="G196" s="188">
        <v>157.1</v>
      </c>
    </row>
    <row r="197" spans="1:7" x14ac:dyDescent="0.2">
      <c r="A197" s="55"/>
      <c r="B197" s="189"/>
      <c r="C197" s="155"/>
      <c r="D197" s="189"/>
      <c r="E197" s="171"/>
      <c r="F197" s="191"/>
      <c r="G197" s="176"/>
    </row>
    <row r="198" spans="1:7" s="3" customFormat="1" x14ac:dyDescent="0.25">
      <c r="A198" s="224" t="s">
        <v>295</v>
      </c>
      <c r="B198" s="224" t="s">
        <v>351</v>
      </c>
      <c r="C198" s="227" t="s">
        <v>352</v>
      </c>
      <c r="D198" s="224" t="s">
        <v>274</v>
      </c>
      <c r="E198" s="158">
        <v>1</v>
      </c>
      <c r="F198" s="225">
        <v>42.7</v>
      </c>
      <c r="G198" s="159">
        <v>42.7</v>
      </c>
    </row>
    <row r="199" spans="1:7" x14ac:dyDescent="0.2">
      <c r="A199" s="206"/>
      <c r="B199" s="161"/>
      <c r="C199" s="194"/>
      <c r="D199" s="163"/>
      <c r="E199" s="171"/>
      <c r="F199" s="228"/>
      <c r="G199" s="176"/>
    </row>
    <row r="200" spans="1:7" x14ac:dyDescent="0.2">
      <c r="A200" s="167"/>
      <c r="B200" s="170"/>
      <c r="C200" s="174" t="s">
        <v>299</v>
      </c>
      <c r="D200" s="170"/>
      <c r="E200" s="171"/>
      <c r="F200" s="175"/>
      <c r="G200" s="176"/>
    </row>
    <row r="201" spans="1:7" x14ac:dyDescent="0.2">
      <c r="A201" s="196" t="s">
        <v>23</v>
      </c>
      <c r="B201" s="201">
        <v>345</v>
      </c>
      <c r="C201" s="169" t="s">
        <v>766</v>
      </c>
      <c r="D201" s="170" t="s">
        <v>735</v>
      </c>
      <c r="E201" s="171">
        <v>2.5000000000000001E-2</v>
      </c>
      <c r="F201" s="172">
        <v>18.54</v>
      </c>
      <c r="G201" s="173">
        <v>0.46</v>
      </c>
    </row>
    <row r="202" spans="1:7" x14ac:dyDescent="0.2">
      <c r="A202" s="196" t="s">
        <v>23</v>
      </c>
      <c r="B202" s="201">
        <v>3315</v>
      </c>
      <c r="C202" s="169" t="s">
        <v>767</v>
      </c>
      <c r="D202" s="170" t="s">
        <v>735</v>
      </c>
      <c r="E202" s="171">
        <v>0.99639999999999995</v>
      </c>
      <c r="F202" s="172">
        <v>0.62</v>
      </c>
      <c r="G202" s="173">
        <v>0.61</v>
      </c>
    </row>
    <row r="203" spans="1:7" ht="24" x14ac:dyDescent="0.2">
      <c r="A203" s="196" t="s">
        <v>23</v>
      </c>
      <c r="B203" s="201">
        <v>4812</v>
      </c>
      <c r="C203" s="169" t="s">
        <v>768</v>
      </c>
      <c r="D203" s="170" t="s">
        <v>733</v>
      </c>
      <c r="E203" s="171">
        <v>1.0293000000000001</v>
      </c>
      <c r="F203" s="172">
        <v>13.99</v>
      </c>
      <c r="G203" s="173">
        <v>14.39</v>
      </c>
    </row>
    <row r="204" spans="1:7" x14ac:dyDescent="0.2">
      <c r="A204" s="196" t="s">
        <v>23</v>
      </c>
      <c r="B204" s="201">
        <v>20250</v>
      </c>
      <c r="C204" s="169" t="s">
        <v>769</v>
      </c>
      <c r="D204" s="170" t="s">
        <v>735</v>
      </c>
      <c r="E204" s="171">
        <v>7.7999999999999996E-3</v>
      </c>
      <c r="F204" s="172">
        <v>10.84</v>
      </c>
      <c r="G204" s="173">
        <v>0.08</v>
      </c>
    </row>
    <row r="205" spans="1:7" ht="24" x14ac:dyDescent="0.2">
      <c r="A205" s="196" t="s">
        <v>23</v>
      </c>
      <c r="B205" s="201">
        <v>40547</v>
      </c>
      <c r="C205" s="169" t="s">
        <v>770</v>
      </c>
      <c r="D205" s="170" t="s">
        <v>771</v>
      </c>
      <c r="E205" s="171">
        <v>3.0800000000000001E-2</v>
      </c>
      <c r="F205" s="172">
        <v>18.93</v>
      </c>
      <c r="G205" s="173">
        <v>0.57999999999999996</v>
      </c>
    </row>
    <row r="206" spans="1:7" x14ac:dyDescent="0.2">
      <c r="A206" s="196"/>
      <c r="B206" s="168"/>
      <c r="C206" s="229" t="s">
        <v>353</v>
      </c>
      <c r="D206" s="198" t="s">
        <v>213</v>
      </c>
      <c r="E206" s="171">
        <v>1</v>
      </c>
      <c r="F206" s="230">
        <v>6.77</v>
      </c>
      <c r="G206" s="176">
        <v>6.77</v>
      </c>
    </row>
    <row r="207" spans="1:7" x14ac:dyDescent="0.2">
      <c r="A207" s="196"/>
      <c r="B207" s="168"/>
      <c r="C207" s="174" t="s">
        <v>304</v>
      </c>
      <c r="D207" s="198"/>
      <c r="E207" s="171"/>
      <c r="F207" s="230"/>
      <c r="G207" s="176">
        <v>22.89</v>
      </c>
    </row>
    <row r="208" spans="1:7" x14ac:dyDescent="0.2">
      <c r="A208" s="196"/>
      <c r="B208" s="168"/>
      <c r="C208" s="229"/>
      <c r="D208" s="198"/>
      <c r="E208" s="171"/>
      <c r="F208" s="230"/>
      <c r="G208" s="176"/>
    </row>
    <row r="209" spans="1:7" x14ac:dyDescent="0.2">
      <c r="A209" s="196"/>
      <c r="B209" s="201"/>
      <c r="C209" s="174" t="s">
        <v>297</v>
      </c>
      <c r="D209" s="198"/>
      <c r="E209" s="171"/>
      <c r="F209" s="230"/>
      <c r="G209" s="176"/>
    </row>
    <row r="210" spans="1:7" x14ac:dyDescent="0.2">
      <c r="A210" s="196" t="s">
        <v>23</v>
      </c>
      <c r="B210" s="168">
        <v>88269</v>
      </c>
      <c r="C210" s="169" t="s">
        <v>772</v>
      </c>
      <c r="D210" s="170" t="s">
        <v>31</v>
      </c>
      <c r="E210" s="171">
        <v>0.7974</v>
      </c>
      <c r="F210" s="172">
        <v>17.68</v>
      </c>
      <c r="G210" s="173">
        <v>14.09</v>
      </c>
    </row>
    <row r="211" spans="1:7" x14ac:dyDescent="0.2">
      <c r="A211" s="196" t="s">
        <v>23</v>
      </c>
      <c r="B211" s="168">
        <v>88316</v>
      </c>
      <c r="C211" s="169" t="s">
        <v>711</v>
      </c>
      <c r="D211" s="170" t="s">
        <v>31</v>
      </c>
      <c r="E211" s="171">
        <v>0.3987</v>
      </c>
      <c r="F211" s="172">
        <v>14.37</v>
      </c>
      <c r="G211" s="173">
        <v>5.72</v>
      </c>
    </row>
    <row r="212" spans="1:7" x14ac:dyDescent="0.2">
      <c r="A212" s="196"/>
      <c r="B212" s="201"/>
      <c r="C212" s="174" t="s">
        <v>298</v>
      </c>
      <c r="D212" s="170"/>
      <c r="E212" s="171"/>
      <c r="F212" s="175"/>
      <c r="G212" s="176">
        <v>19.809999999999999</v>
      </c>
    </row>
    <row r="213" spans="1:7" x14ac:dyDescent="0.2">
      <c r="A213" s="196"/>
      <c r="B213" s="201"/>
      <c r="C213" s="169"/>
      <c r="D213" s="170"/>
      <c r="E213" s="171"/>
      <c r="F213" s="179"/>
      <c r="G213" s="176"/>
    </row>
    <row r="214" spans="1:7" x14ac:dyDescent="0.2">
      <c r="A214" s="196"/>
      <c r="B214" s="201"/>
      <c r="C214" s="174" t="s">
        <v>305</v>
      </c>
      <c r="D214" s="170"/>
      <c r="E214" s="171"/>
      <c r="F214" s="175"/>
      <c r="G214" s="176">
        <v>42.7</v>
      </c>
    </row>
    <row r="215" spans="1:7" x14ac:dyDescent="0.2">
      <c r="A215" s="196"/>
      <c r="B215" s="201"/>
      <c r="C215" s="180" t="s">
        <v>306</v>
      </c>
      <c r="D215" s="181" t="s">
        <v>288</v>
      </c>
      <c r="E215" s="171">
        <v>0</v>
      </c>
      <c r="F215" s="202"/>
      <c r="G215" s="182">
        <v>0</v>
      </c>
    </row>
    <row r="216" spans="1:7" x14ac:dyDescent="0.2">
      <c r="A216" s="183"/>
      <c r="B216" s="184"/>
      <c r="C216" s="185" t="s">
        <v>307</v>
      </c>
      <c r="D216" s="184"/>
      <c r="E216" s="186"/>
      <c r="F216" s="187"/>
      <c r="G216" s="188">
        <v>42.7</v>
      </c>
    </row>
    <row r="217" spans="1:7" x14ac:dyDescent="0.2">
      <c r="A217" s="55"/>
      <c r="B217" s="189"/>
      <c r="C217" s="155"/>
      <c r="D217" s="189"/>
      <c r="E217" s="171"/>
      <c r="F217" s="191"/>
      <c r="G217" s="176"/>
    </row>
    <row r="218" spans="1:7" s="3" customFormat="1" x14ac:dyDescent="0.25">
      <c r="A218" s="158" t="s">
        <v>295</v>
      </c>
      <c r="B218" s="158" t="s">
        <v>354</v>
      </c>
      <c r="C218" s="222" t="s">
        <v>355</v>
      </c>
      <c r="D218" s="158" t="s">
        <v>318</v>
      </c>
      <c r="E218" s="158">
        <v>1</v>
      </c>
      <c r="F218" s="159">
        <v>13.5</v>
      </c>
      <c r="G218" s="159">
        <v>13.5</v>
      </c>
    </row>
    <row r="219" spans="1:7" x14ac:dyDescent="0.2">
      <c r="A219" s="206"/>
      <c r="B219" s="231"/>
      <c r="C219" s="232"/>
      <c r="D219" s="231"/>
      <c r="E219" s="171"/>
      <c r="F219" s="233"/>
      <c r="G219" s="176"/>
    </row>
    <row r="220" spans="1:7" x14ac:dyDescent="0.2">
      <c r="A220" s="167" t="s">
        <v>356</v>
      </c>
      <c r="B220" s="198" t="s">
        <v>357</v>
      </c>
      <c r="C220" s="169" t="s">
        <v>773</v>
      </c>
      <c r="D220" s="170" t="s">
        <v>318</v>
      </c>
      <c r="E220" s="171">
        <v>1</v>
      </c>
      <c r="F220" s="172">
        <v>13.508000000000001</v>
      </c>
      <c r="G220" s="173">
        <v>13.5</v>
      </c>
    </row>
    <row r="221" spans="1:7" x14ac:dyDescent="0.2">
      <c r="A221" s="234"/>
      <c r="B221" s="235"/>
      <c r="C221" s="236" t="s">
        <v>358</v>
      </c>
      <c r="D221" s="237"/>
      <c r="E221" s="238"/>
      <c r="F221" s="239"/>
      <c r="G221" s="240">
        <v>13.5</v>
      </c>
    </row>
    <row r="222" spans="1:7" x14ac:dyDescent="0.2">
      <c r="A222" s="55"/>
      <c r="B222" s="189"/>
      <c r="C222" s="155"/>
      <c r="D222" s="189"/>
      <c r="E222" s="190"/>
      <c r="F222" s="191"/>
      <c r="G222" s="241"/>
    </row>
    <row r="223" spans="1:7" s="3" customFormat="1" ht="24" x14ac:dyDescent="0.25">
      <c r="A223" s="158" t="s">
        <v>295</v>
      </c>
      <c r="B223" s="158" t="s">
        <v>359</v>
      </c>
      <c r="C223" s="39" t="s">
        <v>360</v>
      </c>
      <c r="D223" s="158" t="s">
        <v>213</v>
      </c>
      <c r="E223" s="158">
        <v>1</v>
      </c>
      <c r="F223" s="159">
        <v>13255</v>
      </c>
      <c r="G223" s="159">
        <v>13255</v>
      </c>
    </row>
    <row r="224" spans="1:7" x14ac:dyDescent="0.2">
      <c r="A224" s="206"/>
      <c r="B224" s="231"/>
      <c r="C224" s="232"/>
      <c r="D224" s="231"/>
      <c r="E224" s="171"/>
      <c r="F224" s="233"/>
      <c r="G224" s="176"/>
    </row>
    <row r="225" spans="1:8" ht="24" x14ac:dyDescent="0.2">
      <c r="A225" s="167" t="s">
        <v>361</v>
      </c>
      <c r="B225" s="212" t="s">
        <v>362</v>
      </c>
      <c r="C225" s="169" t="s">
        <v>774</v>
      </c>
      <c r="D225" s="170" t="s">
        <v>213</v>
      </c>
      <c r="E225" s="171">
        <v>1</v>
      </c>
      <c r="F225" s="172">
        <v>13255.000000000002</v>
      </c>
      <c r="G225" s="173">
        <v>13255</v>
      </c>
    </row>
    <row r="226" spans="1:8" x14ac:dyDescent="0.2">
      <c r="A226" s="234"/>
      <c r="B226" s="235"/>
      <c r="C226" s="236" t="s">
        <v>358</v>
      </c>
      <c r="D226" s="237"/>
      <c r="E226" s="238"/>
      <c r="F226" s="239"/>
      <c r="G226" s="240">
        <v>13255</v>
      </c>
    </row>
    <row r="227" spans="1:8" x14ac:dyDescent="0.2">
      <c r="A227" s="55"/>
      <c r="B227" s="189"/>
      <c r="C227" s="155"/>
      <c r="D227" s="189"/>
      <c r="E227" s="190"/>
      <c r="F227" s="191"/>
      <c r="G227" s="241"/>
    </row>
    <row r="228" spans="1:8" s="3" customFormat="1" ht="24" x14ac:dyDescent="0.25">
      <c r="A228" s="158" t="s">
        <v>295</v>
      </c>
      <c r="B228" s="158" t="s">
        <v>363</v>
      </c>
      <c r="C228" s="222" t="s">
        <v>364</v>
      </c>
      <c r="D228" s="158" t="s">
        <v>213</v>
      </c>
      <c r="E228" s="158">
        <v>1</v>
      </c>
      <c r="F228" s="159">
        <v>13255</v>
      </c>
      <c r="G228" s="159">
        <v>13255</v>
      </c>
    </row>
    <row r="229" spans="1:8" x14ac:dyDescent="0.2">
      <c r="A229" s="206"/>
      <c r="B229" s="231"/>
      <c r="C229" s="232"/>
      <c r="D229" s="231"/>
      <c r="E229" s="171"/>
      <c r="F229" s="233"/>
      <c r="G229" s="176"/>
    </row>
    <row r="230" spans="1:8" x14ac:dyDescent="0.2">
      <c r="A230" s="167" t="s">
        <v>361</v>
      </c>
      <c r="B230" s="212" t="s">
        <v>362</v>
      </c>
      <c r="C230" s="242" t="s">
        <v>365</v>
      </c>
      <c r="D230" s="198" t="s">
        <v>213</v>
      </c>
      <c r="E230" s="171">
        <v>1</v>
      </c>
      <c r="F230" s="172">
        <v>13255.000000000002</v>
      </c>
      <c r="G230" s="173">
        <v>13255</v>
      </c>
    </row>
    <row r="231" spans="1:8" x14ac:dyDescent="0.2">
      <c r="A231" s="234"/>
      <c r="B231" s="235"/>
      <c r="C231" s="236" t="s">
        <v>358</v>
      </c>
      <c r="D231" s="237"/>
      <c r="E231" s="238"/>
      <c r="F231" s="239"/>
      <c r="G231" s="240">
        <v>13255</v>
      </c>
    </row>
    <row r="232" spans="1:8" x14ac:dyDescent="0.2">
      <c r="A232" s="55"/>
      <c r="B232" s="189"/>
      <c r="C232" s="155"/>
      <c r="D232" s="189"/>
      <c r="E232" s="190"/>
      <c r="F232" s="191"/>
      <c r="G232" s="241"/>
    </row>
    <row r="233" spans="1:8" s="3" customFormat="1" ht="24" x14ac:dyDescent="0.25">
      <c r="A233" s="158" t="s">
        <v>295</v>
      </c>
      <c r="B233" s="158" t="s">
        <v>366</v>
      </c>
      <c r="C233" s="222" t="s">
        <v>367</v>
      </c>
      <c r="D233" s="158" t="s">
        <v>213</v>
      </c>
      <c r="E233" s="158">
        <v>1</v>
      </c>
      <c r="F233" s="159">
        <v>11660</v>
      </c>
      <c r="G233" s="159">
        <v>11660</v>
      </c>
    </row>
    <row r="234" spans="1:8" x14ac:dyDescent="0.2">
      <c r="A234" s="206"/>
      <c r="B234" s="231"/>
      <c r="C234" s="232"/>
      <c r="D234" s="231"/>
      <c r="E234" s="171"/>
      <c r="F234" s="233"/>
      <c r="G234" s="176"/>
    </row>
    <row r="235" spans="1:8" ht="24" x14ac:dyDescent="0.2">
      <c r="A235" s="167" t="s">
        <v>368</v>
      </c>
      <c r="B235" s="212" t="s">
        <v>369</v>
      </c>
      <c r="C235" s="169" t="s">
        <v>367</v>
      </c>
      <c r="D235" s="170" t="s">
        <v>213</v>
      </c>
      <c r="E235" s="171">
        <v>1</v>
      </c>
      <c r="F235" s="172">
        <v>11660.000000000002</v>
      </c>
      <c r="G235" s="173">
        <v>11660</v>
      </c>
    </row>
    <row r="236" spans="1:8" x14ac:dyDescent="0.2">
      <c r="A236" s="234"/>
      <c r="B236" s="235"/>
      <c r="C236" s="236" t="s">
        <v>358</v>
      </c>
      <c r="D236" s="237"/>
      <c r="E236" s="238"/>
      <c r="F236" s="239"/>
      <c r="G236" s="240">
        <v>11660</v>
      </c>
    </row>
    <row r="237" spans="1:8" x14ac:dyDescent="0.2">
      <c r="A237" s="55"/>
      <c r="B237" s="189"/>
      <c r="C237" s="155"/>
      <c r="D237" s="189"/>
      <c r="E237" s="190"/>
      <c r="F237" s="191"/>
      <c r="G237" s="241"/>
    </row>
    <row r="238" spans="1:8" s="3" customFormat="1" x14ac:dyDescent="0.25">
      <c r="A238" s="224" t="s">
        <v>295</v>
      </c>
      <c r="B238" s="224" t="s">
        <v>370</v>
      </c>
      <c r="C238" s="227" t="s">
        <v>371</v>
      </c>
      <c r="D238" s="224" t="s">
        <v>372</v>
      </c>
      <c r="E238" s="158">
        <v>1</v>
      </c>
      <c r="F238" s="225">
        <v>8370.2016679999997</v>
      </c>
      <c r="G238" s="159">
        <v>8370.2016679999997</v>
      </c>
      <c r="H238" s="33"/>
    </row>
    <row r="239" spans="1:8" x14ac:dyDescent="0.2">
      <c r="A239" s="243" t="s">
        <v>373</v>
      </c>
      <c r="B239" s="244"/>
      <c r="C239" s="245"/>
      <c r="D239" s="244"/>
      <c r="E239" s="246"/>
      <c r="F239" s="247"/>
      <c r="G239" s="248"/>
      <c r="H239" s="223"/>
    </row>
    <row r="240" spans="1:8" x14ac:dyDescent="0.2">
      <c r="A240" s="192"/>
      <c r="B240" s="193"/>
      <c r="C240" s="249" t="s">
        <v>374</v>
      </c>
      <c r="D240" s="250"/>
      <c r="E240" s="171"/>
      <c r="F240" s="251"/>
      <c r="G240" s="176"/>
      <c r="H240" s="223"/>
    </row>
    <row r="241" spans="1:8" x14ac:dyDescent="0.2">
      <c r="A241" s="252"/>
      <c r="B241" s="253"/>
      <c r="C241" s="254" t="s">
        <v>375</v>
      </c>
      <c r="D241" s="198" t="s">
        <v>31</v>
      </c>
      <c r="E241" s="171">
        <v>0.71399999999999997</v>
      </c>
      <c r="F241" s="172">
        <v>21.95</v>
      </c>
      <c r="G241" s="173">
        <v>15.67</v>
      </c>
      <c r="H241" s="223"/>
    </row>
    <row r="242" spans="1:8" x14ac:dyDescent="0.2">
      <c r="A242" s="252"/>
      <c r="B242" s="253"/>
      <c r="C242" s="255" t="s">
        <v>376</v>
      </c>
      <c r="D242" s="256"/>
      <c r="E242" s="171"/>
      <c r="F242" s="257"/>
      <c r="G242" s="176">
        <v>15.67</v>
      </c>
      <c r="H242" s="223"/>
    </row>
    <row r="243" spans="1:8" x14ac:dyDescent="0.2">
      <c r="A243" s="252"/>
      <c r="B243" s="253"/>
      <c r="C243" s="255"/>
      <c r="D243" s="256"/>
      <c r="E243" s="171"/>
      <c r="F243" s="257"/>
      <c r="G243" s="176"/>
      <c r="H243" s="223"/>
    </row>
    <row r="244" spans="1:8" x14ac:dyDescent="0.2">
      <c r="A244" s="252"/>
      <c r="B244" s="253"/>
      <c r="C244" s="255" t="s">
        <v>297</v>
      </c>
      <c r="D244" s="256"/>
      <c r="E244" s="171"/>
      <c r="F244" s="257"/>
      <c r="G244" s="176"/>
      <c r="H244" s="223"/>
    </row>
    <row r="245" spans="1:8" x14ac:dyDescent="0.2">
      <c r="A245" s="196" t="s">
        <v>23</v>
      </c>
      <c r="B245" s="258">
        <v>88316</v>
      </c>
      <c r="C245" s="169" t="s">
        <v>711</v>
      </c>
      <c r="D245" s="170" t="s">
        <v>31</v>
      </c>
      <c r="E245" s="171">
        <v>6</v>
      </c>
      <c r="F245" s="172">
        <v>14.37</v>
      </c>
      <c r="G245" s="173">
        <v>86.22</v>
      </c>
      <c r="H245" s="223"/>
    </row>
    <row r="246" spans="1:8" x14ac:dyDescent="0.2">
      <c r="A246" s="196"/>
      <c r="B246" s="198"/>
      <c r="C246" s="255" t="s">
        <v>298</v>
      </c>
      <c r="D246" s="256"/>
      <c r="E246" s="171"/>
      <c r="F246" s="257"/>
      <c r="G246" s="176">
        <v>86.22</v>
      </c>
    </row>
    <row r="247" spans="1:8" x14ac:dyDescent="0.2">
      <c r="A247" s="196"/>
      <c r="B247" s="198"/>
      <c r="C247" s="255"/>
      <c r="D247" s="256"/>
      <c r="E247" s="171"/>
      <c r="F247" s="257"/>
      <c r="G247" s="176"/>
    </row>
    <row r="248" spans="1:8" x14ac:dyDescent="0.2">
      <c r="A248" s="196"/>
      <c r="B248" s="198"/>
      <c r="C248" s="259" t="s">
        <v>377</v>
      </c>
      <c r="D248" s="256"/>
      <c r="E248" s="171"/>
      <c r="F248" s="257"/>
      <c r="G248" s="176"/>
    </row>
    <row r="249" spans="1:8" x14ac:dyDescent="0.2">
      <c r="A249" s="196" t="s">
        <v>23</v>
      </c>
      <c r="B249" s="168">
        <v>1379</v>
      </c>
      <c r="C249" s="169" t="s">
        <v>763</v>
      </c>
      <c r="D249" s="170" t="s">
        <v>735</v>
      </c>
      <c r="E249" s="171">
        <v>336</v>
      </c>
      <c r="F249" s="172">
        <v>0.49</v>
      </c>
      <c r="G249" s="173">
        <v>164.64</v>
      </c>
    </row>
    <row r="250" spans="1:8" ht="24" x14ac:dyDescent="0.2">
      <c r="A250" s="196" t="s">
        <v>23</v>
      </c>
      <c r="B250" s="170">
        <v>370</v>
      </c>
      <c r="C250" s="169" t="s">
        <v>764</v>
      </c>
      <c r="D250" s="170" t="s">
        <v>765</v>
      </c>
      <c r="E250" s="171">
        <v>0.85270000000000001</v>
      </c>
      <c r="F250" s="172">
        <v>62.5</v>
      </c>
      <c r="G250" s="173">
        <v>53.29</v>
      </c>
    </row>
    <row r="251" spans="1:8" ht="24" x14ac:dyDescent="0.2">
      <c r="A251" s="196" t="s">
        <v>23</v>
      </c>
      <c r="B251" s="170">
        <v>4721</v>
      </c>
      <c r="C251" s="169" t="s">
        <v>775</v>
      </c>
      <c r="D251" s="170" t="s">
        <v>765</v>
      </c>
      <c r="E251" s="171">
        <v>0.83599999999999997</v>
      </c>
      <c r="F251" s="172">
        <v>80</v>
      </c>
      <c r="G251" s="173">
        <v>66.88</v>
      </c>
    </row>
    <row r="252" spans="1:8" x14ac:dyDescent="0.2">
      <c r="A252" s="196"/>
      <c r="B252" s="260"/>
      <c r="C252" s="261" t="s">
        <v>304</v>
      </c>
      <c r="D252" s="260"/>
      <c r="E252" s="171"/>
      <c r="F252" s="262"/>
      <c r="G252" s="176">
        <v>284.80999999999995</v>
      </c>
    </row>
    <row r="253" spans="1:8" x14ac:dyDescent="0.2">
      <c r="A253" s="263"/>
      <c r="B253" s="264"/>
      <c r="C253" s="265"/>
      <c r="D253" s="264"/>
      <c r="E253" s="171"/>
      <c r="F253" s="266"/>
      <c r="G253" s="176"/>
    </row>
    <row r="254" spans="1:8" x14ac:dyDescent="0.2">
      <c r="A254" s="267"/>
      <c r="B254" s="268"/>
      <c r="C254" s="269" t="s">
        <v>378</v>
      </c>
      <c r="D254" s="268"/>
      <c r="E254" s="238"/>
      <c r="F254" s="270"/>
      <c r="G254" s="240">
        <v>386.7</v>
      </c>
    </row>
    <row r="255" spans="1:8" x14ac:dyDescent="0.2">
      <c r="A255" s="271"/>
      <c r="B255" s="272"/>
      <c r="C255" s="273"/>
      <c r="D255" s="272"/>
      <c r="E255" s="190"/>
      <c r="F255" s="274"/>
      <c r="G255" s="241"/>
    </row>
    <row r="256" spans="1:8" x14ac:dyDescent="0.2">
      <c r="A256" s="275" t="s">
        <v>379</v>
      </c>
      <c r="B256" s="276"/>
      <c r="C256" s="277"/>
      <c r="D256" s="276"/>
      <c r="E256" s="278"/>
      <c r="F256" s="279"/>
      <c r="G256" s="248"/>
    </row>
    <row r="257" spans="1:7" x14ac:dyDescent="0.2">
      <c r="A257" s="192"/>
      <c r="B257" s="193"/>
      <c r="C257" s="249" t="s">
        <v>297</v>
      </c>
      <c r="D257" s="250"/>
      <c r="E257" s="171"/>
      <c r="F257" s="251"/>
      <c r="G257" s="176"/>
    </row>
    <row r="258" spans="1:7" x14ac:dyDescent="0.2">
      <c r="A258" s="196" t="s">
        <v>23</v>
      </c>
      <c r="B258" s="258">
        <v>88239</v>
      </c>
      <c r="C258" s="169" t="s">
        <v>776</v>
      </c>
      <c r="D258" s="170" t="s">
        <v>31</v>
      </c>
      <c r="E258" s="171">
        <v>1.3</v>
      </c>
      <c r="F258" s="172">
        <v>14.91</v>
      </c>
      <c r="G258" s="173">
        <v>19.38</v>
      </c>
    </row>
    <row r="259" spans="1:7" x14ac:dyDescent="0.2">
      <c r="A259" s="196" t="s">
        <v>23</v>
      </c>
      <c r="B259" s="258">
        <v>88262</v>
      </c>
      <c r="C259" s="169" t="s">
        <v>729</v>
      </c>
      <c r="D259" s="170" t="s">
        <v>31</v>
      </c>
      <c r="E259" s="171">
        <v>1.3</v>
      </c>
      <c r="F259" s="172">
        <v>17.64</v>
      </c>
      <c r="G259" s="173">
        <v>22.93</v>
      </c>
    </row>
    <row r="260" spans="1:7" x14ac:dyDescent="0.2">
      <c r="A260" s="196"/>
      <c r="B260" s="198"/>
      <c r="C260" s="255" t="s">
        <v>298</v>
      </c>
      <c r="D260" s="256"/>
      <c r="E260" s="171"/>
      <c r="F260" s="257"/>
      <c r="G260" s="176">
        <v>42.31</v>
      </c>
    </row>
    <row r="261" spans="1:7" x14ac:dyDescent="0.2">
      <c r="A261" s="196"/>
      <c r="B261" s="198"/>
      <c r="C261" s="255"/>
      <c r="D261" s="256"/>
      <c r="E261" s="171"/>
      <c r="F261" s="257"/>
      <c r="G261" s="176"/>
    </row>
    <row r="262" spans="1:7" x14ac:dyDescent="0.2">
      <c r="A262" s="196"/>
      <c r="B262" s="198"/>
      <c r="C262" s="259" t="s">
        <v>377</v>
      </c>
      <c r="D262" s="256"/>
      <c r="E262" s="171"/>
      <c r="F262" s="257"/>
      <c r="G262" s="176"/>
    </row>
    <row r="263" spans="1:7" ht="24" x14ac:dyDescent="0.2">
      <c r="A263" s="196" t="s">
        <v>23</v>
      </c>
      <c r="B263" s="198">
        <v>2692</v>
      </c>
      <c r="C263" s="169" t="s">
        <v>777</v>
      </c>
      <c r="D263" s="170" t="s">
        <v>778</v>
      </c>
      <c r="E263" s="171">
        <v>0.4</v>
      </c>
      <c r="F263" s="172">
        <v>4.83</v>
      </c>
      <c r="G263" s="173">
        <v>1.93</v>
      </c>
    </row>
    <row r="264" spans="1:7" x14ac:dyDescent="0.2">
      <c r="A264" s="196" t="s">
        <v>23</v>
      </c>
      <c r="B264" s="198">
        <v>5061</v>
      </c>
      <c r="C264" s="169" t="s">
        <v>779</v>
      </c>
      <c r="D264" s="170" t="s">
        <v>735</v>
      </c>
      <c r="E264" s="171">
        <v>0.15</v>
      </c>
      <c r="F264" s="172">
        <v>10.99</v>
      </c>
      <c r="G264" s="173">
        <v>1.64</v>
      </c>
    </row>
    <row r="265" spans="1:7" ht="24" x14ac:dyDescent="0.2">
      <c r="A265" s="196" t="s">
        <v>23</v>
      </c>
      <c r="B265" s="198">
        <v>20206</v>
      </c>
      <c r="C265" s="169" t="s">
        <v>780</v>
      </c>
      <c r="D265" s="170" t="s">
        <v>728</v>
      </c>
      <c r="E265" s="171">
        <v>0.5</v>
      </c>
      <c r="F265" s="172">
        <v>4.38</v>
      </c>
      <c r="G265" s="173">
        <v>2.19</v>
      </c>
    </row>
    <row r="266" spans="1:7" ht="36" x14ac:dyDescent="0.2">
      <c r="A266" s="196" t="s">
        <v>23</v>
      </c>
      <c r="B266" s="198">
        <v>6188</v>
      </c>
      <c r="C266" s="169" t="s">
        <v>781</v>
      </c>
      <c r="D266" s="170" t="s">
        <v>733</v>
      </c>
      <c r="E266" s="171">
        <v>1</v>
      </c>
      <c r="F266" s="172">
        <v>37.590000000000003</v>
      </c>
      <c r="G266" s="173">
        <v>37.590000000000003</v>
      </c>
    </row>
    <row r="267" spans="1:7" x14ac:dyDescent="0.2">
      <c r="A267" s="196"/>
      <c r="B267" s="260"/>
      <c r="C267" s="261" t="s">
        <v>304</v>
      </c>
      <c r="D267" s="260"/>
      <c r="E267" s="171"/>
      <c r="F267" s="262"/>
      <c r="G267" s="176">
        <v>43.35</v>
      </c>
    </row>
    <row r="268" spans="1:7" x14ac:dyDescent="0.2">
      <c r="A268" s="196"/>
      <c r="B268" s="260"/>
      <c r="C268" s="261"/>
      <c r="D268" s="260"/>
      <c r="E268" s="171"/>
      <c r="F268" s="262"/>
      <c r="G268" s="176"/>
    </row>
    <row r="269" spans="1:7" x14ac:dyDescent="0.2">
      <c r="A269" s="234"/>
      <c r="B269" s="268"/>
      <c r="C269" s="269" t="s">
        <v>380</v>
      </c>
      <c r="D269" s="268"/>
      <c r="E269" s="238"/>
      <c r="F269" s="270"/>
      <c r="G269" s="240">
        <v>85.66</v>
      </c>
    </row>
    <row r="270" spans="1:7" x14ac:dyDescent="0.2">
      <c r="A270" s="280"/>
      <c r="B270" s="189"/>
      <c r="C270" s="155"/>
      <c r="D270" s="189"/>
      <c r="E270" s="190"/>
      <c r="F270" s="191"/>
      <c r="G270" s="241"/>
    </row>
    <row r="271" spans="1:7" x14ac:dyDescent="0.2">
      <c r="A271" s="243" t="s">
        <v>381</v>
      </c>
      <c r="B271" s="244"/>
      <c r="C271" s="245"/>
      <c r="D271" s="244"/>
      <c r="E271" s="278"/>
      <c r="F271" s="247"/>
      <c r="G271" s="248"/>
    </row>
    <row r="272" spans="1:7" x14ac:dyDescent="0.2">
      <c r="A272" s="281"/>
      <c r="B272" s="282"/>
      <c r="C272" s="283" t="s">
        <v>297</v>
      </c>
      <c r="D272" s="284"/>
      <c r="E272" s="171"/>
      <c r="F272" s="285"/>
      <c r="G272" s="176"/>
    </row>
    <row r="273" spans="1:7" x14ac:dyDescent="0.2">
      <c r="A273" s="196" t="s">
        <v>23</v>
      </c>
      <c r="B273" s="258">
        <v>88238</v>
      </c>
      <c r="C273" s="169" t="s">
        <v>782</v>
      </c>
      <c r="D273" s="170" t="s">
        <v>31</v>
      </c>
      <c r="E273" s="171">
        <v>0.08</v>
      </c>
      <c r="F273" s="172">
        <v>13.76</v>
      </c>
      <c r="G273" s="173">
        <v>1.1000000000000001</v>
      </c>
    </row>
    <row r="274" spans="1:7" x14ac:dyDescent="0.2">
      <c r="A274" s="196" t="s">
        <v>23</v>
      </c>
      <c r="B274" s="258">
        <v>88245</v>
      </c>
      <c r="C274" s="169" t="s">
        <v>783</v>
      </c>
      <c r="D274" s="170" t="s">
        <v>31</v>
      </c>
      <c r="E274" s="171">
        <v>0.08</v>
      </c>
      <c r="F274" s="172">
        <v>17.68</v>
      </c>
      <c r="G274" s="173">
        <v>1.41</v>
      </c>
    </row>
    <row r="275" spans="1:7" x14ac:dyDescent="0.2">
      <c r="A275" s="196"/>
      <c r="B275" s="198"/>
      <c r="C275" s="255" t="s">
        <v>298</v>
      </c>
      <c r="D275" s="256"/>
      <c r="E275" s="171"/>
      <c r="F275" s="257"/>
      <c r="G275" s="176">
        <v>2.5099999999999998</v>
      </c>
    </row>
    <row r="276" spans="1:7" x14ac:dyDescent="0.2">
      <c r="A276" s="196"/>
      <c r="B276" s="198"/>
      <c r="C276" s="255"/>
      <c r="D276" s="256"/>
      <c r="E276" s="171"/>
      <c r="F276" s="257"/>
      <c r="G276" s="176"/>
    </row>
    <row r="277" spans="1:7" x14ac:dyDescent="0.2">
      <c r="A277" s="196"/>
      <c r="B277" s="198"/>
      <c r="C277" s="259" t="s">
        <v>377</v>
      </c>
      <c r="D277" s="256"/>
      <c r="E277" s="171"/>
      <c r="F277" s="257"/>
      <c r="G277" s="176"/>
    </row>
    <row r="278" spans="1:7" ht="24" x14ac:dyDescent="0.2">
      <c r="A278" s="196" t="s">
        <v>23</v>
      </c>
      <c r="B278" s="198">
        <v>43132</v>
      </c>
      <c r="C278" s="169" t="s">
        <v>784</v>
      </c>
      <c r="D278" s="170" t="s">
        <v>735</v>
      </c>
      <c r="E278" s="171">
        <v>0.02</v>
      </c>
      <c r="F278" s="172">
        <v>12.23</v>
      </c>
      <c r="G278" s="173">
        <v>0.24</v>
      </c>
    </row>
    <row r="279" spans="1:7" x14ac:dyDescent="0.2">
      <c r="A279" s="196" t="s">
        <v>23</v>
      </c>
      <c r="B279" s="198">
        <v>43053</v>
      </c>
      <c r="C279" s="169" t="s">
        <v>785</v>
      </c>
      <c r="D279" s="170" t="s">
        <v>735</v>
      </c>
      <c r="E279" s="171">
        <v>1.1499999999999999</v>
      </c>
      <c r="F279" s="172">
        <v>4.8600000000000003</v>
      </c>
      <c r="G279" s="173">
        <v>5.58</v>
      </c>
    </row>
    <row r="280" spans="1:7" x14ac:dyDescent="0.2">
      <c r="A280" s="196"/>
      <c r="B280" s="260"/>
      <c r="C280" s="286" t="s">
        <v>304</v>
      </c>
      <c r="D280" s="260"/>
      <c r="E280" s="171"/>
      <c r="F280" s="262"/>
      <c r="G280" s="176">
        <v>5.82</v>
      </c>
    </row>
    <row r="281" spans="1:7" x14ac:dyDescent="0.2">
      <c r="A281" s="196"/>
      <c r="B281" s="260"/>
      <c r="C281" s="286"/>
      <c r="D281" s="260"/>
      <c r="E281" s="171"/>
      <c r="F281" s="262"/>
      <c r="G281" s="176"/>
    </row>
    <row r="282" spans="1:7" x14ac:dyDescent="0.2">
      <c r="A282" s="234"/>
      <c r="B282" s="268"/>
      <c r="C282" s="269" t="s">
        <v>382</v>
      </c>
      <c r="D282" s="268"/>
      <c r="E282" s="238"/>
      <c r="F282" s="270"/>
      <c r="G282" s="240">
        <v>8.33</v>
      </c>
    </row>
    <row r="283" spans="1:7" x14ac:dyDescent="0.2">
      <c r="A283" s="280"/>
      <c r="B283" s="189"/>
      <c r="C283" s="155"/>
      <c r="D283" s="189"/>
      <c r="E283" s="190"/>
      <c r="F283" s="191"/>
      <c r="G283" s="241"/>
    </row>
    <row r="284" spans="1:7" x14ac:dyDescent="0.2">
      <c r="A284" s="287" t="s">
        <v>383</v>
      </c>
      <c r="B284" s="288"/>
      <c r="C284" s="289"/>
      <c r="D284" s="288"/>
      <c r="E284" s="278"/>
      <c r="F284" s="290"/>
      <c r="G284" s="248"/>
    </row>
    <row r="285" spans="1:7" x14ac:dyDescent="0.2">
      <c r="A285" s="192"/>
      <c r="B285" s="193"/>
      <c r="C285" s="249" t="s">
        <v>297</v>
      </c>
      <c r="D285" s="250"/>
      <c r="E285" s="171"/>
      <c r="F285" s="251"/>
      <c r="G285" s="176"/>
    </row>
    <row r="286" spans="1:7" x14ac:dyDescent="0.2">
      <c r="A286" s="210" t="s">
        <v>23</v>
      </c>
      <c r="B286" s="291">
        <v>88238</v>
      </c>
      <c r="C286" s="169" t="s">
        <v>782</v>
      </c>
      <c r="D286" s="170" t="s">
        <v>31</v>
      </c>
      <c r="E286" s="171">
        <v>7.0000000000000007E-2</v>
      </c>
      <c r="F286" s="172">
        <v>13.76</v>
      </c>
      <c r="G286" s="173">
        <v>0.96</v>
      </c>
    </row>
    <row r="287" spans="1:7" x14ac:dyDescent="0.2">
      <c r="A287" s="210" t="s">
        <v>23</v>
      </c>
      <c r="B287" s="291">
        <v>88245</v>
      </c>
      <c r="C287" s="169" t="s">
        <v>783</v>
      </c>
      <c r="D287" s="170" t="s">
        <v>31</v>
      </c>
      <c r="E287" s="171">
        <v>7.0000000000000007E-2</v>
      </c>
      <c r="F287" s="172">
        <v>17.68</v>
      </c>
      <c r="G287" s="173">
        <v>1.23</v>
      </c>
    </row>
    <row r="288" spans="1:7" x14ac:dyDescent="0.2">
      <c r="A288" s="210"/>
      <c r="B288" s="211"/>
      <c r="C288" s="255" t="s">
        <v>298</v>
      </c>
      <c r="D288" s="256"/>
      <c r="E288" s="171"/>
      <c r="F288" s="257"/>
      <c r="G288" s="176">
        <v>2.19</v>
      </c>
    </row>
    <row r="289" spans="1:7" x14ac:dyDescent="0.2">
      <c r="A289" s="210"/>
      <c r="B289" s="211"/>
      <c r="C289" s="255"/>
      <c r="D289" s="256"/>
      <c r="E289" s="171"/>
      <c r="F289" s="257"/>
      <c r="G289" s="176"/>
    </row>
    <row r="290" spans="1:7" x14ac:dyDescent="0.2">
      <c r="A290" s="210"/>
      <c r="B290" s="211"/>
      <c r="C290" s="259" t="s">
        <v>377</v>
      </c>
      <c r="D290" s="256"/>
      <c r="E290" s="171"/>
      <c r="F290" s="257"/>
      <c r="G290" s="176"/>
    </row>
    <row r="291" spans="1:7" ht="24" x14ac:dyDescent="0.2">
      <c r="A291" s="210" t="s">
        <v>23</v>
      </c>
      <c r="B291" s="211">
        <v>43132</v>
      </c>
      <c r="C291" s="169" t="s">
        <v>784</v>
      </c>
      <c r="D291" s="170" t="s">
        <v>735</v>
      </c>
      <c r="E291" s="171">
        <v>0.02</v>
      </c>
      <c r="F291" s="172">
        <v>12.23</v>
      </c>
      <c r="G291" s="173">
        <v>0.24</v>
      </c>
    </row>
    <row r="292" spans="1:7" x14ac:dyDescent="0.2">
      <c r="A292" s="210" t="s">
        <v>23</v>
      </c>
      <c r="B292" s="292">
        <v>43059</v>
      </c>
      <c r="C292" s="169" t="s">
        <v>786</v>
      </c>
      <c r="D292" s="170" t="s">
        <v>735</v>
      </c>
      <c r="E292" s="171">
        <v>1.1499999999999999</v>
      </c>
      <c r="F292" s="172">
        <v>4.79</v>
      </c>
      <c r="G292" s="173">
        <v>5.5</v>
      </c>
    </row>
    <row r="293" spans="1:7" x14ac:dyDescent="0.2">
      <c r="A293" s="196"/>
      <c r="B293" s="253"/>
      <c r="C293" s="293" t="s">
        <v>304</v>
      </c>
      <c r="D293" s="253"/>
      <c r="E293" s="171"/>
      <c r="F293" s="294"/>
      <c r="G293" s="176">
        <v>5.74</v>
      </c>
    </row>
    <row r="294" spans="1:7" x14ac:dyDescent="0.2">
      <c r="A294" s="252"/>
      <c r="B294" s="253"/>
      <c r="C294" s="295"/>
      <c r="D294" s="253"/>
      <c r="E294" s="171"/>
      <c r="F294" s="294"/>
      <c r="G294" s="176"/>
    </row>
    <row r="295" spans="1:7" x14ac:dyDescent="0.2">
      <c r="A295" s="234"/>
      <c r="B295" s="296"/>
      <c r="C295" s="297" t="s">
        <v>384</v>
      </c>
      <c r="D295" s="296"/>
      <c r="E295" s="238"/>
      <c r="F295" s="298"/>
      <c r="G295" s="240">
        <v>7.93</v>
      </c>
    </row>
    <row r="296" spans="1:7" x14ac:dyDescent="0.2">
      <c r="A296" s="299"/>
      <c r="B296" s="300"/>
      <c r="C296" s="301"/>
      <c r="D296" s="300"/>
      <c r="E296" s="302"/>
      <c r="F296" s="303"/>
      <c r="G296" s="304"/>
    </row>
    <row r="297" spans="1:7" s="223" customFormat="1" x14ac:dyDescent="0.2">
      <c r="A297" s="305" t="s">
        <v>385</v>
      </c>
      <c r="B297" s="306"/>
      <c r="C297" s="307"/>
      <c r="D297" s="306"/>
      <c r="E297" s="302"/>
      <c r="F297" s="308"/>
      <c r="G297" s="304">
        <v>382.83300000000003</v>
      </c>
    </row>
    <row r="298" spans="1:7" s="223" customFormat="1" x14ac:dyDescent="0.2">
      <c r="A298" s="309" t="s">
        <v>386</v>
      </c>
      <c r="B298" s="306"/>
      <c r="C298" s="307"/>
      <c r="D298" s="306"/>
      <c r="E298" s="302"/>
      <c r="F298" s="308"/>
      <c r="G298" s="304">
        <v>205.58400000000003</v>
      </c>
    </row>
    <row r="299" spans="1:7" s="223" customFormat="1" x14ac:dyDescent="0.2">
      <c r="A299" s="309" t="s">
        <v>387</v>
      </c>
      <c r="B299" s="306"/>
      <c r="C299" s="307"/>
      <c r="D299" s="306"/>
      <c r="E299" s="302"/>
      <c r="F299" s="308"/>
      <c r="G299" s="304">
        <v>7104.7402999999995</v>
      </c>
    </row>
    <row r="300" spans="1:7" s="223" customFormat="1" x14ac:dyDescent="0.2">
      <c r="A300" s="310" t="s">
        <v>388</v>
      </c>
      <c r="B300" s="311"/>
      <c r="C300" s="312"/>
      <c r="D300" s="311"/>
      <c r="E300" s="302"/>
      <c r="F300" s="313"/>
      <c r="G300" s="304">
        <v>677.04436799999996</v>
      </c>
    </row>
    <row r="301" spans="1:7" x14ac:dyDescent="0.2">
      <c r="A301" s="287" t="s">
        <v>389</v>
      </c>
      <c r="B301" s="288"/>
      <c r="C301" s="289"/>
      <c r="D301" s="288"/>
      <c r="E301" s="314"/>
      <c r="F301" s="315"/>
      <c r="G301" s="248">
        <v>8370.2016679999997</v>
      </c>
    </row>
    <row r="302" spans="1:7" x14ac:dyDescent="0.2">
      <c r="A302" s="55"/>
      <c r="B302" s="189"/>
      <c r="C302" s="155"/>
      <c r="D302" s="189"/>
      <c r="E302" s="171"/>
      <c r="F302" s="191"/>
      <c r="G302" s="176"/>
    </row>
    <row r="303" spans="1:7" s="3" customFormat="1" ht="36" x14ac:dyDescent="0.25">
      <c r="A303" s="158" t="s">
        <v>295</v>
      </c>
      <c r="B303" s="158" t="s">
        <v>390</v>
      </c>
      <c r="C303" s="222" t="s">
        <v>391</v>
      </c>
      <c r="D303" s="158" t="s">
        <v>213</v>
      </c>
      <c r="E303" s="158">
        <v>1</v>
      </c>
      <c r="F303" s="159">
        <v>16909.629999999997</v>
      </c>
      <c r="G303" s="159">
        <v>16909.629999999997</v>
      </c>
    </row>
    <row r="304" spans="1:7" ht="24" x14ac:dyDescent="0.2">
      <c r="A304" s="206" t="s">
        <v>23</v>
      </c>
      <c r="B304" s="213">
        <v>93358</v>
      </c>
      <c r="C304" s="207" t="s">
        <v>628</v>
      </c>
      <c r="D304" s="163" t="s">
        <v>372</v>
      </c>
      <c r="E304" s="171">
        <v>23.42</v>
      </c>
      <c r="F304" s="209">
        <v>56.84</v>
      </c>
      <c r="G304" s="173">
        <v>1331.19</v>
      </c>
    </row>
    <row r="305" spans="1:7" x14ac:dyDescent="0.2">
      <c r="A305" s="210" t="s">
        <v>310</v>
      </c>
      <c r="B305" s="211" t="s">
        <v>311</v>
      </c>
      <c r="C305" s="169" t="s">
        <v>720</v>
      </c>
      <c r="D305" s="170" t="s">
        <v>372</v>
      </c>
      <c r="E305" s="171">
        <v>23.42</v>
      </c>
      <c r="F305" s="172">
        <v>16.55</v>
      </c>
      <c r="G305" s="173">
        <v>387.6</v>
      </c>
    </row>
    <row r="306" spans="1:7" x14ac:dyDescent="0.2">
      <c r="A306" s="210" t="s">
        <v>310</v>
      </c>
      <c r="B306" s="211" t="s">
        <v>312</v>
      </c>
      <c r="C306" s="169" t="s">
        <v>721</v>
      </c>
      <c r="D306" s="170" t="s">
        <v>722</v>
      </c>
      <c r="E306" s="171">
        <v>117.10000000000001</v>
      </c>
      <c r="F306" s="172">
        <v>0.92</v>
      </c>
      <c r="G306" s="173">
        <v>107.73</v>
      </c>
    </row>
    <row r="307" spans="1:7" ht="24" x14ac:dyDescent="0.2">
      <c r="A307" s="196" t="s">
        <v>23</v>
      </c>
      <c r="B307" s="198">
        <v>93382</v>
      </c>
      <c r="C307" s="169" t="s">
        <v>629</v>
      </c>
      <c r="D307" s="170" t="s">
        <v>372</v>
      </c>
      <c r="E307" s="171">
        <v>7.0260000000000007</v>
      </c>
      <c r="F307" s="172">
        <v>19.64</v>
      </c>
      <c r="G307" s="173">
        <v>137.99</v>
      </c>
    </row>
    <row r="308" spans="1:7" ht="24" x14ac:dyDescent="0.2">
      <c r="A308" s="196" t="s">
        <v>23</v>
      </c>
      <c r="B308" s="212">
        <v>94971</v>
      </c>
      <c r="C308" s="169" t="s">
        <v>632</v>
      </c>
      <c r="D308" s="170" t="s">
        <v>372</v>
      </c>
      <c r="E308" s="171">
        <v>0.81899999999999995</v>
      </c>
      <c r="F308" s="172">
        <v>319.95</v>
      </c>
      <c r="G308" s="173">
        <v>262.02999999999997</v>
      </c>
    </row>
    <row r="309" spans="1:7" ht="24" x14ac:dyDescent="0.2">
      <c r="A309" s="196" t="s">
        <v>23</v>
      </c>
      <c r="B309" s="212">
        <v>92873</v>
      </c>
      <c r="C309" s="169" t="s">
        <v>634</v>
      </c>
      <c r="D309" s="170" t="s">
        <v>372</v>
      </c>
      <c r="E309" s="171">
        <v>0.81899999999999995</v>
      </c>
      <c r="F309" s="172">
        <v>146.37</v>
      </c>
      <c r="G309" s="173">
        <v>119.87</v>
      </c>
    </row>
    <row r="310" spans="1:7" ht="24" x14ac:dyDescent="0.2">
      <c r="A310" s="196" t="s">
        <v>23</v>
      </c>
      <c r="B310" s="198">
        <v>97736</v>
      </c>
      <c r="C310" s="169" t="s">
        <v>723</v>
      </c>
      <c r="D310" s="170" t="s">
        <v>372</v>
      </c>
      <c r="E310" s="171">
        <v>13.396000000000001</v>
      </c>
      <c r="F310" s="172">
        <v>1002.98</v>
      </c>
      <c r="G310" s="173">
        <v>13435.92</v>
      </c>
    </row>
    <row r="311" spans="1:7" ht="48" x14ac:dyDescent="0.2">
      <c r="A311" s="196" t="s">
        <v>23</v>
      </c>
      <c r="B311" s="198">
        <v>87503</v>
      </c>
      <c r="C311" s="169" t="s">
        <v>724</v>
      </c>
      <c r="D311" s="170" t="s">
        <v>274</v>
      </c>
      <c r="E311" s="171">
        <v>17.563000000000002</v>
      </c>
      <c r="F311" s="172">
        <v>54.72</v>
      </c>
      <c r="G311" s="173">
        <v>961.04</v>
      </c>
    </row>
    <row r="312" spans="1:7" ht="24" x14ac:dyDescent="0.2">
      <c r="A312" s="196" t="s">
        <v>23</v>
      </c>
      <c r="B312" s="198">
        <v>98115</v>
      </c>
      <c r="C312" s="169" t="s">
        <v>725</v>
      </c>
      <c r="D312" s="170" t="s">
        <v>213</v>
      </c>
      <c r="E312" s="171">
        <v>2</v>
      </c>
      <c r="F312" s="172">
        <v>83.13</v>
      </c>
      <c r="G312" s="173">
        <v>166.26</v>
      </c>
    </row>
    <row r="313" spans="1:7" x14ac:dyDescent="0.2">
      <c r="A313" s="183"/>
      <c r="B313" s="184"/>
      <c r="C313" s="185" t="s">
        <v>307</v>
      </c>
      <c r="D313" s="184"/>
      <c r="E313" s="186"/>
      <c r="F313" s="187"/>
      <c r="G313" s="188">
        <v>16909.629999999997</v>
      </c>
    </row>
    <row r="314" spans="1:7" x14ac:dyDescent="0.2">
      <c r="A314" s="316"/>
      <c r="C314" s="155"/>
      <c r="E314" s="171"/>
      <c r="G314" s="317"/>
    </row>
    <row r="315" spans="1:7" s="3" customFormat="1" x14ac:dyDescent="0.25">
      <c r="A315" s="158" t="s">
        <v>295</v>
      </c>
      <c r="B315" s="158" t="s">
        <v>392</v>
      </c>
      <c r="C315" s="222" t="s">
        <v>393</v>
      </c>
      <c r="D315" s="158" t="s">
        <v>274</v>
      </c>
      <c r="E315" s="158">
        <v>1</v>
      </c>
      <c r="F315" s="159">
        <v>67.3</v>
      </c>
      <c r="G315" s="159">
        <v>67.3</v>
      </c>
    </row>
    <row r="316" spans="1:7" x14ac:dyDescent="0.2">
      <c r="A316" s="318"/>
      <c r="B316" s="319"/>
      <c r="C316" s="162" t="s">
        <v>299</v>
      </c>
      <c r="D316" s="319"/>
      <c r="E316" s="171"/>
      <c r="F316" s="320"/>
      <c r="G316" s="176"/>
    </row>
    <row r="317" spans="1:7" ht="24" x14ac:dyDescent="0.2">
      <c r="A317" s="167" t="s">
        <v>394</v>
      </c>
      <c r="B317" s="212" t="s">
        <v>395</v>
      </c>
      <c r="C317" s="169" t="s">
        <v>787</v>
      </c>
      <c r="D317" s="170" t="s">
        <v>274</v>
      </c>
      <c r="E317" s="171">
        <v>1</v>
      </c>
      <c r="F317" s="172">
        <v>67.308999999999997</v>
      </c>
      <c r="G317" s="173">
        <v>67.3</v>
      </c>
    </row>
    <row r="318" spans="1:7" x14ac:dyDescent="0.2">
      <c r="A318" s="196"/>
      <c r="B318" s="201"/>
      <c r="C318" s="174" t="s">
        <v>358</v>
      </c>
      <c r="D318" s="170"/>
      <c r="E318" s="171"/>
      <c r="F318" s="179"/>
      <c r="G318" s="176">
        <v>67.3</v>
      </c>
    </row>
    <row r="319" spans="1:7" x14ac:dyDescent="0.2">
      <c r="A319" s="196"/>
      <c r="B319" s="201"/>
      <c r="C319" s="169"/>
      <c r="D319" s="170"/>
      <c r="E319" s="171"/>
      <c r="F319" s="179"/>
      <c r="G319" s="176"/>
    </row>
    <row r="320" spans="1:7" x14ac:dyDescent="0.2">
      <c r="A320" s="183"/>
      <c r="B320" s="184"/>
      <c r="C320" s="185" t="s">
        <v>307</v>
      </c>
      <c r="D320" s="184"/>
      <c r="E320" s="186"/>
      <c r="F320" s="187"/>
      <c r="G320" s="188">
        <v>67.3</v>
      </c>
    </row>
    <row r="321" spans="1:7" x14ac:dyDescent="0.2">
      <c r="A321" s="55"/>
      <c r="B321" s="189"/>
      <c r="C321" s="155"/>
      <c r="D321" s="189"/>
      <c r="E321" s="171"/>
      <c r="F321" s="191"/>
      <c r="G321" s="176"/>
    </row>
    <row r="322" spans="1:7" s="3" customFormat="1" ht="24" x14ac:dyDescent="0.25">
      <c r="A322" s="158" t="s">
        <v>295</v>
      </c>
      <c r="B322" s="158" t="s">
        <v>396</v>
      </c>
      <c r="C322" s="39" t="s">
        <v>397</v>
      </c>
      <c r="D322" s="158" t="s">
        <v>274</v>
      </c>
      <c r="E322" s="158">
        <v>1</v>
      </c>
      <c r="F322" s="159">
        <v>162.53659400000001</v>
      </c>
      <c r="G322" s="159">
        <v>162.53659400000001</v>
      </c>
    </row>
    <row r="323" spans="1:7" x14ac:dyDescent="0.2">
      <c r="A323" s="192"/>
      <c r="B323" s="193"/>
      <c r="C323" s="194" t="s">
        <v>297</v>
      </c>
      <c r="D323" s="193"/>
      <c r="E323" s="171"/>
      <c r="F323" s="195"/>
      <c r="G323" s="176"/>
    </row>
    <row r="324" spans="1:7" x14ac:dyDescent="0.2">
      <c r="A324" s="167" t="s">
        <v>23</v>
      </c>
      <c r="B324" s="168">
        <v>88316</v>
      </c>
      <c r="C324" s="169" t="s">
        <v>711</v>
      </c>
      <c r="D324" s="170" t="s">
        <v>31</v>
      </c>
      <c r="E324" s="171">
        <v>0.6</v>
      </c>
      <c r="F324" s="172">
        <v>14.37</v>
      </c>
      <c r="G324" s="173">
        <v>8.6199999999999992</v>
      </c>
    </row>
    <row r="325" spans="1:7" x14ac:dyDescent="0.2">
      <c r="A325" s="167" t="s">
        <v>23</v>
      </c>
      <c r="B325" s="198">
        <v>88261</v>
      </c>
      <c r="C325" s="169" t="s">
        <v>788</v>
      </c>
      <c r="D325" s="170" t="s">
        <v>31</v>
      </c>
      <c r="E325" s="171">
        <v>0.4</v>
      </c>
      <c r="F325" s="172">
        <v>18.84</v>
      </c>
      <c r="G325" s="173">
        <v>7.53</v>
      </c>
    </row>
    <row r="326" spans="1:7" x14ac:dyDescent="0.2">
      <c r="A326" s="196"/>
      <c r="B326" s="168"/>
      <c r="C326" s="174" t="s">
        <v>298</v>
      </c>
      <c r="D326" s="170"/>
      <c r="E326" s="171"/>
      <c r="F326" s="202"/>
      <c r="G326" s="176">
        <v>16.149999999999999</v>
      </c>
    </row>
    <row r="327" spans="1:7" x14ac:dyDescent="0.2">
      <c r="A327" s="321"/>
      <c r="B327" s="211"/>
      <c r="C327" s="322"/>
      <c r="D327" s="211"/>
      <c r="E327" s="171"/>
      <c r="F327" s="323"/>
      <c r="G327" s="176"/>
    </row>
    <row r="328" spans="1:7" x14ac:dyDescent="0.2">
      <c r="A328" s="321"/>
      <c r="B328" s="211"/>
      <c r="C328" s="178" t="s">
        <v>299</v>
      </c>
      <c r="D328" s="211"/>
      <c r="E328" s="171"/>
      <c r="F328" s="323"/>
      <c r="G328" s="176"/>
    </row>
    <row r="329" spans="1:7" ht="60" x14ac:dyDescent="0.2">
      <c r="A329" s="167" t="s">
        <v>23</v>
      </c>
      <c r="B329" s="198" t="s">
        <v>131</v>
      </c>
      <c r="C329" s="169" t="s">
        <v>498</v>
      </c>
      <c r="D329" s="170" t="s">
        <v>274</v>
      </c>
      <c r="E329" s="171">
        <v>1</v>
      </c>
      <c r="F329" s="172">
        <v>87.589999999999989</v>
      </c>
      <c r="G329" s="173">
        <v>87.59</v>
      </c>
    </row>
    <row r="330" spans="1:7" ht="24" x14ac:dyDescent="0.2">
      <c r="A330" s="167" t="s">
        <v>23</v>
      </c>
      <c r="B330" s="198">
        <v>3993</v>
      </c>
      <c r="C330" s="169" t="s">
        <v>789</v>
      </c>
      <c r="D330" s="170" t="s">
        <v>733</v>
      </c>
      <c r="E330" s="171">
        <v>0.89999999999999991</v>
      </c>
      <c r="F330" s="172">
        <v>56.88</v>
      </c>
      <c r="G330" s="173">
        <v>51.19</v>
      </c>
    </row>
    <row r="331" spans="1:7" x14ac:dyDescent="0.2">
      <c r="A331" s="167" t="s">
        <v>398</v>
      </c>
      <c r="B331" s="198" t="s">
        <v>324</v>
      </c>
      <c r="C331" s="324" t="s">
        <v>399</v>
      </c>
      <c r="D331" s="198" t="s">
        <v>400</v>
      </c>
      <c r="E331" s="171">
        <v>0.4</v>
      </c>
      <c r="F331" s="323">
        <v>19.02</v>
      </c>
      <c r="G331" s="173">
        <v>7.6</v>
      </c>
    </row>
    <row r="332" spans="1:7" x14ac:dyDescent="0.2">
      <c r="A332" s="167" t="s">
        <v>23</v>
      </c>
      <c r="B332" s="198">
        <v>5061</v>
      </c>
      <c r="C332" s="169" t="s">
        <v>779</v>
      </c>
      <c r="D332" s="170" t="s">
        <v>735</v>
      </c>
      <c r="E332" s="171">
        <v>5.9999999999999995E-4</v>
      </c>
      <c r="F332" s="172">
        <v>10.99</v>
      </c>
      <c r="G332" s="173">
        <v>6.5939999999999992E-3</v>
      </c>
    </row>
    <row r="333" spans="1:7" x14ac:dyDescent="0.2">
      <c r="A333" s="196"/>
      <c r="B333" s="201"/>
      <c r="C333" s="174" t="s">
        <v>304</v>
      </c>
      <c r="D333" s="170"/>
      <c r="E333" s="171"/>
      <c r="F333" s="325"/>
      <c r="G333" s="176">
        <v>146.386594</v>
      </c>
    </row>
    <row r="334" spans="1:7" x14ac:dyDescent="0.2">
      <c r="A334" s="196"/>
      <c r="B334" s="201"/>
      <c r="C334" s="169"/>
      <c r="D334" s="170"/>
      <c r="E334" s="171"/>
      <c r="F334" s="179"/>
      <c r="G334" s="176"/>
    </row>
    <row r="335" spans="1:7" x14ac:dyDescent="0.2">
      <c r="A335" s="196"/>
      <c r="B335" s="201"/>
      <c r="C335" s="174" t="s">
        <v>305</v>
      </c>
      <c r="D335" s="170"/>
      <c r="E335" s="171"/>
      <c r="F335" s="175"/>
      <c r="G335" s="176">
        <v>162.53659400000001</v>
      </c>
    </row>
    <row r="336" spans="1:7" x14ac:dyDescent="0.2">
      <c r="A336" s="196"/>
      <c r="B336" s="201"/>
      <c r="C336" s="180" t="s">
        <v>306</v>
      </c>
      <c r="D336" s="181" t="s">
        <v>288</v>
      </c>
      <c r="E336" s="171">
        <v>0</v>
      </c>
      <c r="F336" s="202"/>
      <c r="G336" s="182">
        <v>0</v>
      </c>
    </row>
    <row r="337" spans="1:7" x14ac:dyDescent="0.2">
      <c r="A337" s="183"/>
      <c r="B337" s="184"/>
      <c r="C337" s="185" t="s">
        <v>307</v>
      </c>
      <c r="D337" s="184"/>
      <c r="E337" s="186"/>
      <c r="F337" s="187"/>
      <c r="G337" s="188">
        <v>162.53659400000001</v>
      </c>
    </row>
    <row r="338" spans="1:7" x14ac:dyDescent="0.2">
      <c r="A338" s="55"/>
      <c r="B338" s="189"/>
      <c r="C338" s="155"/>
      <c r="D338" s="189"/>
      <c r="E338" s="171"/>
      <c r="F338" s="191"/>
      <c r="G338" s="176"/>
    </row>
    <row r="339" spans="1:7" s="3" customFormat="1" ht="24" x14ac:dyDescent="0.25">
      <c r="A339" s="224" t="s">
        <v>295</v>
      </c>
      <c r="B339" s="224" t="s">
        <v>401</v>
      </c>
      <c r="C339" s="13" t="s">
        <v>402</v>
      </c>
      <c r="D339" s="224" t="s">
        <v>213</v>
      </c>
      <c r="E339" s="158">
        <v>1</v>
      </c>
      <c r="F339" s="225">
        <v>816.27</v>
      </c>
      <c r="G339" s="159">
        <v>816.27</v>
      </c>
    </row>
    <row r="340" spans="1:7" x14ac:dyDescent="0.2">
      <c r="A340" s="192"/>
      <c r="B340" s="193"/>
      <c r="C340" s="326" t="s">
        <v>297</v>
      </c>
      <c r="D340" s="193"/>
      <c r="E340" s="171"/>
      <c r="F340" s="327"/>
      <c r="G340" s="176"/>
    </row>
    <row r="341" spans="1:7" x14ac:dyDescent="0.2">
      <c r="A341" s="328" t="s">
        <v>23</v>
      </c>
      <c r="B341" s="292">
        <v>88316</v>
      </c>
      <c r="C341" s="169" t="s">
        <v>711</v>
      </c>
      <c r="D341" s="170" t="s">
        <v>31</v>
      </c>
      <c r="E341" s="171">
        <v>0.7</v>
      </c>
      <c r="F341" s="172">
        <v>14.37</v>
      </c>
      <c r="G341" s="173">
        <v>10.050000000000001</v>
      </c>
    </row>
    <row r="342" spans="1:7" x14ac:dyDescent="0.2">
      <c r="A342" s="196"/>
      <c r="B342" s="168"/>
      <c r="C342" s="174" t="s">
        <v>298</v>
      </c>
      <c r="D342" s="170"/>
      <c r="E342" s="171"/>
      <c r="F342" s="202"/>
      <c r="G342" s="176">
        <v>10.050000000000001</v>
      </c>
    </row>
    <row r="343" spans="1:7" x14ac:dyDescent="0.2">
      <c r="A343" s="321"/>
      <c r="B343" s="211"/>
      <c r="C343" s="322"/>
      <c r="D343" s="211"/>
      <c r="E343" s="171"/>
      <c r="F343" s="323"/>
      <c r="G343" s="176"/>
    </row>
    <row r="344" spans="1:7" x14ac:dyDescent="0.2">
      <c r="A344" s="321"/>
      <c r="B344" s="211"/>
      <c r="C344" s="178" t="s">
        <v>299</v>
      </c>
      <c r="D344" s="211"/>
      <c r="E344" s="171"/>
      <c r="F344" s="323"/>
      <c r="G344" s="176"/>
    </row>
    <row r="345" spans="1:7" ht="24" x14ac:dyDescent="0.2">
      <c r="A345" s="167" t="s">
        <v>403</v>
      </c>
      <c r="B345" s="226" t="s">
        <v>404</v>
      </c>
      <c r="C345" s="169" t="s">
        <v>402</v>
      </c>
      <c r="D345" s="170" t="s">
        <v>213</v>
      </c>
      <c r="E345" s="171">
        <v>1</v>
      </c>
      <c r="F345" s="172">
        <v>806.22299999999996</v>
      </c>
      <c r="G345" s="173">
        <v>806.22</v>
      </c>
    </row>
    <row r="346" spans="1:7" x14ac:dyDescent="0.2">
      <c r="A346" s="196"/>
      <c r="B346" s="201"/>
      <c r="C346" s="174" t="s">
        <v>304</v>
      </c>
      <c r="D346" s="170"/>
      <c r="E346" s="171"/>
      <c r="F346" s="325"/>
      <c r="G346" s="176">
        <v>806.22</v>
      </c>
    </row>
    <row r="347" spans="1:7" x14ac:dyDescent="0.2">
      <c r="A347" s="196"/>
      <c r="B347" s="201"/>
      <c r="C347" s="169"/>
      <c r="D347" s="170"/>
      <c r="E347" s="171"/>
      <c r="F347" s="179"/>
      <c r="G347" s="176"/>
    </row>
    <row r="348" spans="1:7" x14ac:dyDescent="0.2">
      <c r="A348" s="196"/>
      <c r="B348" s="201"/>
      <c r="C348" s="174" t="s">
        <v>305</v>
      </c>
      <c r="D348" s="170"/>
      <c r="E348" s="171"/>
      <c r="F348" s="175"/>
      <c r="G348" s="176">
        <v>816.27</v>
      </c>
    </row>
    <row r="349" spans="1:7" x14ac:dyDescent="0.2">
      <c r="A349" s="196"/>
      <c r="B349" s="201"/>
      <c r="C349" s="180" t="s">
        <v>306</v>
      </c>
      <c r="D349" s="181" t="s">
        <v>288</v>
      </c>
      <c r="E349" s="171">
        <v>0</v>
      </c>
      <c r="F349" s="202"/>
      <c r="G349" s="329">
        <v>0</v>
      </c>
    </row>
    <row r="350" spans="1:7" x14ac:dyDescent="0.2">
      <c r="A350" s="183"/>
      <c r="B350" s="184"/>
      <c r="C350" s="185" t="s">
        <v>307</v>
      </c>
      <c r="D350" s="184"/>
      <c r="E350" s="186"/>
      <c r="F350" s="187"/>
      <c r="G350" s="188">
        <v>816.27</v>
      </c>
    </row>
    <row r="351" spans="1:7" x14ac:dyDescent="0.2">
      <c r="A351" s="55"/>
      <c r="B351" s="189"/>
      <c r="C351" s="155"/>
      <c r="D351" s="189"/>
      <c r="E351" s="171"/>
      <c r="F351" s="191"/>
      <c r="G351" s="176"/>
    </row>
    <row r="352" spans="1:7" s="3" customFormat="1" ht="24" x14ac:dyDescent="0.25">
      <c r="A352" s="224" t="s">
        <v>295</v>
      </c>
      <c r="B352" s="224" t="s">
        <v>405</v>
      </c>
      <c r="C352" s="13" t="s">
        <v>406</v>
      </c>
      <c r="D352" s="224" t="s">
        <v>213</v>
      </c>
      <c r="E352" s="158">
        <v>1</v>
      </c>
      <c r="F352" s="225">
        <v>451.25</v>
      </c>
      <c r="G352" s="159">
        <v>451.25</v>
      </c>
    </row>
    <row r="353" spans="1:7" x14ac:dyDescent="0.2">
      <c r="A353" s="192"/>
      <c r="B353" s="193"/>
      <c r="C353" s="194" t="s">
        <v>297</v>
      </c>
      <c r="D353" s="193"/>
      <c r="E353" s="171"/>
      <c r="F353" s="195"/>
      <c r="G353" s="176"/>
    </row>
    <row r="354" spans="1:7" ht="24" x14ac:dyDescent="0.2">
      <c r="A354" s="167" t="s">
        <v>23</v>
      </c>
      <c r="B354" s="168">
        <v>88267</v>
      </c>
      <c r="C354" s="169" t="s">
        <v>715</v>
      </c>
      <c r="D354" s="170" t="s">
        <v>31</v>
      </c>
      <c r="E354" s="171">
        <v>1.5</v>
      </c>
      <c r="F354" s="172">
        <v>17.79</v>
      </c>
      <c r="G354" s="173">
        <v>26.68</v>
      </c>
    </row>
    <row r="355" spans="1:7" ht="24" x14ac:dyDescent="0.2">
      <c r="A355" s="167" t="s">
        <v>23</v>
      </c>
      <c r="B355" s="168">
        <v>88248</v>
      </c>
      <c r="C355" s="169" t="s">
        <v>740</v>
      </c>
      <c r="D355" s="170" t="s">
        <v>31</v>
      </c>
      <c r="E355" s="171">
        <v>1.5</v>
      </c>
      <c r="F355" s="172">
        <v>13.87</v>
      </c>
      <c r="G355" s="173">
        <v>20.8</v>
      </c>
    </row>
    <row r="356" spans="1:7" x14ac:dyDescent="0.2">
      <c r="A356" s="196"/>
      <c r="B356" s="168"/>
      <c r="C356" s="174" t="s">
        <v>298</v>
      </c>
      <c r="D356" s="170"/>
      <c r="E356" s="171"/>
      <c r="F356" s="175"/>
      <c r="G356" s="176">
        <v>47.480000000000004</v>
      </c>
    </row>
    <row r="357" spans="1:7" x14ac:dyDescent="0.2">
      <c r="A357" s="321"/>
      <c r="B357" s="211"/>
      <c r="C357" s="322"/>
      <c r="D357" s="211"/>
      <c r="E357" s="171"/>
      <c r="F357" s="323"/>
      <c r="G357" s="176"/>
    </row>
    <row r="358" spans="1:7" x14ac:dyDescent="0.2">
      <c r="A358" s="321"/>
      <c r="B358" s="211"/>
      <c r="C358" s="178" t="s">
        <v>299</v>
      </c>
      <c r="D358" s="211"/>
      <c r="E358" s="171"/>
      <c r="F358" s="323"/>
      <c r="G358" s="176"/>
    </row>
    <row r="359" spans="1:7" x14ac:dyDescent="0.2">
      <c r="A359" s="167" t="s">
        <v>407</v>
      </c>
      <c r="B359" s="212" t="s">
        <v>324</v>
      </c>
      <c r="C359" s="169" t="s">
        <v>790</v>
      </c>
      <c r="D359" s="170" t="s">
        <v>213</v>
      </c>
      <c r="E359" s="171">
        <v>1</v>
      </c>
      <c r="F359" s="172">
        <v>219.92300000000003</v>
      </c>
      <c r="G359" s="173">
        <v>219.92</v>
      </c>
    </row>
    <row r="360" spans="1:7" x14ac:dyDescent="0.2">
      <c r="A360" s="167" t="s">
        <v>408</v>
      </c>
      <c r="B360" s="212" t="s">
        <v>324</v>
      </c>
      <c r="C360" s="169" t="s">
        <v>791</v>
      </c>
      <c r="D360" s="170" t="s">
        <v>213</v>
      </c>
      <c r="E360" s="171">
        <v>1</v>
      </c>
      <c r="F360" s="172">
        <v>8.2830000000000013</v>
      </c>
      <c r="G360" s="173">
        <v>8.2799999999999994</v>
      </c>
    </row>
    <row r="361" spans="1:7" x14ac:dyDescent="0.2">
      <c r="A361" s="167" t="s">
        <v>409</v>
      </c>
      <c r="B361" s="212" t="s">
        <v>324</v>
      </c>
      <c r="C361" s="169" t="s">
        <v>792</v>
      </c>
      <c r="D361" s="170" t="s">
        <v>213</v>
      </c>
      <c r="E361" s="171">
        <v>1</v>
      </c>
      <c r="F361" s="172">
        <v>99.022000000000006</v>
      </c>
      <c r="G361" s="173">
        <v>99.02</v>
      </c>
    </row>
    <row r="362" spans="1:7" x14ac:dyDescent="0.2">
      <c r="A362" s="167" t="s">
        <v>410</v>
      </c>
      <c r="B362" s="212" t="s">
        <v>324</v>
      </c>
      <c r="C362" s="169" t="s">
        <v>793</v>
      </c>
      <c r="D362" s="170" t="s">
        <v>213</v>
      </c>
      <c r="E362" s="171">
        <v>1</v>
      </c>
      <c r="F362" s="172">
        <v>72.072000000000003</v>
      </c>
      <c r="G362" s="173">
        <v>72.069999999999993</v>
      </c>
    </row>
    <row r="363" spans="1:7" x14ac:dyDescent="0.2">
      <c r="A363" s="167" t="s">
        <v>23</v>
      </c>
      <c r="B363" s="198">
        <v>3146</v>
      </c>
      <c r="C363" s="169" t="s">
        <v>746</v>
      </c>
      <c r="D363" s="170" t="s">
        <v>504</v>
      </c>
      <c r="E363" s="171">
        <v>1</v>
      </c>
      <c r="F363" s="172">
        <v>4.4800000000000004</v>
      </c>
      <c r="G363" s="173">
        <v>4.4800000000000004</v>
      </c>
    </row>
    <row r="364" spans="1:7" x14ac:dyDescent="0.2">
      <c r="A364" s="196"/>
      <c r="B364" s="201"/>
      <c r="C364" s="174" t="s">
        <v>304</v>
      </c>
      <c r="D364" s="170"/>
      <c r="E364" s="171"/>
      <c r="F364" s="179"/>
      <c r="G364" s="176">
        <v>403.77</v>
      </c>
    </row>
    <row r="365" spans="1:7" x14ac:dyDescent="0.2">
      <c r="A365" s="196"/>
      <c r="B365" s="201"/>
      <c r="C365" s="169"/>
      <c r="D365" s="170"/>
      <c r="E365" s="171"/>
      <c r="F365" s="179"/>
      <c r="G365" s="176"/>
    </row>
    <row r="366" spans="1:7" x14ac:dyDescent="0.2">
      <c r="A366" s="196"/>
      <c r="B366" s="201"/>
      <c r="C366" s="174" t="s">
        <v>305</v>
      </c>
      <c r="D366" s="170"/>
      <c r="E366" s="171"/>
      <c r="F366" s="175"/>
      <c r="G366" s="176">
        <v>451.25</v>
      </c>
    </row>
    <row r="367" spans="1:7" x14ac:dyDescent="0.2">
      <c r="A367" s="196"/>
      <c r="B367" s="201"/>
      <c r="C367" s="180" t="s">
        <v>306</v>
      </c>
      <c r="D367" s="181" t="s">
        <v>288</v>
      </c>
      <c r="E367" s="171">
        <v>0</v>
      </c>
      <c r="F367" s="202"/>
      <c r="G367" s="329">
        <v>0</v>
      </c>
    </row>
    <row r="368" spans="1:7" x14ac:dyDescent="0.2">
      <c r="A368" s="183"/>
      <c r="B368" s="184"/>
      <c r="C368" s="185" t="s">
        <v>307</v>
      </c>
      <c r="D368" s="184"/>
      <c r="E368" s="186"/>
      <c r="F368" s="187"/>
      <c r="G368" s="188">
        <v>451.25</v>
      </c>
    </row>
    <row r="369" spans="1:7" x14ac:dyDescent="0.2">
      <c r="A369" s="55"/>
      <c r="B369" s="189"/>
      <c r="C369" s="155"/>
      <c r="D369" s="189"/>
      <c r="E369" s="171"/>
      <c r="F369" s="191"/>
      <c r="G369" s="176"/>
    </row>
    <row r="370" spans="1:7" s="3" customFormat="1" ht="45.75" customHeight="1" x14ac:dyDescent="0.25">
      <c r="A370" s="224" t="s">
        <v>295</v>
      </c>
      <c r="B370" s="224" t="s">
        <v>411</v>
      </c>
      <c r="C370" s="227" t="s">
        <v>412</v>
      </c>
      <c r="D370" s="224" t="s">
        <v>213</v>
      </c>
      <c r="E370" s="158">
        <v>1</v>
      </c>
      <c r="F370" s="225">
        <v>8835.9600000000009</v>
      </c>
      <c r="G370" s="225">
        <v>8835.9600000000009</v>
      </c>
    </row>
    <row r="371" spans="1:7" ht="24" x14ac:dyDescent="0.2">
      <c r="A371" s="330" t="s">
        <v>23</v>
      </c>
      <c r="B371" s="319">
        <v>96523</v>
      </c>
      <c r="C371" s="207" t="s">
        <v>794</v>
      </c>
      <c r="D371" s="163" t="s">
        <v>372</v>
      </c>
      <c r="E371" s="208">
        <v>13</v>
      </c>
      <c r="F371" s="209">
        <v>64.98</v>
      </c>
      <c r="G371" s="173">
        <v>844.74</v>
      </c>
    </row>
    <row r="372" spans="1:7" x14ac:dyDescent="0.2">
      <c r="A372" s="210" t="s">
        <v>310</v>
      </c>
      <c r="B372" s="211" t="s">
        <v>311</v>
      </c>
      <c r="C372" s="169" t="s">
        <v>720</v>
      </c>
      <c r="D372" s="170" t="s">
        <v>372</v>
      </c>
      <c r="E372" s="171">
        <v>13</v>
      </c>
      <c r="F372" s="172">
        <v>16.55</v>
      </c>
      <c r="G372" s="173">
        <v>215.15</v>
      </c>
    </row>
    <row r="373" spans="1:7" ht="24" x14ac:dyDescent="0.2">
      <c r="A373" s="210" t="s">
        <v>310</v>
      </c>
      <c r="B373" s="211" t="s">
        <v>413</v>
      </c>
      <c r="C373" s="169" t="s">
        <v>795</v>
      </c>
      <c r="D373" s="170" t="s">
        <v>372</v>
      </c>
      <c r="E373" s="171">
        <v>13</v>
      </c>
      <c r="F373" s="172">
        <v>21.83</v>
      </c>
      <c r="G373" s="173">
        <v>283.79000000000002</v>
      </c>
    </row>
    <row r="374" spans="1:7" ht="24" x14ac:dyDescent="0.2">
      <c r="A374" s="210" t="s">
        <v>310</v>
      </c>
      <c r="B374" s="211" t="s">
        <v>414</v>
      </c>
      <c r="C374" s="169" t="s">
        <v>796</v>
      </c>
      <c r="D374" s="170" t="s">
        <v>274</v>
      </c>
      <c r="E374" s="171">
        <v>5</v>
      </c>
      <c r="F374" s="172">
        <v>22.46</v>
      </c>
      <c r="G374" s="173">
        <v>112.3</v>
      </c>
    </row>
    <row r="375" spans="1:7" ht="24" x14ac:dyDescent="0.2">
      <c r="A375" s="210" t="s">
        <v>23</v>
      </c>
      <c r="B375" s="226">
        <v>94971</v>
      </c>
      <c r="C375" s="169" t="s">
        <v>632</v>
      </c>
      <c r="D375" s="170" t="s">
        <v>372</v>
      </c>
      <c r="E375" s="171">
        <v>0.5</v>
      </c>
      <c r="F375" s="172">
        <v>319.95</v>
      </c>
      <c r="G375" s="173">
        <v>159.97</v>
      </c>
    </row>
    <row r="376" spans="1:7" ht="24" x14ac:dyDescent="0.2">
      <c r="A376" s="210" t="s">
        <v>23</v>
      </c>
      <c r="B376" s="226">
        <v>92873</v>
      </c>
      <c r="C376" s="331" t="s">
        <v>634</v>
      </c>
      <c r="D376" s="332" t="s">
        <v>372</v>
      </c>
      <c r="E376" s="171">
        <v>0.5</v>
      </c>
      <c r="F376" s="172">
        <v>146.37</v>
      </c>
      <c r="G376" s="173">
        <v>73.180000000000007</v>
      </c>
    </row>
    <row r="377" spans="1:7" ht="36" x14ac:dyDescent="0.2">
      <c r="A377" s="210" t="s">
        <v>23</v>
      </c>
      <c r="B377" s="226">
        <v>96534</v>
      </c>
      <c r="C377" s="169" t="s">
        <v>630</v>
      </c>
      <c r="D377" s="170" t="s">
        <v>274</v>
      </c>
      <c r="E377" s="171">
        <v>46</v>
      </c>
      <c r="F377" s="172">
        <v>49.58</v>
      </c>
      <c r="G377" s="173">
        <v>2280.6799999999998</v>
      </c>
    </row>
    <row r="378" spans="1:7" ht="24" x14ac:dyDescent="0.2">
      <c r="A378" s="210" t="s">
        <v>23</v>
      </c>
      <c r="B378" s="226">
        <v>94971</v>
      </c>
      <c r="C378" s="169" t="s">
        <v>632</v>
      </c>
      <c r="D378" s="170" t="s">
        <v>372</v>
      </c>
      <c r="E378" s="171">
        <v>2.2999999999999998</v>
      </c>
      <c r="F378" s="172">
        <v>319.95</v>
      </c>
      <c r="G378" s="173">
        <v>735.88</v>
      </c>
    </row>
    <row r="379" spans="1:7" ht="24" x14ac:dyDescent="0.2">
      <c r="A379" s="210" t="s">
        <v>23</v>
      </c>
      <c r="B379" s="226">
        <v>92794</v>
      </c>
      <c r="C379" s="169" t="s">
        <v>797</v>
      </c>
      <c r="D379" s="170" t="s">
        <v>478</v>
      </c>
      <c r="E379" s="171">
        <v>184</v>
      </c>
      <c r="F379" s="172">
        <v>5.86</v>
      </c>
      <c r="G379" s="173">
        <v>1078.24</v>
      </c>
    </row>
    <row r="380" spans="1:7" ht="24" x14ac:dyDescent="0.2">
      <c r="A380" s="210" t="s">
        <v>23</v>
      </c>
      <c r="B380" s="211">
        <v>93382</v>
      </c>
      <c r="C380" s="169" t="s">
        <v>629</v>
      </c>
      <c r="D380" s="170" t="s">
        <v>372</v>
      </c>
      <c r="E380" s="171">
        <v>3.9</v>
      </c>
      <c r="F380" s="172">
        <v>19.64</v>
      </c>
      <c r="G380" s="173">
        <v>76.59</v>
      </c>
    </row>
    <row r="381" spans="1:7" ht="24" x14ac:dyDescent="0.2">
      <c r="A381" s="210" t="s">
        <v>23</v>
      </c>
      <c r="B381" s="211">
        <v>98561</v>
      </c>
      <c r="C381" s="169" t="s">
        <v>798</v>
      </c>
      <c r="D381" s="170" t="s">
        <v>274</v>
      </c>
      <c r="E381" s="171">
        <v>46</v>
      </c>
      <c r="F381" s="172">
        <v>28.4</v>
      </c>
      <c r="G381" s="173">
        <v>1306.4000000000001</v>
      </c>
    </row>
    <row r="382" spans="1:7" ht="24" x14ac:dyDescent="0.2">
      <c r="A382" s="210" t="s">
        <v>23</v>
      </c>
      <c r="B382" s="211">
        <v>98557</v>
      </c>
      <c r="C382" s="169" t="s">
        <v>799</v>
      </c>
      <c r="D382" s="170" t="s">
        <v>274</v>
      </c>
      <c r="E382" s="171">
        <v>46</v>
      </c>
      <c r="F382" s="172">
        <v>31.7</v>
      </c>
      <c r="G382" s="173">
        <v>1458.2</v>
      </c>
    </row>
    <row r="383" spans="1:7" ht="24" x14ac:dyDescent="0.2">
      <c r="A383" s="210" t="s">
        <v>23</v>
      </c>
      <c r="B383" s="211">
        <v>84798</v>
      </c>
      <c r="C383" s="169" t="s">
        <v>800</v>
      </c>
      <c r="D383" s="170" t="s">
        <v>213</v>
      </c>
      <c r="E383" s="171">
        <v>1</v>
      </c>
      <c r="F383" s="172">
        <v>210.84</v>
      </c>
      <c r="G383" s="173">
        <v>210.84</v>
      </c>
    </row>
    <row r="384" spans="1:7" x14ac:dyDescent="0.2">
      <c r="A384" s="183"/>
      <c r="B384" s="184"/>
      <c r="C384" s="185" t="s">
        <v>307</v>
      </c>
      <c r="D384" s="184"/>
      <c r="E384" s="186"/>
      <c r="F384" s="187"/>
      <c r="G384" s="188">
        <v>8835.9600000000009</v>
      </c>
    </row>
    <row r="385" spans="1:7" x14ac:dyDescent="0.2">
      <c r="A385" s="55"/>
      <c r="B385" s="189"/>
      <c r="C385" s="155"/>
      <c r="D385" s="189"/>
      <c r="E385" s="171"/>
      <c r="F385" s="191"/>
      <c r="G385" s="176"/>
    </row>
    <row r="386" spans="1:7" s="3" customFormat="1" ht="24" x14ac:dyDescent="0.25">
      <c r="A386" s="224" t="s">
        <v>295</v>
      </c>
      <c r="B386" s="224" t="s">
        <v>415</v>
      </c>
      <c r="C386" s="13" t="s">
        <v>416</v>
      </c>
      <c r="D386" s="224" t="s">
        <v>318</v>
      </c>
      <c r="E386" s="158">
        <v>1</v>
      </c>
      <c r="F386" s="225">
        <v>64.680000000000007</v>
      </c>
      <c r="G386" s="159">
        <v>64.680000000000007</v>
      </c>
    </row>
    <row r="387" spans="1:7" x14ac:dyDescent="0.2">
      <c r="A387" s="192"/>
      <c r="B387" s="193"/>
      <c r="C387" s="194" t="s">
        <v>297</v>
      </c>
      <c r="D387" s="193"/>
      <c r="E387" s="171"/>
      <c r="F387" s="195"/>
      <c r="G387" s="176"/>
    </row>
    <row r="388" spans="1:7" x14ac:dyDescent="0.2">
      <c r="A388" s="167" t="s">
        <v>23</v>
      </c>
      <c r="B388" s="168">
        <v>88316</v>
      </c>
      <c r="C388" s="169" t="s">
        <v>711</v>
      </c>
      <c r="D388" s="170" t="s">
        <v>31</v>
      </c>
      <c r="E388" s="171">
        <v>0.25</v>
      </c>
      <c r="F388" s="172">
        <v>14.37</v>
      </c>
      <c r="G388" s="173">
        <v>3.59</v>
      </c>
    </row>
    <row r="389" spans="1:7" ht="24" x14ac:dyDescent="0.2">
      <c r="A389" s="167" t="s">
        <v>23</v>
      </c>
      <c r="B389" s="168">
        <v>88267</v>
      </c>
      <c r="C389" s="169" t="s">
        <v>715</v>
      </c>
      <c r="D389" s="170" t="s">
        <v>31</v>
      </c>
      <c r="E389" s="171">
        <v>0.25</v>
      </c>
      <c r="F389" s="172">
        <v>17.79</v>
      </c>
      <c r="G389" s="173">
        <v>4.4400000000000004</v>
      </c>
    </row>
    <row r="390" spans="1:7" x14ac:dyDescent="0.2">
      <c r="A390" s="196"/>
      <c r="B390" s="168"/>
      <c r="C390" s="174" t="s">
        <v>298</v>
      </c>
      <c r="D390" s="170"/>
      <c r="E390" s="171"/>
      <c r="F390" s="175"/>
      <c r="G390" s="176">
        <v>8.0300000000000011</v>
      </c>
    </row>
    <row r="391" spans="1:7" x14ac:dyDescent="0.2">
      <c r="A391" s="196"/>
      <c r="B391" s="168"/>
      <c r="C391" s="174"/>
      <c r="D391" s="170"/>
      <c r="E391" s="171"/>
      <c r="F391" s="175"/>
      <c r="G391" s="176"/>
    </row>
    <row r="392" spans="1:7" x14ac:dyDescent="0.2">
      <c r="A392" s="321"/>
      <c r="B392" s="211"/>
      <c r="C392" s="178" t="s">
        <v>299</v>
      </c>
      <c r="D392" s="211"/>
      <c r="E392" s="171"/>
      <c r="F392" s="323"/>
      <c r="G392" s="176"/>
    </row>
    <row r="393" spans="1:7" x14ac:dyDescent="0.2">
      <c r="A393" s="167" t="s">
        <v>417</v>
      </c>
      <c r="B393" s="198" t="s">
        <v>418</v>
      </c>
      <c r="C393" s="169" t="s">
        <v>801</v>
      </c>
      <c r="D393" s="170" t="s">
        <v>318</v>
      </c>
      <c r="E393" s="171">
        <v>1.1000000000000001</v>
      </c>
      <c r="F393" s="172">
        <v>49.918000000000006</v>
      </c>
      <c r="G393" s="173">
        <v>54.9</v>
      </c>
    </row>
    <row r="394" spans="1:7" ht="36" x14ac:dyDescent="0.2">
      <c r="A394" s="196" t="s">
        <v>23</v>
      </c>
      <c r="B394" s="198">
        <v>20078</v>
      </c>
      <c r="C394" s="169" t="s">
        <v>719</v>
      </c>
      <c r="D394" s="170" t="s">
        <v>504</v>
      </c>
      <c r="E394" s="171">
        <v>0.06</v>
      </c>
      <c r="F394" s="172">
        <v>29.27</v>
      </c>
      <c r="G394" s="173">
        <v>1.75</v>
      </c>
    </row>
    <row r="395" spans="1:7" x14ac:dyDescent="0.2">
      <c r="A395" s="199"/>
      <c r="B395" s="200"/>
      <c r="C395" s="174" t="s">
        <v>304</v>
      </c>
      <c r="D395" s="170"/>
      <c r="E395" s="171"/>
      <c r="F395" s="179"/>
      <c r="G395" s="176">
        <v>56.65</v>
      </c>
    </row>
    <row r="396" spans="1:7" x14ac:dyDescent="0.2">
      <c r="A396" s="196"/>
      <c r="B396" s="201"/>
      <c r="C396" s="169"/>
      <c r="D396" s="170"/>
      <c r="E396" s="171"/>
      <c r="F396" s="179"/>
      <c r="G396" s="176"/>
    </row>
    <row r="397" spans="1:7" x14ac:dyDescent="0.2">
      <c r="A397" s="196"/>
      <c r="B397" s="201"/>
      <c r="C397" s="174" t="s">
        <v>305</v>
      </c>
      <c r="D397" s="170"/>
      <c r="E397" s="171"/>
      <c r="F397" s="175"/>
      <c r="G397" s="176">
        <v>64.680000000000007</v>
      </c>
    </row>
    <row r="398" spans="1:7" x14ac:dyDescent="0.2">
      <c r="A398" s="196"/>
      <c r="B398" s="201"/>
      <c r="C398" s="180" t="s">
        <v>306</v>
      </c>
      <c r="D398" s="181" t="s">
        <v>288</v>
      </c>
      <c r="E398" s="171">
        <v>0</v>
      </c>
      <c r="F398" s="202"/>
      <c r="G398" s="329">
        <v>0</v>
      </c>
    </row>
    <row r="399" spans="1:7" x14ac:dyDescent="0.2">
      <c r="A399" s="183"/>
      <c r="B399" s="184"/>
      <c r="C399" s="185" t="s">
        <v>307</v>
      </c>
      <c r="D399" s="184"/>
      <c r="E399" s="186"/>
      <c r="F399" s="187"/>
      <c r="G399" s="188">
        <v>64.680000000000007</v>
      </c>
    </row>
    <row r="400" spans="1:7" x14ac:dyDescent="0.2">
      <c r="A400" s="55"/>
      <c r="B400" s="189"/>
      <c r="C400" s="155"/>
      <c r="D400" s="189"/>
      <c r="E400" s="171"/>
      <c r="F400" s="191"/>
      <c r="G400" s="176"/>
    </row>
    <row r="401" spans="1:7" s="3" customFormat="1" ht="24" x14ac:dyDescent="0.25">
      <c r="A401" s="158" t="s">
        <v>295</v>
      </c>
      <c r="B401" s="158" t="s">
        <v>419</v>
      </c>
      <c r="C401" s="39" t="s">
        <v>420</v>
      </c>
      <c r="D401" s="158" t="s">
        <v>318</v>
      </c>
      <c r="E401" s="158">
        <v>1</v>
      </c>
      <c r="F401" s="159">
        <v>66.58</v>
      </c>
      <c r="G401" s="159">
        <v>66.58</v>
      </c>
    </row>
    <row r="402" spans="1:7" x14ac:dyDescent="0.2">
      <c r="A402" s="192"/>
      <c r="B402" s="193"/>
      <c r="C402" s="194" t="s">
        <v>297</v>
      </c>
      <c r="D402" s="193"/>
      <c r="E402" s="171"/>
      <c r="F402" s="195"/>
      <c r="G402" s="176"/>
    </row>
    <row r="403" spans="1:7" x14ac:dyDescent="0.2">
      <c r="A403" s="167" t="s">
        <v>23</v>
      </c>
      <c r="B403" s="168">
        <v>88316</v>
      </c>
      <c r="C403" s="169" t="s">
        <v>711</v>
      </c>
      <c r="D403" s="170" t="s">
        <v>31</v>
      </c>
      <c r="E403" s="171">
        <v>0.25</v>
      </c>
      <c r="F403" s="172">
        <v>14.37</v>
      </c>
      <c r="G403" s="173">
        <v>3.59</v>
      </c>
    </row>
    <row r="404" spans="1:7" ht="24" x14ac:dyDescent="0.2">
      <c r="A404" s="167" t="s">
        <v>23</v>
      </c>
      <c r="B404" s="168">
        <v>88267</v>
      </c>
      <c r="C404" s="169" t="s">
        <v>715</v>
      </c>
      <c r="D404" s="170" t="s">
        <v>31</v>
      </c>
      <c r="E404" s="171">
        <v>0.25</v>
      </c>
      <c r="F404" s="172">
        <v>17.79</v>
      </c>
      <c r="G404" s="173">
        <v>4.4400000000000004</v>
      </c>
    </row>
    <row r="405" spans="1:7" x14ac:dyDescent="0.2">
      <c r="A405" s="196"/>
      <c r="B405" s="168"/>
      <c r="C405" s="174" t="s">
        <v>298</v>
      </c>
      <c r="D405" s="170"/>
      <c r="E405" s="171"/>
      <c r="F405" s="175"/>
      <c r="G405" s="176">
        <v>8.0300000000000011</v>
      </c>
    </row>
    <row r="406" spans="1:7" x14ac:dyDescent="0.2">
      <c r="A406" s="333"/>
      <c r="E406" s="171"/>
      <c r="G406" s="176"/>
    </row>
    <row r="407" spans="1:7" x14ac:dyDescent="0.2">
      <c r="A407" s="321"/>
      <c r="B407" s="211"/>
      <c r="C407" s="178" t="s">
        <v>299</v>
      </c>
      <c r="D407" s="211"/>
      <c r="E407" s="171"/>
      <c r="F407" s="323"/>
      <c r="G407" s="176"/>
    </row>
    <row r="408" spans="1:7" x14ac:dyDescent="0.2">
      <c r="A408" s="167" t="s">
        <v>421</v>
      </c>
      <c r="B408" s="198" t="s">
        <v>324</v>
      </c>
      <c r="C408" s="169" t="s">
        <v>802</v>
      </c>
      <c r="D408" s="170" t="s">
        <v>318</v>
      </c>
      <c r="E408" s="171">
        <v>1.1000000000000001</v>
      </c>
      <c r="F408" s="172">
        <v>51.64500000000001</v>
      </c>
      <c r="G408" s="173">
        <v>56.8</v>
      </c>
    </row>
    <row r="409" spans="1:7" ht="36" x14ac:dyDescent="0.2">
      <c r="A409" s="196" t="s">
        <v>23</v>
      </c>
      <c r="B409" s="198">
        <v>20078</v>
      </c>
      <c r="C409" s="169" t="s">
        <v>719</v>
      </c>
      <c r="D409" s="170" t="s">
        <v>504</v>
      </c>
      <c r="E409" s="171">
        <v>0.06</v>
      </c>
      <c r="F409" s="172">
        <v>29.27</v>
      </c>
      <c r="G409" s="173">
        <v>1.75</v>
      </c>
    </row>
    <row r="410" spans="1:7" x14ac:dyDescent="0.2">
      <c r="A410" s="199"/>
      <c r="B410" s="200"/>
      <c r="C410" s="174" t="s">
        <v>304</v>
      </c>
      <c r="D410" s="170"/>
      <c r="E410" s="171"/>
      <c r="F410" s="179"/>
      <c r="G410" s="176">
        <v>58.55</v>
      </c>
    </row>
    <row r="411" spans="1:7" x14ac:dyDescent="0.2">
      <c r="A411" s="196"/>
      <c r="B411" s="201"/>
      <c r="C411" s="169"/>
      <c r="D411" s="170"/>
      <c r="E411" s="171"/>
      <c r="F411" s="179"/>
      <c r="G411" s="176"/>
    </row>
    <row r="412" spans="1:7" x14ac:dyDescent="0.2">
      <c r="A412" s="196"/>
      <c r="B412" s="201"/>
      <c r="C412" s="174" t="s">
        <v>305</v>
      </c>
      <c r="D412" s="170"/>
      <c r="E412" s="171"/>
      <c r="F412" s="175"/>
      <c r="G412" s="176">
        <v>66.58</v>
      </c>
    </row>
    <row r="413" spans="1:7" x14ac:dyDescent="0.2">
      <c r="A413" s="196"/>
      <c r="B413" s="201"/>
      <c r="C413" s="180" t="s">
        <v>306</v>
      </c>
      <c r="D413" s="181" t="s">
        <v>288</v>
      </c>
      <c r="E413" s="171">
        <v>0</v>
      </c>
      <c r="F413" s="202"/>
      <c r="G413" s="182">
        <v>0</v>
      </c>
    </row>
    <row r="414" spans="1:7" x14ac:dyDescent="0.2">
      <c r="A414" s="183"/>
      <c r="B414" s="184"/>
      <c r="C414" s="185" t="s">
        <v>307</v>
      </c>
      <c r="D414" s="184"/>
      <c r="E414" s="186"/>
      <c r="F414" s="187"/>
      <c r="G414" s="188">
        <v>66.58</v>
      </c>
    </row>
    <row r="415" spans="1:7" x14ac:dyDescent="0.2">
      <c r="A415" s="55"/>
      <c r="B415" s="189"/>
      <c r="C415" s="155"/>
      <c r="D415" s="189"/>
      <c r="E415" s="171"/>
      <c r="F415" s="191"/>
      <c r="G415" s="176"/>
    </row>
    <row r="416" spans="1:7" s="3" customFormat="1" x14ac:dyDescent="0.25">
      <c r="A416" s="158" t="s">
        <v>295</v>
      </c>
      <c r="B416" s="158" t="s">
        <v>422</v>
      </c>
      <c r="C416" s="39" t="s">
        <v>423</v>
      </c>
      <c r="D416" s="158" t="s">
        <v>213</v>
      </c>
      <c r="E416" s="158">
        <v>1</v>
      </c>
      <c r="F416" s="159">
        <v>81.5</v>
      </c>
      <c r="G416" s="159">
        <v>81.5</v>
      </c>
    </row>
    <row r="417" spans="1:7" x14ac:dyDescent="0.2">
      <c r="A417" s="192"/>
      <c r="B417" s="193"/>
      <c r="C417" s="194" t="s">
        <v>297</v>
      </c>
      <c r="D417" s="193"/>
      <c r="E417" s="171"/>
      <c r="F417" s="195"/>
      <c r="G417" s="176"/>
    </row>
    <row r="418" spans="1:7" x14ac:dyDescent="0.2">
      <c r="A418" s="167" t="s">
        <v>23</v>
      </c>
      <c r="B418" s="168">
        <v>88316</v>
      </c>
      <c r="C418" s="169" t="s">
        <v>711</v>
      </c>
      <c r="D418" s="170" t="s">
        <v>31</v>
      </c>
      <c r="E418" s="171">
        <v>0.25</v>
      </c>
      <c r="F418" s="172">
        <v>14.37</v>
      </c>
      <c r="G418" s="173">
        <v>3.59</v>
      </c>
    </row>
    <row r="419" spans="1:7" ht="24" x14ac:dyDescent="0.2">
      <c r="A419" s="167" t="s">
        <v>23</v>
      </c>
      <c r="B419" s="168">
        <v>88267</v>
      </c>
      <c r="C419" s="169" t="s">
        <v>715</v>
      </c>
      <c r="D419" s="170" t="s">
        <v>31</v>
      </c>
      <c r="E419" s="171">
        <v>0.25</v>
      </c>
      <c r="F419" s="172">
        <v>17.79</v>
      </c>
      <c r="G419" s="173">
        <v>4.4400000000000004</v>
      </c>
    </row>
    <row r="420" spans="1:7" x14ac:dyDescent="0.2">
      <c r="A420" s="196"/>
      <c r="B420" s="168"/>
      <c r="C420" s="174" t="s">
        <v>298</v>
      </c>
      <c r="D420" s="170"/>
      <c r="E420" s="171"/>
      <c r="F420" s="175"/>
      <c r="G420" s="176">
        <v>8.0300000000000011</v>
      </c>
    </row>
    <row r="421" spans="1:7" x14ac:dyDescent="0.2">
      <c r="A421" s="196"/>
      <c r="B421" s="198"/>
      <c r="C421" s="334"/>
      <c r="D421" s="198"/>
      <c r="E421" s="171"/>
      <c r="F421" s="335"/>
      <c r="G421" s="176"/>
    </row>
    <row r="422" spans="1:7" x14ac:dyDescent="0.2">
      <c r="A422" s="321"/>
      <c r="B422" s="211"/>
      <c r="C422" s="178" t="s">
        <v>299</v>
      </c>
      <c r="D422" s="211"/>
      <c r="E422" s="171"/>
      <c r="F422" s="323"/>
      <c r="G422" s="176"/>
    </row>
    <row r="423" spans="1:7" x14ac:dyDescent="0.2">
      <c r="A423" s="167" t="s">
        <v>424</v>
      </c>
      <c r="B423" s="198" t="s">
        <v>418</v>
      </c>
      <c r="C423" s="169" t="s">
        <v>803</v>
      </c>
      <c r="D423" s="170" t="s">
        <v>213</v>
      </c>
      <c r="E423" s="171">
        <v>1</v>
      </c>
      <c r="F423" s="172">
        <v>71.720000000000013</v>
      </c>
      <c r="G423" s="173">
        <v>71.72</v>
      </c>
    </row>
    <row r="424" spans="1:7" ht="36" x14ac:dyDescent="0.2">
      <c r="A424" s="196" t="s">
        <v>23</v>
      </c>
      <c r="B424" s="198">
        <v>20078</v>
      </c>
      <c r="C424" s="169" t="s">
        <v>719</v>
      </c>
      <c r="D424" s="170" t="s">
        <v>504</v>
      </c>
      <c r="E424" s="171">
        <v>0.06</v>
      </c>
      <c r="F424" s="172">
        <v>29.27</v>
      </c>
      <c r="G424" s="173">
        <v>1.75</v>
      </c>
    </row>
    <row r="425" spans="1:7" x14ac:dyDescent="0.2">
      <c r="A425" s="199"/>
      <c r="B425" s="200"/>
      <c r="C425" s="174" t="s">
        <v>304</v>
      </c>
      <c r="D425" s="170"/>
      <c r="E425" s="171"/>
      <c r="F425" s="179"/>
      <c r="G425" s="176">
        <v>73.47</v>
      </c>
    </row>
    <row r="426" spans="1:7" x14ac:dyDescent="0.2">
      <c r="A426" s="196"/>
      <c r="B426" s="201"/>
      <c r="C426" s="169"/>
      <c r="D426" s="170"/>
      <c r="E426" s="171"/>
      <c r="F426" s="179"/>
      <c r="G426" s="176"/>
    </row>
    <row r="427" spans="1:7" x14ac:dyDescent="0.2">
      <c r="A427" s="196"/>
      <c r="B427" s="201"/>
      <c r="C427" s="174" t="s">
        <v>305</v>
      </c>
      <c r="D427" s="170"/>
      <c r="E427" s="171"/>
      <c r="F427" s="175"/>
      <c r="G427" s="176">
        <v>81.5</v>
      </c>
    </row>
    <row r="428" spans="1:7" x14ac:dyDescent="0.2">
      <c r="A428" s="196"/>
      <c r="B428" s="201"/>
      <c r="C428" s="180" t="s">
        <v>306</v>
      </c>
      <c r="D428" s="181" t="s">
        <v>288</v>
      </c>
      <c r="E428" s="171">
        <v>0</v>
      </c>
      <c r="F428" s="202"/>
      <c r="G428" s="329">
        <v>0</v>
      </c>
    </row>
    <row r="429" spans="1:7" x14ac:dyDescent="0.2">
      <c r="A429" s="183"/>
      <c r="B429" s="184"/>
      <c r="C429" s="185" t="s">
        <v>307</v>
      </c>
      <c r="D429" s="184"/>
      <c r="E429" s="186"/>
      <c r="F429" s="187"/>
      <c r="G429" s="188">
        <v>81.5</v>
      </c>
    </row>
    <row r="430" spans="1:7" x14ac:dyDescent="0.2">
      <c r="A430" s="55"/>
      <c r="B430" s="189"/>
      <c r="C430" s="155"/>
      <c r="D430" s="189"/>
      <c r="E430" s="171"/>
      <c r="F430" s="191"/>
      <c r="G430" s="176"/>
    </row>
    <row r="431" spans="1:7" s="3" customFormat="1" x14ac:dyDescent="0.25">
      <c r="A431" s="158" t="s">
        <v>295</v>
      </c>
      <c r="B431" s="158" t="s">
        <v>425</v>
      </c>
      <c r="C431" s="39" t="s">
        <v>426</v>
      </c>
      <c r="D431" s="158" t="s">
        <v>213</v>
      </c>
      <c r="E431" s="158">
        <v>1</v>
      </c>
      <c r="F431" s="159">
        <v>90.75</v>
      </c>
      <c r="G431" s="159">
        <v>90.75</v>
      </c>
    </row>
    <row r="432" spans="1:7" x14ac:dyDescent="0.2">
      <c r="A432" s="192"/>
      <c r="B432" s="193"/>
      <c r="C432" s="194" t="s">
        <v>297</v>
      </c>
      <c r="D432" s="193"/>
      <c r="E432" s="171"/>
      <c r="F432" s="195"/>
      <c r="G432" s="176"/>
    </row>
    <row r="433" spans="1:7" x14ac:dyDescent="0.2">
      <c r="A433" s="167" t="s">
        <v>23</v>
      </c>
      <c r="B433" s="168">
        <v>88316</v>
      </c>
      <c r="C433" s="169" t="s">
        <v>711</v>
      </c>
      <c r="D433" s="170" t="s">
        <v>31</v>
      </c>
      <c r="E433" s="171">
        <v>0.25</v>
      </c>
      <c r="F433" s="172">
        <v>14.37</v>
      </c>
      <c r="G433" s="173">
        <v>3.59</v>
      </c>
    </row>
    <row r="434" spans="1:7" ht="24" x14ac:dyDescent="0.2">
      <c r="A434" s="167" t="s">
        <v>23</v>
      </c>
      <c r="B434" s="168">
        <v>88267</v>
      </c>
      <c r="C434" s="169" t="s">
        <v>715</v>
      </c>
      <c r="D434" s="170" t="s">
        <v>31</v>
      </c>
      <c r="E434" s="171">
        <v>0.25</v>
      </c>
      <c r="F434" s="172">
        <v>17.79</v>
      </c>
      <c r="G434" s="173">
        <v>4.4400000000000004</v>
      </c>
    </row>
    <row r="435" spans="1:7" x14ac:dyDescent="0.2">
      <c r="A435" s="196"/>
      <c r="B435" s="198"/>
      <c r="C435" s="174" t="s">
        <v>298</v>
      </c>
      <c r="D435" s="198"/>
      <c r="E435" s="171"/>
      <c r="F435" s="335"/>
      <c r="G435" s="176">
        <v>8.0300000000000011</v>
      </c>
    </row>
    <row r="436" spans="1:7" x14ac:dyDescent="0.2">
      <c r="A436" s="321"/>
      <c r="B436" s="211"/>
      <c r="C436" s="155"/>
      <c r="D436" s="211"/>
      <c r="E436" s="171"/>
      <c r="F436" s="323"/>
      <c r="G436" s="176"/>
    </row>
    <row r="437" spans="1:7" x14ac:dyDescent="0.2">
      <c r="A437" s="196"/>
      <c r="B437" s="168"/>
      <c r="C437" s="178" t="s">
        <v>299</v>
      </c>
      <c r="D437" s="170"/>
      <c r="E437" s="171"/>
      <c r="F437" s="175"/>
      <c r="G437" s="176"/>
    </row>
    <row r="438" spans="1:7" ht="24" x14ac:dyDescent="0.2">
      <c r="A438" s="167" t="s">
        <v>23</v>
      </c>
      <c r="B438" s="198">
        <v>1844</v>
      </c>
      <c r="C438" s="169" t="s">
        <v>804</v>
      </c>
      <c r="D438" s="170" t="s">
        <v>504</v>
      </c>
      <c r="E438" s="171">
        <v>1</v>
      </c>
      <c r="F438" s="172">
        <v>80.97</v>
      </c>
      <c r="G438" s="173">
        <v>80.97</v>
      </c>
    </row>
    <row r="439" spans="1:7" ht="36" x14ac:dyDescent="0.2">
      <c r="A439" s="196" t="s">
        <v>23</v>
      </c>
      <c r="B439" s="198">
        <v>20078</v>
      </c>
      <c r="C439" s="169" t="s">
        <v>719</v>
      </c>
      <c r="D439" s="170" t="s">
        <v>504</v>
      </c>
      <c r="E439" s="171">
        <v>0.06</v>
      </c>
      <c r="F439" s="172">
        <v>29.27</v>
      </c>
      <c r="G439" s="173">
        <v>1.75</v>
      </c>
    </row>
    <row r="440" spans="1:7" x14ac:dyDescent="0.2">
      <c r="A440" s="199"/>
      <c r="B440" s="200"/>
      <c r="C440" s="174" t="s">
        <v>304</v>
      </c>
      <c r="D440" s="170"/>
      <c r="E440" s="171"/>
      <c r="F440" s="179"/>
      <c r="G440" s="176">
        <v>82.72</v>
      </c>
    </row>
    <row r="441" spans="1:7" x14ac:dyDescent="0.2">
      <c r="A441" s="196"/>
      <c r="B441" s="201"/>
      <c r="C441" s="169"/>
      <c r="D441" s="170"/>
      <c r="E441" s="171"/>
      <c r="F441" s="179"/>
      <c r="G441" s="176"/>
    </row>
    <row r="442" spans="1:7" x14ac:dyDescent="0.2">
      <c r="A442" s="196"/>
      <c r="B442" s="201"/>
      <c r="C442" s="174" t="s">
        <v>305</v>
      </c>
      <c r="D442" s="170"/>
      <c r="E442" s="171"/>
      <c r="F442" s="175"/>
      <c r="G442" s="176">
        <v>90.75</v>
      </c>
    </row>
    <row r="443" spans="1:7" x14ac:dyDescent="0.2">
      <c r="A443" s="196"/>
      <c r="B443" s="201"/>
      <c r="C443" s="180" t="s">
        <v>306</v>
      </c>
      <c r="D443" s="181" t="s">
        <v>288</v>
      </c>
      <c r="E443" s="171">
        <v>0</v>
      </c>
      <c r="F443" s="202"/>
      <c r="G443" s="329">
        <v>0</v>
      </c>
    </row>
    <row r="444" spans="1:7" x14ac:dyDescent="0.2">
      <c r="A444" s="183"/>
      <c r="B444" s="184"/>
      <c r="C444" s="185" t="s">
        <v>307</v>
      </c>
      <c r="D444" s="184"/>
      <c r="E444" s="186"/>
      <c r="F444" s="187"/>
      <c r="G444" s="188">
        <v>90.75</v>
      </c>
    </row>
    <row r="445" spans="1:7" x14ac:dyDescent="0.2">
      <c r="A445" s="55"/>
      <c r="B445" s="189"/>
      <c r="C445" s="155"/>
      <c r="D445" s="189"/>
      <c r="E445" s="171"/>
      <c r="F445" s="191"/>
      <c r="G445" s="176"/>
    </row>
    <row r="446" spans="1:7" s="3" customFormat="1" x14ac:dyDescent="0.25">
      <c r="A446" s="224" t="s">
        <v>295</v>
      </c>
      <c r="B446" s="224" t="s">
        <v>427</v>
      </c>
      <c r="C446" s="13" t="s">
        <v>428</v>
      </c>
      <c r="D446" s="224" t="s">
        <v>213</v>
      </c>
      <c r="E446" s="158">
        <v>1</v>
      </c>
      <c r="F446" s="225">
        <v>53.74</v>
      </c>
      <c r="G446" s="159">
        <v>53.74</v>
      </c>
    </row>
    <row r="447" spans="1:7" x14ac:dyDescent="0.2">
      <c r="A447" s="192"/>
      <c r="B447" s="193"/>
      <c r="C447" s="194" t="s">
        <v>297</v>
      </c>
      <c r="D447" s="193"/>
      <c r="E447" s="171"/>
      <c r="F447" s="195"/>
      <c r="G447" s="176"/>
    </row>
    <row r="448" spans="1:7" x14ac:dyDescent="0.2">
      <c r="A448" s="167" t="s">
        <v>23</v>
      </c>
      <c r="B448" s="168">
        <v>88316</v>
      </c>
      <c r="C448" s="169" t="s">
        <v>711</v>
      </c>
      <c r="D448" s="170" t="s">
        <v>31</v>
      </c>
      <c r="E448" s="171">
        <v>0.25</v>
      </c>
      <c r="F448" s="172">
        <v>14.37</v>
      </c>
      <c r="G448" s="173">
        <v>3.59</v>
      </c>
    </row>
    <row r="449" spans="1:7" ht="24" x14ac:dyDescent="0.2">
      <c r="A449" s="167" t="s">
        <v>23</v>
      </c>
      <c r="B449" s="168">
        <v>88267</v>
      </c>
      <c r="C449" s="169" t="s">
        <v>715</v>
      </c>
      <c r="D449" s="170" t="s">
        <v>31</v>
      </c>
      <c r="E449" s="171">
        <v>0.25</v>
      </c>
      <c r="F449" s="172">
        <v>17.79</v>
      </c>
      <c r="G449" s="173">
        <v>4.4400000000000004</v>
      </c>
    </row>
    <row r="450" spans="1:7" x14ac:dyDescent="0.2">
      <c r="A450" s="196"/>
      <c r="B450" s="168"/>
      <c r="C450" s="174" t="s">
        <v>298</v>
      </c>
      <c r="D450" s="170"/>
      <c r="E450" s="171"/>
      <c r="F450" s="175"/>
      <c r="G450" s="176">
        <v>8.0300000000000011</v>
      </c>
    </row>
    <row r="451" spans="1:7" x14ac:dyDescent="0.2">
      <c r="A451" s="321"/>
      <c r="B451" s="211"/>
      <c r="C451" s="229"/>
      <c r="D451" s="211"/>
      <c r="E451" s="171"/>
      <c r="F451" s="323"/>
      <c r="G451" s="176"/>
    </row>
    <row r="452" spans="1:7" x14ac:dyDescent="0.2">
      <c r="A452" s="196"/>
      <c r="B452" s="168"/>
      <c r="C452" s="178" t="s">
        <v>299</v>
      </c>
      <c r="D452" s="170"/>
      <c r="E452" s="171"/>
      <c r="F452" s="175"/>
      <c r="G452" s="176"/>
    </row>
    <row r="453" spans="1:7" x14ac:dyDescent="0.2">
      <c r="A453" s="167" t="s">
        <v>429</v>
      </c>
      <c r="B453" s="198" t="s">
        <v>418</v>
      </c>
      <c r="C453" s="169" t="s">
        <v>805</v>
      </c>
      <c r="D453" s="170" t="s">
        <v>213</v>
      </c>
      <c r="E453" s="171">
        <v>1</v>
      </c>
      <c r="F453" s="172">
        <v>43.966999999999999</v>
      </c>
      <c r="G453" s="173">
        <v>43.96</v>
      </c>
    </row>
    <row r="454" spans="1:7" ht="36" x14ac:dyDescent="0.2">
      <c r="A454" s="196" t="s">
        <v>23</v>
      </c>
      <c r="B454" s="198">
        <v>20078</v>
      </c>
      <c r="C454" s="169" t="s">
        <v>719</v>
      </c>
      <c r="D454" s="170" t="s">
        <v>504</v>
      </c>
      <c r="E454" s="171">
        <v>0.06</v>
      </c>
      <c r="F454" s="172">
        <v>29.27</v>
      </c>
      <c r="G454" s="173">
        <v>1.75</v>
      </c>
    </row>
    <row r="455" spans="1:7" x14ac:dyDescent="0.2">
      <c r="A455" s="199"/>
      <c r="B455" s="200"/>
      <c r="C455" s="174" t="s">
        <v>304</v>
      </c>
      <c r="D455" s="170"/>
      <c r="E455" s="171"/>
      <c r="F455" s="179"/>
      <c r="G455" s="176">
        <v>45.71</v>
      </c>
    </row>
    <row r="456" spans="1:7" x14ac:dyDescent="0.2">
      <c r="A456" s="196"/>
      <c r="B456" s="201"/>
      <c r="C456" s="169"/>
      <c r="D456" s="170"/>
      <c r="E456" s="171"/>
      <c r="F456" s="179"/>
      <c r="G456" s="176"/>
    </row>
    <row r="457" spans="1:7" x14ac:dyDescent="0.2">
      <c r="A457" s="196"/>
      <c r="B457" s="201"/>
      <c r="C457" s="174" t="s">
        <v>305</v>
      </c>
      <c r="D457" s="170"/>
      <c r="E457" s="171"/>
      <c r="F457" s="175"/>
      <c r="G457" s="176">
        <v>53.74</v>
      </c>
    </row>
    <row r="458" spans="1:7" x14ac:dyDescent="0.2">
      <c r="A458" s="196"/>
      <c r="B458" s="201"/>
      <c r="C458" s="180" t="s">
        <v>306</v>
      </c>
      <c r="D458" s="181" t="s">
        <v>288</v>
      </c>
      <c r="E458" s="171">
        <v>0</v>
      </c>
      <c r="F458" s="202"/>
      <c r="G458" s="329">
        <v>0</v>
      </c>
    </row>
    <row r="459" spans="1:7" x14ac:dyDescent="0.2">
      <c r="A459" s="183"/>
      <c r="B459" s="184"/>
      <c r="C459" s="185" t="s">
        <v>307</v>
      </c>
      <c r="D459" s="184"/>
      <c r="E459" s="186"/>
      <c r="F459" s="187"/>
      <c r="G459" s="188">
        <v>53.74</v>
      </c>
    </row>
    <row r="460" spans="1:7" x14ac:dyDescent="0.2">
      <c r="A460" s="55"/>
      <c r="B460" s="189"/>
      <c r="C460" s="155"/>
      <c r="D460" s="189"/>
      <c r="E460" s="171"/>
      <c r="F460" s="191"/>
      <c r="G460" s="176"/>
    </row>
    <row r="461" spans="1:7" s="3" customFormat="1" x14ac:dyDescent="0.25">
      <c r="A461" s="158" t="s">
        <v>295</v>
      </c>
      <c r="B461" s="158" t="s">
        <v>430</v>
      </c>
      <c r="C461" s="39" t="s">
        <v>431</v>
      </c>
      <c r="D461" s="158" t="s">
        <v>213</v>
      </c>
      <c r="E461" s="158">
        <v>1</v>
      </c>
      <c r="F461" s="159">
        <v>15.190000000000001</v>
      </c>
      <c r="G461" s="159">
        <v>15.190000000000001</v>
      </c>
    </row>
    <row r="462" spans="1:7" x14ac:dyDescent="0.2">
      <c r="A462" s="192"/>
      <c r="B462" s="193"/>
      <c r="C462" s="194" t="s">
        <v>297</v>
      </c>
      <c r="D462" s="193"/>
      <c r="E462" s="171"/>
      <c r="F462" s="195"/>
      <c r="G462" s="176"/>
    </row>
    <row r="463" spans="1:7" x14ac:dyDescent="0.2">
      <c r="A463" s="167" t="s">
        <v>23</v>
      </c>
      <c r="B463" s="168">
        <v>88316</v>
      </c>
      <c r="C463" s="169" t="s">
        <v>711</v>
      </c>
      <c r="D463" s="170" t="s">
        <v>31</v>
      </c>
      <c r="E463" s="171">
        <v>0.25</v>
      </c>
      <c r="F463" s="172">
        <v>14.37</v>
      </c>
      <c r="G463" s="173">
        <v>3.59</v>
      </c>
    </row>
    <row r="464" spans="1:7" ht="24" x14ac:dyDescent="0.2">
      <c r="A464" s="167" t="s">
        <v>23</v>
      </c>
      <c r="B464" s="168">
        <v>88267</v>
      </c>
      <c r="C464" s="169" t="s">
        <v>715</v>
      </c>
      <c r="D464" s="170" t="s">
        <v>31</v>
      </c>
      <c r="E464" s="171">
        <v>0.25</v>
      </c>
      <c r="F464" s="172">
        <v>17.79</v>
      </c>
      <c r="G464" s="173">
        <v>4.4400000000000004</v>
      </c>
    </row>
    <row r="465" spans="1:7" x14ac:dyDescent="0.2">
      <c r="A465" s="196"/>
      <c r="B465" s="168"/>
      <c r="C465" s="174" t="s">
        <v>298</v>
      </c>
      <c r="D465" s="170"/>
      <c r="E465" s="171"/>
      <c r="F465" s="175"/>
      <c r="G465" s="176">
        <v>8.0300000000000011</v>
      </c>
    </row>
    <row r="466" spans="1:7" x14ac:dyDescent="0.2">
      <c r="A466" s="321"/>
      <c r="B466" s="211"/>
      <c r="C466" s="229"/>
      <c r="D466" s="211"/>
      <c r="E466" s="171"/>
      <c r="F466" s="323"/>
      <c r="G466" s="176"/>
    </row>
    <row r="467" spans="1:7" x14ac:dyDescent="0.2">
      <c r="A467" s="196"/>
      <c r="B467" s="168"/>
      <c r="C467" s="178" t="s">
        <v>299</v>
      </c>
      <c r="D467" s="170"/>
      <c r="E467" s="171"/>
      <c r="F467" s="175"/>
      <c r="G467" s="176"/>
    </row>
    <row r="468" spans="1:7" x14ac:dyDescent="0.2">
      <c r="A468" s="167" t="s">
        <v>432</v>
      </c>
      <c r="B468" s="198" t="s">
        <v>418</v>
      </c>
      <c r="C468" s="169" t="s">
        <v>806</v>
      </c>
      <c r="D468" s="170" t="s">
        <v>213</v>
      </c>
      <c r="E468" s="171">
        <v>1</v>
      </c>
      <c r="F468" s="172">
        <v>5.4119999999999999</v>
      </c>
      <c r="G468" s="173">
        <v>5.41</v>
      </c>
    </row>
    <row r="469" spans="1:7" ht="36" x14ac:dyDescent="0.2">
      <c r="A469" s="196" t="s">
        <v>23</v>
      </c>
      <c r="B469" s="198">
        <v>20078</v>
      </c>
      <c r="C469" s="169" t="s">
        <v>719</v>
      </c>
      <c r="D469" s="170" t="s">
        <v>504</v>
      </c>
      <c r="E469" s="171">
        <v>0.06</v>
      </c>
      <c r="F469" s="172">
        <v>29.27</v>
      </c>
      <c r="G469" s="173">
        <v>1.75</v>
      </c>
    </row>
    <row r="470" spans="1:7" x14ac:dyDescent="0.2">
      <c r="A470" s="199"/>
      <c r="B470" s="200"/>
      <c r="C470" s="174" t="s">
        <v>304</v>
      </c>
      <c r="D470" s="170"/>
      <c r="E470" s="171"/>
      <c r="F470" s="179"/>
      <c r="G470" s="176">
        <v>7.16</v>
      </c>
    </row>
    <row r="471" spans="1:7" x14ac:dyDescent="0.2">
      <c r="A471" s="196"/>
      <c r="B471" s="201"/>
      <c r="C471" s="169"/>
      <c r="D471" s="170"/>
      <c r="E471" s="171"/>
      <c r="F471" s="179"/>
      <c r="G471" s="176"/>
    </row>
    <row r="472" spans="1:7" x14ac:dyDescent="0.2">
      <c r="A472" s="196"/>
      <c r="B472" s="201"/>
      <c r="C472" s="174" t="s">
        <v>305</v>
      </c>
      <c r="D472" s="170"/>
      <c r="E472" s="171"/>
      <c r="F472" s="175"/>
      <c r="G472" s="176">
        <v>15.190000000000001</v>
      </c>
    </row>
    <row r="473" spans="1:7" x14ac:dyDescent="0.2">
      <c r="A473" s="196"/>
      <c r="B473" s="201"/>
      <c r="C473" s="180" t="s">
        <v>306</v>
      </c>
      <c r="D473" s="181" t="s">
        <v>288</v>
      </c>
      <c r="E473" s="171">
        <v>0</v>
      </c>
      <c r="F473" s="202"/>
      <c r="G473" s="329">
        <v>0</v>
      </c>
    </row>
    <row r="474" spans="1:7" x14ac:dyDescent="0.2">
      <c r="A474" s="183"/>
      <c r="B474" s="184"/>
      <c r="C474" s="185" t="s">
        <v>307</v>
      </c>
      <c r="D474" s="184"/>
      <c r="E474" s="186"/>
      <c r="F474" s="187"/>
      <c r="G474" s="188">
        <v>15.190000000000001</v>
      </c>
    </row>
    <row r="475" spans="1:7" x14ac:dyDescent="0.2">
      <c r="A475" s="55"/>
      <c r="B475" s="189"/>
      <c r="C475" s="155"/>
      <c r="D475" s="189"/>
      <c r="E475" s="171"/>
      <c r="F475" s="191"/>
      <c r="G475" s="176"/>
    </row>
    <row r="476" spans="1:7" s="3" customFormat="1" x14ac:dyDescent="0.25">
      <c r="A476" s="158" t="s">
        <v>295</v>
      </c>
      <c r="B476" s="158" t="s">
        <v>433</v>
      </c>
      <c r="C476" s="39" t="s">
        <v>434</v>
      </c>
      <c r="D476" s="158" t="s">
        <v>213</v>
      </c>
      <c r="E476" s="158">
        <v>1</v>
      </c>
      <c r="F476" s="159">
        <v>37.150000000000006</v>
      </c>
      <c r="G476" s="159">
        <v>37.150000000000006</v>
      </c>
    </row>
    <row r="477" spans="1:7" x14ac:dyDescent="0.2">
      <c r="A477" s="192"/>
      <c r="B477" s="193"/>
      <c r="C477" s="194" t="s">
        <v>297</v>
      </c>
      <c r="D477" s="193"/>
      <c r="E477" s="171"/>
      <c r="F477" s="195"/>
      <c r="G477" s="176"/>
    </row>
    <row r="478" spans="1:7" x14ac:dyDescent="0.2">
      <c r="A478" s="167" t="s">
        <v>23</v>
      </c>
      <c r="B478" s="168">
        <v>88316</v>
      </c>
      <c r="C478" s="169" t="s">
        <v>711</v>
      </c>
      <c r="D478" s="170" t="s">
        <v>31</v>
      </c>
      <c r="E478" s="171">
        <v>0.25</v>
      </c>
      <c r="F478" s="172">
        <v>14.37</v>
      </c>
      <c r="G478" s="173">
        <v>3.59</v>
      </c>
    </row>
    <row r="479" spans="1:7" ht="24" x14ac:dyDescent="0.2">
      <c r="A479" s="167" t="s">
        <v>23</v>
      </c>
      <c r="B479" s="168">
        <v>88267</v>
      </c>
      <c r="C479" s="169" t="s">
        <v>715</v>
      </c>
      <c r="D479" s="170" t="s">
        <v>31</v>
      </c>
      <c r="E479" s="171">
        <v>0.25</v>
      </c>
      <c r="F479" s="172">
        <v>17.79</v>
      </c>
      <c r="G479" s="173">
        <v>4.4400000000000004</v>
      </c>
    </row>
    <row r="480" spans="1:7" x14ac:dyDescent="0.2">
      <c r="A480" s="196"/>
      <c r="B480" s="168"/>
      <c r="C480" s="174" t="s">
        <v>298</v>
      </c>
      <c r="D480" s="170"/>
      <c r="E480" s="171"/>
      <c r="F480" s="175"/>
      <c r="G480" s="176">
        <v>8.0300000000000011</v>
      </c>
    </row>
    <row r="481" spans="1:7" x14ac:dyDescent="0.2">
      <c r="A481" s="321"/>
      <c r="B481" s="211"/>
      <c r="C481" s="229"/>
      <c r="D481" s="211"/>
      <c r="E481" s="171"/>
      <c r="F481" s="323"/>
      <c r="G481" s="336"/>
    </row>
    <row r="482" spans="1:7" x14ac:dyDescent="0.2">
      <c r="A482" s="196"/>
      <c r="B482" s="168"/>
      <c r="C482" s="178" t="s">
        <v>299</v>
      </c>
      <c r="D482" s="170"/>
      <c r="E482" s="171"/>
      <c r="F482" s="175"/>
      <c r="G482" s="197"/>
    </row>
    <row r="483" spans="1:7" x14ac:dyDescent="0.2">
      <c r="A483" s="167" t="s">
        <v>435</v>
      </c>
      <c r="B483" s="198" t="s">
        <v>418</v>
      </c>
      <c r="C483" s="169" t="s">
        <v>807</v>
      </c>
      <c r="D483" s="170" t="s">
        <v>213</v>
      </c>
      <c r="E483" s="171">
        <v>1</v>
      </c>
      <c r="F483" s="172">
        <v>27.379000000000001</v>
      </c>
      <c r="G483" s="173">
        <v>27.37</v>
      </c>
    </row>
    <row r="484" spans="1:7" ht="36" x14ac:dyDescent="0.2">
      <c r="A484" s="196" t="s">
        <v>23</v>
      </c>
      <c r="B484" s="198">
        <v>20078</v>
      </c>
      <c r="C484" s="169" t="s">
        <v>719</v>
      </c>
      <c r="D484" s="170" t="s">
        <v>504</v>
      </c>
      <c r="E484" s="171">
        <v>0.06</v>
      </c>
      <c r="F484" s="172">
        <v>29.27</v>
      </c>
      <c r="G484" s="173">
        <v>1.75</v>
      </c>
    </row>
    <row r="485" spans="1:7" x14ac:dyDescent="0.2">
      <c r="A485" s="199"/>
      <c r="B485" s="200"/>
      <c r="C485" s="174" t="s">
        <v>304</v>
      </c>
      <c r="D485" s="170"/>
      <c r="E485" s="171"/>
      <c r="F485" s="179"/>
      <c r="G485" s="176">
        <v>29.12</v>
      </c>
    </row>
    <row r="486" spans="1:7" x14ac:dyDescent="0.2">
      <c r="A486" s="196"/>
      <c r="B486" s="201"/>
      <c r="C486" s="169"/>
      <c r="D486" s="170"/>
      <c r="E486" s="171"/>
      <c r="F486" s="179"/>
      <c r="G486" s="173"/>
    </row>
    <row r="487" spans="1:7" x14ac:dyDescent="0.2">
      <c r="A487" s="196"/>
      <c r="B487" s="201"/>
      <c r="C487" s="174" t="s">
        <v>305</v>
      </c>
      <c r="D487" s="170"/>
      <c r="E487" s="171"/>
      <c r="F487" s="175"/>
      <c r="G487" s="176">
        <v>37.150000000000006</v>
      </c>
    </row>
    <row r="488" spans="1:7" x14ac:dyDescent="0.2">
      <c r="A488" s="196"/>
      <c r="B488" s="201"/>
      <c r="C488" s="180" t="s">
        <v>306</v>
      </c>
      <c r="D488" s="181" t="s">
        <v>288</v>
      </c>
      <c r="E488" s="171">
        <v>0</v>
      </c>
      <c r="F488" s="202"/>
      <c r="G488" s="329">
        <v>0</v>
      </c>
    </row>
    <row r="489" spans="1:7" x14ac:dyDescent="0.2">
      <c r="A489" s="183"/>
      <c r="B489" s="184"/>
      <c r="C489" s="185" t="s">
        <v>307</v>
      </c>
      <c r="D489" s="184"/>
      <c r="E489" s="186"/>
      <c r="F489" s="187"/>
      <c r="G489" s="188">
        <v>37.150000000000006</v>
      </c>
    </row>
    <row r="490" spans="1:7" x14ac:dyDescent="0.2">
      <c r="A490" s="55"/>
      <c r="B490" s="189"/>
      <c r="C490" s="155"/>
      <c r="D490" s="189"/>
      <c r="E490" s="171"/>
      <c r="F490" s="191"/>
      <c r="G490" s="191"/>
    </row>
    <row r="491" spans="1:7" s="3" customFormat="1" ht="36" x14ac:dyDescent="0.25">
      <c r="A491" s="224" t="s">
        <v>295</v>
      </c>
      <c r="B491" s="224" t="s">
        <v>436</v>
      </c>
      <c r="C491" s="227" t="s">
        <v>437</v>
      </c>
      <c r="D491" s="224" t="s">
        <v>213</v>
      </c>
      <c r="E491" s="158">
        <v>1</v>
      </c>
      <c r="F491" s="225">
        <v>13700.530000000002</v>
      </c>
      <c r="G491" s="225">
        <v>13700.530000000002</v>
      </c>
    </row>
    <row r="492" spans="1:7" ht="24" x14ac:dyDescent="0.2">
      <c r="A492" s="330" t="s">
        <v>23</v>
      </c>
      <c r="B492" s="319">
        <v>96523</v>
      </c>
      <c r="C492" s="207" t="s">
        <v>794</v>
      </c>
      <c r="D492" s="163" t="s">
        <v>372</v>
      </c>
      <c r="E492" s="208">
        <v>33.700000000000003</v>
      </c>
      <c r="F492" s="209">
        <v>64.98</v>
      </c>
      <c r="G492" s="173">
        <v>2189.8200000000002</v>
      </c>
    </row>
    <row r="493" spans="1:7" x14ac:dyDescent="0.2">
      <c r="A493" s="210" t="s">
        <v>310</v>
      </c>
      <c r="B493" s="211" t="s">
        <v>311</v>
      </c>
      <c r="C493" s="169" t="s">
        <v>720</v>
      </c>
      <c r="D493" s="170" t="s">
        <v>372</v>
      </c>
      <c r="E493" s="171">
        <v>33.700000000000003</v>
      </c>
      <c r="F493" s="172">
        <v>16.55</v>
      </c>
      <c r="G493" s="173">
        <v>557.73</v>
      </c>
    </row>
    <row r="494" spans="1:7" ht="24" x14ac:dyDescent="0.2">
      <c r="A494" s="210" t="s">
        <v>310</v>
      </c>
      <c r="B494" s="211" t="s">
        <v>413</v>
      </c>
      <c r="C494" s="169" t="s">
        <v>795</v>
      </c>
      <c r="D494" s="170" t="s">
        <v>372</v>
      </c>
      <c r="E494" s="171">
        <v>33.700000000000003</v>
      </c>
      <c r="F494" s="172">
        <v>21.83</v>
      </c>
      <c r="G494" s="173">
        <v>735.67</v>
      </c>
    </row>
    <row r="495" spans="1:7" ht="24" x14ac:dyDescent="0.2">
      <c r="A495" s="210" t="s">
        <v>310</v>
      </c>
      <c r="B495" s="211" t="s">
        <v>414</v>
      </c>
      <c r="C495" s="169" t="s">
        <v>796</v>
      </c>
      <c r="D495" s="170" t="s">
        <v>274</v>
      </c>
      <c r="E495" s="171">
        <v>12.96</v>
      </c>
      <c r="F495" s="172">
        <v>22.46</v>
      </c>
      <c r="G495" s="173">
        <v>291.08</v>
      </c>
    </row>
    <row r="496" spans="1:7" ht="24" x14ac:dyDescent="0.2">
      <c r="A496" s="196" t="s">
        <v>23</v>
      </c>
      <c r="B496" s="212">
        <v>94971</v>
      </c>
      <c r="C496" s="169" t="s">
        <v>632</v>
      </c>
      <c r="D496" s="170" t="s">
        <v>372</v>
      </c>
      <c r="E496" s="171">
        <v>1.2960000000000003</v>
      </c>
      <c r="F496" s="172">
        <v>319.95</v>
      </c>
      <c r="G496" s="173">
        <v>414.65</v>
      </c>
    </row>
    <row r="497" spans="1:7" ht="24" x14ac:dyDescent="0.2">
      <c r="A497" s="196" t="s">
        <v>23</v>
      </c>
      <c r="B497" s="212">
        <v>92873</v>
      </c>
      <c r="C497" s="169" t="s">
        <v>634</v>
      </c>
      <c r="D497" s="170" t="s">
        <v>372</v>
      </c>
      <c r="E497" s="171">
        <v>1.2960000000000003</v>
      </c>
      <c r="F497" s="172">
        <v>146.37</v>
      </c>
      <c r="G497" s="173">
        <v>189.69</v>
      </c>
    </row>
    <row r="498" spans="1:7" ht="36" x14ac:dyDescent="0.2">
      <c r="A498" s="210" t="s">
        <v>23</v>
      </c>
      <c r="B498" s="226">
        <v>96534</v>
      </c>
      <c r="C498" s="169" t="s">
        <v>630</v>
      </c>
      <c r="D498" s="170" t="s">
        <v>274</v>
      </c>
      <c r="E498" s="171">
        <v>70.56</v>
      </c>
      <c r="F498" s="172">
        <v>49.58</v>
      </c>
      <c r="G498" s="173">
        <v>3498.36</v>
      </c>
    </row>
    <row r="499" spans="1:7" ht="24" x14ac:dyDescent="0.2">
      <c r="A499" s="210" t="s">
        <v>23</v>
      </c>
      <c r="B499" s="226">
        <v>94971</v>
      </c>
      <c r="C499" s="169" t="s">
        <v>632</v>
      </c>
      <c r="D499" s="170" t="s">
        <v>372</v>
      </c>
      <c r="E499" s="171">
        <v>4.1760000000000002</v>
      </c>
      <c r="F499" s="172">
        <v>319.95</v>
      </c>
      <c r="G499" s="173">
        <v>1336.11</v>
      </c>
    </row>
    <row r="500" spans="1:7" ht="24" x14ac:dyDescent="0.2">
      <c r="A500" s="210" t="s">
        <v>23</v>
      </c>
      <c r="B500" s="226">
        <v>92794</v>
      </c>
      <c r="C500" s="169" t="s">
        <v>797</v>
      </c>
      <c r="D500" s="170" t="s">
        <v>478</v>
      </c>
      <c r="E500" s="171">
        <v>334.08000000000004</v>
      </c>
      <c r="F500" s="172">
        <v>5.86</v>
      </c>
      <c r="G500" s="173">
        <v>1957.7</v>
      </c>
    </row>
    <row r="501" spans="1:7" ht="24" x14ac:dyDescent="0.2">
      <c r="A501" s="210" t="s">
        <v>23</v>
      </c>
      <c r="B501" s="211">
        <v>93382</v>
      </c>
      <c r="C501" s="169" t="s">
        <v>629</v>
      </c>
      <c r="D501" s="170" t="s">
        <v>372</v>
      </c>
      <c r="E501" s="171">
        <v>10.110000000000001</v>
      </c>
      <c r="F501" s="172">
        <v>19.64</v>
      </c>
      <c r="G501" s="173">
        <v>198.56</v>
      </c>
    </row>
    <row r="502" spans="1:7" ht="24" x14ac:dyDescent="0.2">
      <c r="A502" s="210" t="s">
        <v>23</v>
      </c>
      <c r="B502" s="211">
        <v>98561</v>
      </c>
      <c r="C502" s="169" t="s">
        <v>798</v>
      </c>
      <c r="D502" s="170" t="s">
        <v>274</v>
      </c>
      <c r="E502" s="171">
        <v>35.28</v>
      </c>
      <c r="F502" s="172">
        <v>28.4</v>
      </c>
      <c r="G502" s="173">
        <v>1001.95</v>
      </c>
    </row>
    <row r="503" spans="1:7" ht="24" x14ac:dyDescent="0.2">
      <c r="A503" s="210" t="s">
        <v>23</v>
      </c>
      <c r="B503" s="211">
        <v>98557</v>
      </c>
      <c r="C503" s="169" t="s">
        <v>799</v>
      </c>
      <c r="D503" s="170" t="s">
        <v>274</v>
      </c>
      <c r="E503" s="171">
        <v>35.28</v>
      </c>
      <c r="F503" s="172">
        <v>31.7</v>
      </c>
      <c r="G503" s="173">
        <v>1118.3699999999999</v>
      </c>
    </row>
    <row r="504" spans="1:7" ht="24" x14ac:dyDescent="0.2">
      <c r="A504" s="210" t="s">
        <v>23</v>
      </c>
      <c r="B504" s="211">
        <v>84798</v>
      </c>
      <c r="C504" s="169" t="s">
        <v>800</v>
      </c>
      <c r="D504" s="170" t="s">
        <v>213</v>
      </c>
      <c r="E504" s="171">
        <v>1</v>
      </c>
      <c r="F504" s="172">
        <v>210.84</v>
      </c>
      <c r="G504" s="173">
        <v>210.84</v>
      </c>
    </row>
    <row r="505" spans="1:7" x14ac:dyDescent="0.2">
      <c r="A505" s="183"/>
      <c r="B505" s="184"/>
      <c r="C505" s="185" t="s">
        <v>307</v>
      </c>
      <c r="D505" s="184"/>
      <c r="E505" s="186"/>
      <c r="F505" s="187"/>
      <c r="G505" s="188">
        <v>13700.530000000002</v>
      </c>
    </row>
    <row r="506" spans="1:7" x14ac:dyDescent="0.2">
      <c r="A506" s="55"/>
      <c r="B506" s="189"/>
      <c r="C506" s="155"/>
      <c r="D506" s="189"/>
      <c r="E506" s="171"/>
      <c r="F506" s="191"/>
      <c r="G506" s="176"/>
    </row>
    <row r="507" spans="1:7" s="3" customFormat="1" ht="24" x14ac:dyDescent="0.25">
      <c r="A507" s="158" t="s">
        <v>295</v>
      </c>
      <c r="B507" s="158" t="s">
        <v>438</v>
      </c>
      <c r="C507" s="39" t="s">
        <v>439</v>
      </c>
      <c r="D507" s="158" t="s">
        <v>213</v>
      </c>
      <c r="E507" s="158">
        <v>1</v>
      </c>
      <c r="F507" s="159">
        <v>6723.2000000000007</v>
      </c>
      <c r="G507" s="159">
        <v>6723.2000000000007</v>
      </c>
    </row>
    <row r="508" spans="1:7" ht="24" x14ac:dyDescent="0.2">
      <c r="A508" s="337" t="s">
        <v>440</v>
      </c>
      <c r="B508" s="338" t="s">
        <v>441</v>
      </c>
      <c r="C508" s="169" t="s">
        <v>439</v>
      </c>
      <c r="D508" s="170" t="s">
        <v>213</v>
      </c>
      <c r="E508" s="190">
        <v>1</v>
      </c>
      <c r="F508" s="172">
        <v>6446.0000000000009</v>
      </c>
      <c r="G508" s="173">
        <v>6446</v>
      </c>
    </row>
    <row r="509" spans="1:7" x14ac:dyDescent="0.2">
      <c r="A509" s="167" t="s">
        <v>442</v>
      </c>
      <c r="B509" s="198" t="s">
        <v>441</v>
      </c>
      <c r="C509" s="169" t="s">
        <v>808</v>
      </c>
      <c r="D509" s="170" t="s">
        <v>213</v>
      </c>
      <c r="E509" s="171">
        <v>1</v>
      </c>
      <c r="F509" s="172">
        <v>138.60000000000002</v>
      </c>
      <c r="G509" s="173">
        <v>138.6</v>
      </c>
    </row>
    <row r="510" spans="1:7" x14ac:dyDescent="0.2">
      <c r="A510" s="167" t="s">
        <v>443</v>
      </c>
      <c r="B510" s="198" t="s">
        <v>441</v>
      </c>
      <c r="C510" s="169" t="s">
        <v>809</v>
      </c>
      <c r="D510" s="170" t="s">
        <v>213</v>
      </c>
      <c r="E510" s="171">
        <v>1</v>
      </c>
      <c r="F510" s="172">
        <v>138.60000000000002</v>
      </c>
      <c r="G510" s="173">
        <v>138.6</v>
      </c>
    </row>
    <row r="511" spans="1:7" x14ac:dyDescent="0.2">
      <c r="A511" s="183"/>
      <c r="B511" s="184"/>
      <c r="C511" s="185" t="s">
        <v>307</v>
      </c>
      <c r="D511" s="184"/>
      <c r="E511" s="186"/>
      <c r="F511" s="187"/>
      <c r="G511" s="188">
        <v>6723.2000000000007</v>
      </c>
    </row>
    <row r="512" spans="1:7" x14ac:dyDescent="0.2">
      <c r="A512" s="55"/>
      <c r="B512" s="189"/>
      <c r="C512" s="155"/>
      <c r="D512" s="189"/>
      <c r="E512" s="171"/>
      <c r="F512" s="191"/>
      <c r="G512" s="191"/>
    </row>
    <row r="513" spans="1:8" s="3" customFormat="1" x14ac:dyDescent="0.25">
      <c r="A513" s="158" t="s">
        <v>295</v>
      </c>
      <c r="B513" s="158" t="s">
        <v>444</v>
      </c>
      <c r="C513" s="39" t="s">
        <v>445</v>
      </c>
      <c r="D513" s="158" t="s">
        <v>213</v>
      </c>
      <c r="E513" s="158">
        <v>1</v>
      </c>
      <c r="F513" s="159">
        <v>2901.5</v>
      </c>
      <c r="G513" s="159">
        <v>2901.5</v>
      </c>
    </row>
    <row r="514" spans="1:8" x14ac:dyDescent="0.2">
      <c r="A514" s="167" t="s">
        <v>446</v>
      </c>
      <c r="B514" s="213" t="s">
        <v>441</v>
      </c>
      <c r="C514" s="169" t="s">
        <v>445</v>
      </c>
      <c r="D514" s="170" t="s">
        <v>213</v>
      </c>
      <c r="E514" s="171">
        <v>1</v>
      </c>
      <c r="F514" s="172">
        <v>6468.0000000000009</v>
      </c>
      <c r="G514" s="173">
        <v>6468</v>
      </c>
    </row>
    <row r="515" spans="1:8" x14ac:dyDescent="0.2">
      <c r="A515" s="183"/>
      <c r="B515" s="184"/>
      <c r="C515" s="185" t="s">
        <v>307</v>
      </c>
      <c r="D515" s="184"/>
      <c r="E515" s="186"/>
      <c r="F515" s="187"/>
      <c r="G515" s="188">
        <v>6468</v>
      </c>
    </row>
    <row r="516" spans="1:8" x14ac:dyDescent="0.2">
      <c r="A516" s="55"/>
      <c r="B516" s="189"/>
      <c r="C516" s="155"/>
      <c r="D516" s="189"/>
      <c r="E516" s="171"/>
      <c r="F516" s="191"/>
      <c r="G516" s="191"/>
      <c r="H516" s="223"/>
    </row>
    <row r="517" spans="1:8" s="3" customFormat="1" x14ac:dyDescent="0.25">
      <c r="A517" s="158" t="s">
        <v>27</v>
      </c>
      <c r="B517" s="158" t="s">
        <v>27</v>
      </c>
      <c r="C517" s="13" t="s">
        <v>447</v>
      </c>
      <c r="D517" s="224" t="s">
        <v>31</v>
      </c>
      <c r="E517" s="158">
        <v>1</v>
      </c>
      <c r="F517" s="225">
        <v>2901.5</v>
      </c>
      <c r="G517" s="159">
        <v>2901.5</v>
      </c>
      <c r="H517" s="33"/>
    </row>
    <row r="518" spans="1:8" ht="24" x14ac:dyDescent="0.2">
      <c r="A518" s="206" t="s">
        <v>23</v>
      </c>
      <c r="B518" s="213">
        <v>90777</v>
      </c>
      <c r="C518" s="207" t="s">
        <v>810</v>
      </c>
      <c r="D518" s="163" t="s">
        <v>31</v>
      </c>
      <c r="E518" s="208">
        <v>20</v>
      </c>
      <c r="F518" s="209">
        <v>79.17</v>
      </c>
      <c r="G518" s="173">
        <v>1583.4</v>
      </c>
      <c r="H518" s="223"/>
    </row>
    <row r="519" spans="1:8" x14ac:dyDescent="0.2">
      <c r="A519" s="196" t="s">
        <v>23</v>
      </c>
      <c r="B519" s="198">
        <v>90776</v>
      </c>
      <c r="C519" s="169" t="s">
        <v>811</v>
      </c>
      <c r="D519" s="170" t="s">
        <v>31</v>
      </c>
      <c r="E519" s="171">
        <v>70</v>
      </c>
      <c r="F519" s="172">
        <v>18.829999999999998</v>
      </c>
      <c r="G519" s="173">
        <v>1318.1</v>
      </c>
      <c r="H519" s="223"/>
    </row>
    <row r="520" spans="1:8" x14ac:dyDescent="0.2">
      <c r="A520" s="183"/>
      <c r="B520" s="184"/>
      <c r="C520" s="185" t="s">
        <v>307</v>
      </c>
      <c r="D520" s="184"/>
      <c r="E520" s="339"/>
      <c r="F520" s="187"/>
      <c r="G520" s="188">
        <v>2901.5</v>
      </c>
      <c r="H520" s="223"/>
    </row>
    <row r="521" spans="1:8" x14ac:dyDescent="0.2">
      <c r="A521" s="55"/>
      <c r="B521" s="189"/>
      <c r="C521" s="155"/>
      <c r="D521" s="189"/>
      <c r="E521" s="189"/>
      <c r="F521" s="191"/>
      <c r="G521" s="191"/>
      <c r="H521" s="223"/>
    </row>
    <row r="522" spans="1:8" ht="24" x14ac:dyDescent="0.2">
      <c r="A522" s="158" t="s">
        <v>295</v>
      </c>
      <c r="B522" s="158" t="s">
        <v>21</v>
      </c>
      <c r="C522" s="39" t="s">
        <v>448</v>
      </c>
      <c r="D522" s="158" t="s">
        <v>274</v>
      </c>
      <c r="E522" s="158">
        <v>1</v>
      </c>
      <c r="F522" s="159">
        <v>14.229999999999999</v>
      </c>
      <c r="G522" s="159">
        <v>14.229999999999999</v>
      </c>
    </row>
    <row r="523" spans="1:8" x14ac:dyDescent="0.2">
      <c r="A523" s="192"/>
      <c r="B523" s="193"/>
      <c r="C523" s="194" t="s">
        <v>297</v>
      </c>
      <c r="D523" s="193"/>
      <c r="E523" s="171"/>
      <c r="F523" s="195"/>
      <c r="G523" s="176"/>
    </row>
    <row r="524" spans="1:8" x14ac:dyDescent="0.2">
      <c r="A524" s="167" t="s">
        <v>23</v>
      </c>
      <c r="B524" s="168">
        <v>88253</v>
      </c>
      <c r="C524" s="169" t="s">
        <v>812</v>
      </c>
      <c r="D524" s="170" t="s">
        <v>31</v>
      </c>
      <c r="E524" s="171">
        <v>0.6</v>
      </c>
      <c r="F524" s="172">
        <v>8.98</v>
      </c>
      <c r="G524" s="173">
        <v>5.38</v>
      </c>
    </row>
    <row r="525" spans="1:8" x14ac:dyDescent="0.2">
      <c r="A525" s="167" t="s">
        <v>23</v>
      </c>
      <c r="B525" s="168">
        <v>88262</v>
      </c>
      <c r="C525" s="169" t="s">
        <v>729</v>
      </c>
      <c r="D525" s="170" t="s">
        <v>31</v>
      </c>
      <c r="E525" s="171">
        <v>0.13</v>
      </c>
      <c r="F525" s="172">
        <v>17.64</v>
      </c>
      <c r="G525" s="173">
        <v>2.29</v>
      </c>
    </row>
    <row r="526" spans="1:8" x14ac:dyDescent="0.2">
      <c r="A526" s="167" t="s">
        <v>23</v>
      </c>
      <c r="B526" s="168">
        <v>88288</v>
      </c>
      <c r="C526" s="169" t="s">
        <v>813</v>
      </c>
      <c r="D526" s="170" t="s">
        <v>31</v>
      </c>
      <c r="E526" s="171">
        <v>0.1</v>
      </c>
      <c r="F526" s="172">
        <v>10.3</v>
      </c>
      <c r="G526" s="173">
        <v>1.03</v>
      </c>
    </row>
    <row r="527" spans="1:8" x14ac:dyDescent="0.2">
      <c r="A527" s="167" t="s">
        <v>23</v>
      </c>
      <c r="B527" s="168">
        <v>88316</v>
      </c>
      <c r="C527" s="169" t="s">
        <v>711</v>
      </c>
      <c r="D527" s="170" t="s">
        <v>31</v>
      </c>
      <c r="E527" s="171">
        <v>0.13</v>
      </c>
      <c r="F527" s="172">
        <v>14.37</v>
      </c>
      <c r="G527" s="173">
        <v>1.86</v>
      </c>
    </row>
    <row r="528" spans="1:8" x14ac:dyDescent="0.2">
      <c r="A528" s="196"/>
      <c r="B528" s="168"/>
      <c r="C528" s="174" t="s">
        <v>298</v>
      </c>
      <c r="D528" s="170"/>
      <c r="E528" s="171"/>
      <c r="F528" s="175"/>
      <c r="G528" s="176">
        <v>10.559999999999999</v>
      </c>
    </row>
    <row r="529" spans="1:8" x14ac:dyDescent="0.2">
      <c r="A529" s="321"/>
      <c r="B529" s="211"/>
      <c r="C529" s="229"/>
      <c r="D529" s="211"/>
      <c r="E529" s="171"/>
      <c r="F529" s="323"/>
      <c r="G529" s="336"/>
    </row>
    <row r="530" spans="1:8" x14ac:dyDescent="0.2">
      <c r="A530" s="196"/>
      <c r="B530" s="168"/>
      <c r="C530" s="178" t="s">
        <v>299</v>
      </c>
      <c r="D530" s="170"/>
      <c r="E530" s="171"/>
      <c r="F530" s="175"/>
      <c r="G530" s="197"/>
    </row>
    <row r="531" spans="1:8" x14ac:dyDescent="0.2">
      <c r="A531" s="196" t="s">
        <v>23</v>
      </c>
      <c r="B531" s="198">
        <v>344</v>
      </c>
      <c r="C531" s="169" t="s">
        <v>814</v>
      </c>
      <c r="D531" s="170" t="s">
        <v>735</v>
      </c>
      <c r="E531" s="171">
        <v>0.02</v>
      </c>
      <c r="F531" s="172">
        <v>17.09</v>
      </c>
      <c r="G531" s="173">
        <v>0.34</v>
      </c>
    </row>
    <row r="532" spans="1:8" ht="24" x14ac:dyDescent="0.2">
      <c r="A532" s="196" t="s">
        <v>23</v>
      </c>
      <c r="B532" s="198">
        <v>4433</v>
      </c>
      <c r="C532" s="169" t="s">
        <v>815</v>
      </c>
      <c r="D532" s="170" t="s">
        <v>728</v>
      </c>
      <c r="E532" s="171">
        <v>0.04</v>
      </c>
      <c r="F532" s="172">
        <v>6.96</v>
      </c>
      <c r="G532" s="173">
        <v>0.27</v>
      </c>
    </row>
    <row r="533" spans="1:8" x14ac:dyDescent="0.2">
      <c r="A533" s="196" t="s">
        <v>23</v>
      </c>
      <c r="B533" s="198">
        <v>5074</v>
      </c>
      <c r="C533" s="169" t="s">
        <v>816</v>
      </c>
      <c r="D533" s="170" t="s">
        <v>735</v>
      </c>
      <c r="E533" s="171">
        <v>1.2E-2</v>
      </c>
      <c r="F533" s="172">
        <v>12.52</v>
      </c>
      <c r="G533" s="173">
        <v>0.15</v>
      </c>
    </row>
    <row r="534" spans="1:8" ht="24" x14ac:dyDescent="0.2">
      <c r="A534" s="196" t="s">
        <v>23</v>
      </c>
      <c r="B534" s="198">
        <v>6189</v>
      </c>
      <c r="C534" s="169" t="s">
        <v>817</v>
      </c>
      <c r="D534" s="170" t="s">
        <v>728</v>
      </c>
      <c r="E534" s="171">
        <v>0.2853</v>
      </c>
      <c r="F534" s="172">
        <v>8.76</v>
      </c>
      <c r="G534" s="173">
        <v>2.4900000000000002</v>
      </c>
    </row>
    <row r="535" spans="1:8" ht="24" x14ac:dyDescent="0.2">
      <c r="A535" s="196" t="s">
        <v>23</v>
      </c>
      <c r="B535" s="198">
        <v>7247</v>
      </c>
      <c r="C535" s="169" t="s">
        <v>818</v>
      </c>
      <c r="D535" s="170" t="s">
        <v>819</v>
      </c>
      <c r="E535" s="171">
        <v>0.1</v>
      </c>
      <c r="F535" s="172">
        <v>2.14</v>
      </c>
      <c r="G535" s="173">
        <v>0.21</v>
      </c>
    </row>
    <row r="536" spans="1:8" ht="24" x14ac:dyDescent="0.2">
      <c r="A536" s="196" t="s">
        <v>23</v>
      </c>
      <c r="B536" s="198">
        <v>7252</v>
      </c>
      <c r="C536" s="169" t="s">
        <v>820</v>
      </c>
      <c r="D536" s="170" t="s">
        <v>819</v>
      </c>
      <c r="E536" s="171">
        <v>0.1</v>
      </c>
      <c r="F536" s="172">
        <v>2.14</v>
      </c>
      <c r="G536" s="173">
        <v>0.21</v>
      </c>
    </row>
    <row r="537" spans="1:8" x14ac:dyDescent="0.2">
      <c r="A537" s="199"/>
      <c r="B537" s="200"/>
      <c r="C537" s="174" t="s">
        <v>304</v>
      </c>
      <c r="D537" s="170"/>
      <c r="E537" s="171"/>
      <c r="F537" s="179"/>
      <c r="G537" s="176">
        <v>3.6700000000000004</v>
      </c>
    </row>
    <row r="538" spans="1:8" x14ac:dyDescent="0.2">
      <c r="A538" s="196"/>
      <c r="B538" s="201"/>
      <c r="C538" s="169"/>
      <c r="D538" s="170"/>
      <c r="E538" s="171"/>
      <c r="F538" s="179"/>
      <c r="G538" s="173"/>
    </row>
    <row r="539" spans="1:8" x14ac:dyDescent="0.2">
      <c r="A539" s="196"/>
      <c r="B539" s="201"/>
      <c r="C539" s="174" t="s">
        <v>305</v>
      </c>
      <c r="D539" s="170"/>
      <c r="E539" s="171"/>
      <c r="F539" s="175"/>
      <c r="G539" s="176">
        <v>14.229999999999999</v>
      </c>
    </row>
    <row r="540" spans="1:8" x14ac:dyDescent="0.2">
      <c r="A540" s="196"/>
      <c r="B540" s="201"/>
      <c r="C540" s="180" t="s">
        <v>306</v>
      </c>
      <c r="D540" s="181" t="s">
        <v>288</v>
      </c>
      <c r="E540" s="171">
        <v>0</v>
      </c>
      <c r="F540" s="202"/>
      <c r="G540" s="182">
        <v>0</v>
      </c>
    </row>
    <row r="541" spans="1:8" x14ac:dyDescent="0.2">
      <c r="A541" s="183"/>
      <c r="B541" s="184"/>
      <c r="C541" s="185" t="s">
        <v>307</v>
      </c>
      <c r="D541" s="184"/>
      <c r="E541" s="186"/>
      <c r="F541" s="187"/>
      <c r="G541" s="188">
        <v>14.229999999999999</v>
      </c>
    </row>
    <row r="542" spans="1:8" x14ac:dyDescent="0.2">
      <c r="A542" s="55"/>
      <c r="B542" s="189"/>
      <c r="C542" s="155"/>
      <c r="D542" s="189"/>
      <c r="E542" s="189"/>
      <c r="F542" s="191"/>
      <c r="G542" s="191"/>
      <c r="H542" s="223"/>
    </row>
    <row r="543" spans="1:8" s="3" customFormat="1" ht="24" x14ac:dyDescent="0.25">
      <c r="A543" s="158" t="s">
        <v>295</v>
      </c>
      <c r="B543" s="158" t="s">
        <v>19</v>
      </c>
      <c r="C543" s="222" t="s">
        <v>449</v>
      </c>
      <c r="D543" s="158" t="s">
        <v>274</v>
      </c>
      <c r="E543" s="158">
        <v>1</v>
      </c>
      <c r="F543" s="159">
        <v>50.260000000000005</v>
      </c>
      <c r="G543" s="159">
        <v>50.260000000000005</v>
      </c>
    </row>
    <row r="544" spans="1:8" x14ac:dyDescent="0.2">
      <c r="A544" s="192"/>
      <c r="B544" s="193"/>
      <c r="C544" s="194" t="s">
        <v>297</v>
      </c>
      <c r="D544" s="193"/>
      <c r="E544" s="171"/>
      <c r="F544" s="195"/>
      <c r="G544" s="176"/>
    </row>
    <row r="545" spans="1:8" x14ac:dyDescent="0.2">
      <c r="A545" s="167" t="s">
        <v>23</v>
      </c>
      <c r="B545" s="168">
        <v>88262</v>
      </c>
      <c r="C545" s="169" t="s">
        <v>729</v>
      </c>
      <c r="D545" s="170" t="s">
        <v>31</v>
      </c>
      <c r="E545" s="171">
        <v>0.8</v>
      </c>
      <c r="F545" s="172">
        <v>17.64</v>
      </c>
      <c r="G545" s="173">
        <v>14.11</v>
      </c>
    </row>
    <row r="546" spans="1:8" x14ac:dyDescent="0.2">
      <c r="A546" s="167" t="s">
        <v>23</v>
      </c>
      <c r="B546" s="168">
        <v>88310</v>
      </c>
      <c r="C546" s="169" t="s">
        <v>821</v>
      </c>
      <c r="D546" s="170" t="s">
        <v>31</v>
      </c>
      <c r="E546" s="171">
        <v>0.3</v>
      </c>
      <c r="F546" s="172">
        <v>18.88</v>
      </c>
      <c r="G546" s="173">
        <v>5.66</v>
      </c>
    </row>
    <row r="547" spans="1:8" x14ac:dyDescent="0.2">
      <c r="A547" s="167" t="s">
        <v>23</v>
      </c>
      <c r="B547" s="198">
        <v>88316</v>
      </c>
      <c r="C547" s="169" t="s">
        <v>711</v>
      </c>
      <c r="D547" s="170" t="s">
        <v>31</v>
      </c>
      <c r="E547" s="171">
        <v>0.95</v>
      </c>
      <c r="F547" s="172">
        <v>14.37</v>
      </c>
      <c r="G547" s="173">
        <v>13.65</v>
      </c>
      <c r="H547" s="223"/>
    </row>
    <row r="548" spans="1:8" x14ac:dyDescent="0.2">
      <c r="A548" s="196"/>
      <c r="B548" s="168"/>
      <c r="C548" s="174" t="s">
        <v>298</v>
      </c>
      <c r="D548" s="170"/>
      <c r="E548" s="171"/>
      <c r="F548" s="175"/>
      <c r="G548" s="176">
        <v>33.42</v>
      </c>
      <c r="H548" s="223"/>
    </row>
    <row r="549" spans="1:8" x14ac:dyDescent="0.2">
      <c r="A549" s="196"/>
      <c r="B549" s="168"/>
      <c r="C549" s="174"/>
      <c r="D549" s="170"/>
      <c r="E549" s="171"/>
      <c r="F549" s="175"/>
      <c r="G549" s="176"/>
      <c r="H549" s="223"/>
    </row>
    <row r="550" spans="1:8" x14ac:dyDescent="0.2">
      <c r="A550" s="167"/>
      <c r="B550" s="170"/>
      <c r="C550" s="174" t="s">
        <v>299</v>
      </c>
      <c r="D550" s="170"/>
      <c r="E550" s="171"/>
      <c r="F550" s="175"/>
      <c r="G550" s="176"/>
      <c r="H550" s="223"/>
    </row>
    <row r="551" spans="1:8" x14ac:dyDescent="0.2">
      <c r="A551" s="167" t="s">
        <v>23</v>
      </c>
      <c r="B551" s="212">
        <v>1106</v>
      </c>
      <c r="C551" s="169" t="s">
        <v>822</v>
      </c>
      <c r="D551" s="170" t="s">
        <v>735</v>
      </c>
      <c r="E551" s="171">
        <v>0.6</v>
      </c>
      <c r="F551" s="172">
        <v>0.6</v>
      </c>
      <c r="G551" s="173">
        <v>0.36</v>
      </c>
      <c r="H551" s="223"/>
    </row>
    <row r="552" spans="1:8" ht="36" x14ac:dyDescent="0.2">
      <c r="A552" s="167" t="s">
        <v>23</v>
      </c>
      <c r="B552" s="212">
        <v>1351</v>
      </c>
      <c r="C552" s="169" t="s">
        <v>823</v>
      </c>
      <c r="D552" s="170" t="s">
        <v>504</v>
      </c>
      <c r="E552" s="171">
        <v>0.22727269999999999</v>
      </c>
      <c r="F552" s="172">
        <v>24.86</v>
      </c>
      <c r="G552" s="173">
        <v>5.64</v>
      </c>
      <c r="H552" s="223"/>
    </row>
    <row r="553" spans="1:8" ht="24" x14ac:dyDescent="0.2">
      <c r="A553" s="167" t="s">
        <v>23</v>
      </c>
      <c r="B553" s="212">
        <v>4491</v>
      </c>
      <c r="C553" s="169" t="s">
        <v>731</v>
      </c>
      <c r="D553" s="170" t="s">
        <v>728</v>
      </c>
      <c r="E553" s="171">
        <v>1.58</v>
      </c>
      <c r="F553" s="172">
        <v>5.58</v>
      </c>
      <c r="G553" s="173">
        <v>8.81</v>
      </c>
      <c r="H553" s="223"/>
    </row>
    <row r="554" spans="1:8" x14ac:dyDescent="0.2">
      <c r="A554" s="167" t="s">
        <v>23</v>
      </c>
      <c r="B554" s="212">
        <v>5061</v>
      </c>
      <c r="C554" s="169" t="s">
        <v>779</v>
      </c>
      <c r="D554" s="170" t="s">
        <v>735</v>
      </c>
      <c r="E554" s="171">
        <v>0.15</v>
      </c>
      <c r="F554" s="172">
        <v>10.99</v>
      </c>
      <c r="G554" s="173">
        <v>1.64</v>
      </c>
      <c r="H554" s="223"/>
    </row>
    <row r="555" spans="1:8" x14ac:dyDescent="0.2">
      <c r="A555" s="167" t="s">
        <v>23</v>
      </c>
      <c r="B555" s="212">
        <v>5333</v>
      </c>
      <c r="C555" s="169" t="s">
        <v>824</v>
      </c>
      <c r="D555" s="170" t="s">
        <v>778</v>
      </c>
      <c r="E555" s="171">
        <v>2.1999999999999999E-2</v>
      </c>
      <c r="F555" s="172">
        <v>18.16</v>
      </c>
      <c r="G555" s="173">
        <v>0.39</v>
      </c>
      <c r="H555" s="223"/>
    </row>
    <row r="556" spans="1:8" x14ac:dyDescent="0.2">
      <c r="A556" s="196"/>
      <c r="B556" s="201"/>
      <c r="C556" s="174" t="s">
        <v>304</v>
      </c>
      <c r="D556" s="170"/>
      <c r="E556" s="171"/>
      <c r="F556" s="179"/>
      <c r="G556" s="176">
        <v>16.84</v>
      </c>
      <c r="H556" s="223"/>
    </row>
    <row r="557" spans="1:8" x14ac:dyDescent="0.2">
      <c r="A557" s="196"/>
      <c r="B557" s="201"/>
      <c r="C557" s="169"/>
      <c r="D557" s="170"/>
      <c r="E557" s="171"/>
      <c r="F557" s="179"/>
      <c r="G557" s="176"/>
      <c r="H557" s="223"/>
    </row>
    <row r="558" spans="1:8" x14ac:dyDescent="0.2">
      <c r="A558" s="196"/>
      <c r="B558" s="201"/>
      <c r="C558" s="174" t="s">
        <v>305</v>
      </c>
      <c r="D558" s="170"/>
      <c r="E558" s="171"/>
      <c r="F558" s="175"/>
      <c r="G558" s="176">
        <v>50.260000000000005</v>
      </c>
      <c r="H558" s="223"/>
    </row>
    <row r="559" spans="1:8" x14ac:dyDescent="0.2">
      <c r="A559" s="196"/>
      <c r="B559" s="201"/>
      <c r="C559" s="180" t="s">
        <v>306</v>
      </c>
      <c r="D559" s="181" t="s">
        <v>288</v>
      </c>
      <c r="E559" s="171">
        <v>0</v>
      </c>
      <c r="F559" s="202"/>
      <c r="G559" s="182">
        <v>0</v>
      </c>
      <c r="H559" s="223"/>
    </row>
    <row r="560" spans="1:8" x14ac:dyDescent="0.2">
      <c r="A560" s="183"/>
      <c r="B560" s="184"/>
      <c r="C560" s="185" t="s">
        <v>307</v>
      </c>
      <c r="D560" s="184"/>
      <c r="E560" s="186"/>
      <c r="F560" s="187"/>
      <c r="G560" s="188">
        <v>50.260000000000005</v>
      </c>
      <c r="H560" s="223"/>
    </row>
    <row r="561" spans="1:8" x14ac:dyDescent="0.2">
      <c r="A561" s="55"/>
      <c r="B561" s="189"/>
      <c r="C561" s="155"/>
      <c r="D561" s="189"/>
      <c r="E561" s="171"/>
      <c r="F561" s="191"/>
      <c r="G561" s="176"/>
      <c r="H561" s="223"/>
    </row>
    <row r="562" spans="1:8" s="3" customFormat="1" ht="24" x14ac:dyDescent="0.25">
      <c r="A562" s="158" t="s">
        <v>295</v>
      </c>
      <c r="B562" s="158" t="s">
        <v>25</v>
      </c>
      <c r="C562" s="222" t="s">
        <v>450</v>
      </c>
      <c r="D562" s="158" t="s">
        <v>213</v>
      </c>
      <c r="E562" s="158">
        <v>1</v>
      </c>
      <c r="F562" s="159">
        <v>1480.58</v>
      </c>
      <c r="G562" s="159">
        <v>1480.58</v>
      </c>
    </row>
    <row r="563" spans="1:8" x14ac:dyDescent="0.2">
      <c r="A563" s="192"/>
      <c r="B563" s="193"/>
      <c r="C563" s="194" t="s">
        <v>297</v>
      </c>
      <c r="D563" s="193"/>
      <c r="E563" s="171"/>
      <c r="F563" s="195"/>
      <c r="G563" s="176"/>
    </row>
    <row r="564" spans="1:8" x14ac:dyDescent="0.2">
      <c r="A564" s="167" t="s">
        <v>23</v>
      </c>
      <c r="B564" s="168">
        <v>88264</v>
      </c>
      <c r="C564" s="169" t="s">
        <v>727</v>
      </c>
      <c r="D564" s="170" t="s">
        <v>31</v>
      </c>
      <c r="E564" s="171">
        <v>8</v>
      </c>
      <c r="F564" s="172">
        <v>18.38</v>
      </c>
      <c r="G564" s="173">
        <v>147.04</v>
      </c>
    </row>
    <row r="565" spans="1:8" x14ac:dyDescent="0.2">
      <c r="A565" s="167" t="s">
        <v>23</v>
      </c>
      <c r="B565" s="168">
        <v>88316</v>
      </c>
      <c r="C565" s="169" t="s">
        <v>711</v>
      </c>
      <c r="D565" s="170" t="s">
        <v>31</v>
      </c>
      <c r="E565" s="171">
        <v>8</v>
      </c>
      <c r="F565" s="172">
        <v>14.37</v>
      </c>
      <c r="G565" s="173">
        <v>114.96</v>
      </c>
    </row>
    <row r="566" spans="1:8" x14ac:dyDescent="0.2">
      <c r="A566" s="196"/>
      <c r="B566" s="168"/>
      <c r="C566" s="174" t="s">
        <v>298</v>
      </c>
      <c r="D566" s="170"/>
      <c r="E566" s="171"/>
      <c r="F566" s="175"/>
      <c r="G566" s="176">
        <v>262</v>
      </c>
      <c r="H566" s="223"/>
    </row>
    <row r="567" spans="1:8" x14ac:dyDescent="0.2">
      <c r="A567" s="196"/>
      <c r="B567" s="168"/>
      <c r="C567" s="174"/>
      <c r="D567" s="170"/>
      <c r="E567" s="171"/>
      <c r="F567" s="175"/>
      <c r="G567" s="176"/>
      <c r="H567" s="223"/>
    </row>
    <row r="568" spans="1:8" x14ac:dyDescent="0.2">
      <c r="A568" s="167"/>
      <c r="B568" s="170"/>
      <c r="C568" s="174" t="s">
        <v>299</v>
      </c>
      <c r="D568" s="170"/>
      <c r="E568" s="171"/>
      <c r="F568" s="175"/>
      <c r="G568" s="176"/>
      <c r="H568" s="223"/>
    </row>
    <row r="569" spans="1:8" ht="24" x14ac:dyDescent="0.2">
      <c r="A569" s="167" t="s">
        <v>23</v>
      </c>
      <c r="B569" s="212">
        <v>406</v>
      </c>
      <c r="C569" s="169" t="s">
        <v>825</v>
      </c>
      <c r="D569" s="170" t="s">
        <v>504</v>
      </c>
      <c r="E569" s="171">
        <v>0.13333329999999999</v>
      </c>
      <c r="F569" s="172">
        <v>61.58</v>
      </c>
      <c r="G569" s="173">
        <v>8.2100000000000009</v>
      </c>
      <c r="H569" s="223"/>
    </row>
    <row r="570" spans="1:8" ht="24" x14ac:dyDescent="0.2">
      <c r="A570" s="167" t="s">
        <v>23</v>
      </c>
      <c r="B570" s="212">
        <v>420</v>
      </c>
      <c r="C570" s="169" t="s">
        <v>826</v>
      </c>
      <c r="D570" s="170" t="s">
        <v>504</v>
      </c>
      <c r="E570" s="171">
        <v>2</v>
      </c>
      <c r="F570" s="172">
        <v>20.309999999999999</v>
      </c>
      <c r="G570" s="173">
        <v>40.619999999999997</v>
      </c>
      <c r="H570" s="223"/>
    </row>
    <row r="571" spans="1:8" x14ac:dyDescent="0.2">
      <c r="A571" s="167" t="s">
        <v>23</v>
      </c>
      <c r="B571" s="212">
        <v>857</v>
      </c>
      <c r="C571" s="169" t="s">
        <v>827</v>
      </c>
      <c r="D571" s="170" t="s">
        <v>728</v>
      </c>
      <c r="E571" s="171">
        <v>3</v>
      </c>
      <c r="F571" s="172">
        <v>8.56</v>
      </c>
      <c r="G571" s="173">
        <v>25.68</v>
      </c>
      <c r="H571" s="223"/>
    </row>
    <row r="572" spans="1:8" ht="24" x14ac:dyDescent="0.2">
      <c r="A572" s="167" t="s">
        <v>23</v>
      </c>
      <c r="B572" s="212">
        <v>937</v>
      </c>
      <c r="C572" s="169" t="s">
        <v>828</v>
      </c>
      <c r="D572" s="170" t="s">
        <v>728</v>
      </c>
      <c r="E572" s="171">
        <v>27</v>
      </c>
      <c r="F572" s="172">
        <v>5.5</v>
      </c>
      <c r="G572" s="173">
        <v>148.5</v>
      </c>
      <c r="H572" s="223"/>
    </row>
    <row r="573" spans="1:8" ht="36" x14ac:dyDescent="0.2">
      <c r="A573" s="167" t="s">
        <v>23</v>
      </c>
      <c r="B573" s="212">
        <v>1062</v>
      </c>
      <c r="C573" s="169" t="s">
        <v>829</v>
      </c>
      <c r="D573" s="170" t="s">
        <v>504</v>
      </c>
      <c r="E573" s="171">
        <v>1</v>
      </c>
      <c r="F573" s="172">
        <v>200.66</v>
      </c>
      <c r="G573" s="173">
        <v>200.66</v>
      </c>
      <c r="H573" s="223"/>
    </row>
    <row r="574" spans="1:8" ht="24" x14ac:dyDescent="0.2">
      <c r="A574" s="167" t="s">
        <v>23</v>
      </c>
      <c r="B574" s="212">
        <v>1096</v>
      </c>
      <c r="C574" s="169" t="s">
        <v>830</v>
      </c>
      <c r="D574" s="170" t="s">
        <v>504</v>
      </c>
      <c r="E574" s="171">
        <v>2</v>
      </c>
      <c r="F574" s="172">
        <v>67.400000000000006</v>
      </c>
      <c r="G574" s="173">
        <v>134.80000000000001</v>
      </c>
      <c r="H574" s="223"/>
    </row>
    <row r="575" spans="1:8" ht="24" x14ac:dyDescent="0.2">
      <c r="A575" s="167" t="s">
        <v>23</v>
      </c>
      <c r="B575" s="212">
        <v>1539</v>
      </c>
      <c r="C575" s="169" t="s">
        <v>831</v>
      </c>
      <c r="D575" s="170" t="s">
        <v>504</v>
      </c>
      <c r="E575" s="171">
        <v>8</v>
      </c>
      <c r="F575" s="172">
        <v>5.0999999999999996</v>
      </c>
      <c r="G575" s="173">
        <v>40.799999999999997</v>
      </c>
      <c r="H575" s="223"/>
    </row>
    <row r="576" spans="1:8" x14ac:dyDescent="0.2">
      <c r="A576" s="167" t="s">
        <v>23</v>
      </c>
      <c r="B576" s="212">
        <v>1892</v>
      </c>
      <c r="C576" s="169" t="s">
        <v>832</v>
      </c>
      <c r="D576" s="170" t="s">
        <v>504</v>
      </c>
      <c r="E576" s="171">
        <v>4</v>
      </c>
      <c r="F576" s="172">
        <v>1.18</v>
      </c>
      <c r="G576" s="173">
        <v>4.72</v>
      </c>
      <c r="H576" s="223"/>
    </row>
    <row r="577" spans="1:8" ht="24" x14ac:dyDescent="0.2">
      <c r="A577" s="167" t="s">
        <v>23</v>
      </c>
      <c r="B577" s="212">
        <v>2392</v>
      </c>
      <c r="C577" s="169" t="s">
        <v>833</v>
      </c>
      <c r="D577" s="170" t="s">
        <v>504</v>
      </c>
      <c r="E577" s="171">
        <v>1</v>
      </c>
      <c r="F577" s="172">
        <v>68.8</v>
      </c>
      <c r="G577" s="173">
        <v>68.8</v>
      </c>
      <c r="H577" s="223"/>
    </row>
    <row r="578" spans="1:8" x14ac:dyDescent="0.2">
      <c r="A578" s="167" t="s">
        <v>23</v>
      </c>
      <c r="B578" s="212">
        <v>2685</v>
      </c>
      <c r="C578" s="169" t="s">
        <v>834</v>
      </c>
      <c r="D578" s="170" t="s">
        <v>728</v>
      </c>
      <c r="E578" s="171">
        <v>8</v>
      </c>
      <c r="F578" s="172">
        <v>3.81</v>
      </c>
      <c r="G578" s="173">
        <v>30.48</v>
      </c>
      <c r="H578" s="223"/>
    </row>
    <row r="579" spans="1:8" ht="24" x14ac:dyDescent="0.2">
      <c r="A579" s="167" t="s">
        <v>23</v>
      </c>
      <c r="B579" s="212">
        <v>2731</v>
      </c>
      <c r="C579" s="169" t="s">
        <v>835</v>
      </c>
      <c r="D579" s="170" t="s">
        <v>728</v>
      </c>
      <c r="E579" s="171">
        <v>7.96</v>
      </c>
      <c r="F579" s="172">
        <v>56.13</v>
      </c>
      <c r="G579" s="173">
        <v>446.79</v>
      </c>
      <c r="H579" s="223"/>
    </row>
    <row r="580" spans="1:8" ht="36" x14ac:dyDescent="0.2">
      <c r="A580" s="167" t="s">
        <v>23</v>
      </c>
      <c r="B580" s="212">
        <v>3379</v>
      </c>
      <c r="C580" s="169" t="s">
        <v>836</v>
      </c>
      <c r="D580" s="170" t="s">
        <v>504</v>
      </c>
      <c r="E580" s="171">
        <v>1</v>
      </c>
      <c r="F580" s="172">
        <v>34.880000000000003</v>
      </c>
      <c r="G580" s="173">
        <v>34.880000000000003</v>
      </c>
      <c r="H580" s="223"/>
    </row>
    <row r="581" spans="1:8" ht="36" x14ac:dyDescent="0.2">
      <c r="A581" s="167" t="s">
        <v>23</v>
      </c>
      <c r="B581" s="212">
        <v>4346</v>
      </c>
      <c r="C581" s="169" t="s">
        <v>837</v>
      </c>
      <c r="D581" s="170" t="s">
        <v>504</v>
      </c>
      <c r="E581" s="171">
        <v>2</v>
      </c>
      <c r="F581" s="172">
        <v>7.03</v>
      </c>
      <c r="G581" s="173">
        <v>14.06</v>
      </c>
      <c r="H581" s="223"/>
    </row>
    <row r="582" spans="1:8" ht="24" x14ac:dyDescent="0.2">
      <c r="A582" s="167" t="s">
        <v>23</v>
      </c>
      <c r="B582" s="212">
        <v>11267</v>
      </c>
      <c r="C582" s="169" t="s">
        <v>838</v>
      </c>
      <c r="D582" s="170" t="s">
        <v>504</v>
      </c>
      <c r="E582" s="171">
        <v>2</v>
      </c>
      <c r="F582" s="172">
        <v>5.26</v>
      </c>
      <c r="G582" s="173">
        <v>10.52</v>
      </c>
      <c r="H582" s="223"/>
    </row>
    <row r="583" spans="1:8" ht="24" x14ac:dyDescent="0.2">
      <c r="A583" s="167" t="s">
        <v>23</v>
      </c>
      <c r="B583" s="212">
        <v>12034</v>
      </c>
      <c r="C583" s="169" t="s">
        <v>839</v>
      </c>
      <c r="D583" s="170" t="s">
        <v>504</v>
      </c>
      <c r="E583" s="171">
        <v>2</v>
      </c>
      <c r="F583" s="172">
        <v>3.35</v>
      </c>
      <c r="G583" s="173">
        <v>6.7</v>
      </c>
      <c r="H583" s="223"/>
    </row>
    <row r="584" spans="1:8" x14ac:dyDescent="0.2">
      <c r="A584" s="167" t="s">
        <v>23</v>
      </c>
      <c r="B584" s="212">
        <v>39176</v>
      </c>
      <c r="C584" s="169" t="s">
        <v>840</v>
      </c>
      <c r="D584" s="170" t="s">
        <v>504</v>
      </c>
      <c r="E584" s="171">
        <v>2</v>
      </c>
      <c r="F584" s="172">
        <v>0.68</v>
      </c>
      <c r="G584" s="173">
        <v>1.36</v>
      </c>
      <c r="H584" s="223"/>
    </row>
    <row r="585" spans="1:8" x14ac:dyDescent="0.2">
      <c r="A585" s="167" t="s">
        <v>23</v>
      </c>
      <c r="B585" s="212">
        <v>39210</v>
      </c>
      <c r="C585" s="169" t="s">
        <v>841</v>
      </c>
      <c r="D585" s="170" t="s">
        <v>504</v>
      </c>
      <c r="E585" s="171">
        <v>2</v>
      </c>
      <c r="F585" s="172">
        <v>0.5</v>
      </c>
      <c r="G585" s="173">
        <v>1</v>
      </c>
      <c r="H585" s="223"/>
    </row>
    <row r="586" spans="1:8" x14ac:dyDescent="0.2">
      <c r="A586" s="196"/>
      <c r="B586" s="201"/>
      <c r="C586" s="174" t="s">
        <v>304</v>
      </c>
      <c r="D586" s="170"/>
      <c r="E586" s="171"/>
      <c r="F586" s="179"/>
      <c r="G586" s="176">
        <v>1218.58</v>
      </c>
      <c r="H586" s="223"/>
    </row>
    <row r="587" spans="1:8" x14ac:dyDescent="0.2">
      <c r="A587" s="196"/>
      <c r="B587" s="201"/>
      <c r="C587" s="169"/>
      <c r="D587" s="170"/>
      <c r="E587" s="171"/>
      <c r="F587" s="179"/>
      <c r="G587" s="176"/>
      <c r="H587" s="223"/>
    </row>
    <row r="588" spans="1:8" x14ac:dyDescent="0.2">
      <c r="A588" s="196"/>
      <c r="B588" s="201"/>
      <c r="C588" s="174" t="s">
        <v>305</v>
      </c>
      <c r="D588" s="170"/>
      <c r="E588" s="171"/>
      <c r="F588" s="175"/>
      <c r="G588" s="176">
        <v>1480.58</v>
      </c>
      <c r="H588" s="223"/>
    </row>
    <row r="589" spans="1:8" x14ac:dyDescent="0.2">
      <c r="A589" s="196"/>
      <c r="B589" s="201"/>
      <c r="C589" s="180" t="s">
        <v>306</v>
      </c>
      <c r="D589" s="181" t="s">
        <v>288</v>
      </c>
      <c r="E589" s="171">
        <v>0</v>
      </c>
      <c r="F589" s="202"/>
      <c r="G589" s="182">
        <v>0</v>
      </c>
      <c r="H589" s="223"/>
    </row>
    <row r="590" spans="1:8" x14ac:dyDescent="0.2">
      <c r="A590" s="183"/>
      <c r="B590" s="184"/>
      <c r="C590" s="185" t="s">
        <v>307</v>
      </c>
      <c r="D590" s="184"/>
      <c r="E590" s="186"/>
      <c r="F590" s="187"/>
      <c r="G590" s="188">
        <v>1480.58</v>
      </c>
      <c r="H590" s="223"/>
    </row>
    <row r="591" spans="1:8" x14ac:dyDescent="0.2">
      <c r="A591" s="55"/>
      <c r="B591" s="189"/>
      <c r="C591" s="155"/>
      <c r="D591" s="189"/>
      <c r="E591" s="171"/>
      <c r="F591" s="191"/>
      <c r="G591" s="176"/>
      <c r="H591" s="223"/>
    </row>
    <row r="592" spans="1:8" ht="24" x14ac:dyDescent="0.2">
      <c r="A592" s="158" t="s">
        <v>295</v>
      </c>
      <c r="B592" s="158" t="s">
        <v>451</v>
      </c>
      <c r="C592" s="39" t="s">
        <v>452</v>
      </c>
      <c r="D592" s="158" t="s">
        <v>213</v>
      </c>
      <c r="E592" s="158">
        <v>1</v>
      </c>
      <c r="F592" s="159">
        <v>53.44</v>
      </c>
      <c r="G592" s="159">
        <v>53.44</v>
      </c>
    </row>
    <row r="593" spans="1:8" x14ac:dyDescent="0.2">
      <c r="A593" s="192"/>
      <c r="B593" s="193"/>
      <c r="C593" s="194" t="s">
        <v>297</v>
      </c>
      <c r="D593" s="193"/>
      <c r="E593" s="171"/>
      <c r="F593" s="195"/>
      <c r="G593" s="176"/>
    </row>
    <row r="594" spans="1:8" ht="24" x14ac:dyDescent="0.2">
      <c r="A594" s="167" t="s">
        <v>23</v>
      </c>
      <c r="B594" s="168">
        <v>88267</v>
      </c>
      <c r="C594" s="169" t="s">
        <v>715</v>
      </c>
      <c r="D594" s="170" t="s">
        <v>31</v>
      </c>
      <c r="E594" s="171">
        <v>0.6</v>
      </c>
      <c r="F594" s="172">
        <v>17.79</v>
      </c>
      <c r="G594" s="173">
        <v>10.67</v>
      </c>
    </row>
    <row r="595" spans="1:8" x14ac:dyDescent="0.2">
      <c r="A595" s="167" t="s">
        <v>23</v>
      </c>
      <c r="B595" s="168">
        <v>88316</v>
      </c>
      <c r="C595" s="169" t="s">
        <v>711</v>
      </c>
      <c r="D595" s="170" t="s">
        <v>31</v>
      </c>
      <c r="E595" s="171">
        <v>0.6</v>
      </c>
      <c r="F595" s="172">
        <v>14.37</v>
      </c>
      <c r="G595" s="173">
        <v>8.6199999999999992</v>
      </c>
    </row>
    <row r="596" spans="1:8" x14ac:dyDescent="0.2">
      <c r="A596" s="196"/>
      <c r="B596" s="168"/>
      <c r="C596" s="174" t="s">
        <v>298</v>
      </c>
      <c r="D596" s="170"/>
      <c r="E596" s="171"/>
      <c r="F596" s="175"/>
      <c r="G596" s="176">
        <v>19.29</v>
      </c>
    </row>
    <row r="597" spans="1:8" x14ac:dyDescent="0.2">
      <c r="A597" s="321"/>
      <c r="B597" s="211"/>
      <c r="C597" s="229"/>
      <c r="D597" s="211"/>
      <c r="E597" s="171"/>
      <c r="F597" s="323"/>
      <c r="G597" s="336"/>
    </row>
    <row r="598" spans="1:8" x14ac:dyDescent="0.2">
      <c r="A598" s="196"/>
      <c r="B598" s="168"/>
      <c r="C598" s="178" t="s">
        <v>299</v>
      </c>
      <c r="D598" s="170"/>
      <c r="E598" s="171"/>
      <c r="F598" s="175"/>
      <c r="G598" s="197"/>
    </row>
    <row r="599" spans="1:8" x14ac:dyDescent="0.2">
      <c r="A599" s="196" t="s">
        <v>23</v>
      </c>
      <c r="B599" s="198">
        <v>13</v>
      </c>
      <c r="C599" s="169" t="s">
        <v>842</v>
      </c>
      <c r="D599" s="170" t="s">
        <v>735</v>
      </c>
      <c r="E599" s="171">
        <v>1.4999999999999999E-2</v>
      </c>
      <c r="F599" s="172">
        <v>15.15</v>
      </c>
      <c r="G599" s="173">
        <v>0.22</v>
      </c>
    </row>
    <row r="600" spans="1:8" ht="24" x14ac:dyDescent="0.2">
      <c r="A600" s="196" t="s">
        <v>23</v>
      </c>
      <c r="B600" s="198">
        <v>10413</v>
      </c>
      <c r="C600" s="169" t="s">
        <v>843</v>
      </c>
      <c r="D600" s="170" t="s">
        <v>504</v>
      </c>
      <c r="E600" s="171">
        <v>1</v>
      </c>
      <c r="F600" s="172">
        <v>33.93</v>
      </c>
      <c r="G600" s="173">
        <v>33.93</v>
      </c>
    </row>
    <row r="601" spans="1:8" x14ac:dyDescent="0.2">
      <c r="A601" s="199"/>
      <c r="B601" s="200"/>
      <c r="C601" s="174" t="s">
        <v>304</v>
      </c>
      <c r="D601" s="170"/>
      <c r="E601" s="171"/>
      <c r="F601" s="179"/>
      <c r="G601" s="176">
        <v>34.15</v>
      </c>
    </row>
    <row r="602" spans="1:8" x14ac:dyDescent="0.2">
      <c r="A602" s="196"/>
      <c r="B602" s="201"/>
      <c r="C602" s="169"/>
      <c r="D602" s="170"/>
      <c r="E602" s="171"/>
      <c r="F602" s="179"/>
      <c r="G602" s="173"/>
    </row>
    <row r="603" spans="1:8" x14ac:dyDescent="0.2">
      <c r="A603" s="196"/>
      <c r="B603" s="201"/>
      <c r="C603" s="174" t="s">
        <v>305</v>
      </c>
      <c r="D603" s="170"/>
      <c r="E603" s="171"/>
      <c r="F603" s="175"/>
      <c r="G603" s="176">
        <v>53.44</v>
      </c>
    </row>
    <row r="604" spans="1:8" x14ac:dyDescent="0.2">
      <c r="A604" s="196"/>
      <c r="B604" s="201"/>
      <c r="C604" s="180" t="s">
        <v>306</v>
      </c>
      <c r="D604" s="181" t="s">
        <v>288</v>
      </c>
      <c r="E604" s="171">
        <v>0</v>
      </c>
      <c r="F604" s="202"/>
      <c r="G604" s="182">
        <v>0</v>
      </c>
    </row>
    <row r="605" spans="1:8" x14ac:dyDescent="0.2">
      <c r="A605" s="183"/>
      <c r="B605" s="184"/>
      <c r="C605" s="185" t="s">
        <v>307</v>
      </c>
      <c r="D605" s="184"/>
      <c r="E605" s="186"/>
      <c r="F605" s="187"/>
      <c r="G605" s="188">
        <v>53.44</v>
      </c>
    </row>
    <row r="606" spans="1:8" x14ac:dyDescent="0.2">
      <c r="A606" s="55"/>
      <c r="B606" s="189"/>
      <c r="C606" s="155"/>
      <c r="D606" s="189"/>
      <c r="E606" s="189"/>
      <c r="F606" s="191"/>
      <c r="G606" s="191"/>
      <c r="H606" s="223"/>
    </row>
    <row r="607" spans="1:8" ht="24" x14ac:dyDescent="0.2">
      <c r="A607" s="158" t="s">
        <v>295</v>
      </c>
      <c r="B607" s="158" t="s">
        <v>40</v>
      </c>
      <c r="C607" s="39" t="s">
        <v>453</v>
      </c>
      <c r="D607" s="158" t="s">
        <v>274</v>
      </c>
      <c r="E607" s="158">
        <v>1</v>
      </c>
      <c r="F607" s="159">
        <v>29.91</v>
      </c>
      <c r="G607" s="159">
        <v>29.91</v>
      </c>
    </row>
    <row r="608" spans="1:8" x14ac:dyDescent="0.2">
      <c r="A608" s="192"/>
      <c r="B608" s="193"/>
      <c r="C608" s="194" t="s">
        <v>297</v>
      </c>
      <c r="D608" s="193"/>
      <c r="E608" s="171"/>
      <c r="F608" s="195"/>
      <c r="G608" s="176"/>
    </row>
    <row r="609" spans="1:8" x14ac:dyDescent="0.2">
      <c r="A609" s="167" t="s">
        <v>23</v>
      </c>
      <c r="B609" s="168">
        <v>88316</v>
      </c>
      <c r="C609" s="169" t="s">
        <v>711</v>
      </c>
      <c r="D609" s="170" t="s">
        <v>31</v>
      </c>
      <c r="E609" s="171">
        <v>1.5</v>
      </c>
      <c r="F609" s="172">
        <v>14.37</v>
      </c>
      <c r="G609" s="173">
        <v>21.55</v>
      </c>
    </row>
    <row r="610" spans="1:8" x14ac:dyDescent="0.2">
      <c r="A610" s="196"/>
      <c r="B610" s="168"/>
      <c r="C610" s="174" t="s">
        <v>298</v>
      </c>
      <c r="D610" s="170"/>
      <c r="E610" s="171"/>
      <c r="F610" s="175"/>
      <c r="G610" s="176">
        <v>21.55</v>
      </c>
    </row>
    <row r="611" spans="1:8" x14ac:dyDescent="0.2">
      <c r="A611" s="321"/>
      <c r="B611" s="211"/>
      <c r="C611" s="229"/>
      <c r="D611" s="211"/>
      <c r="E611" s="171"/>
      <c r="F611" s="323"/>
      <c r="G611" s="336"/>
    </row>
    <row r="612" spans="1:8" x14ac:dyDescent="0.2">
      <c r="A612" s="196"/>
      <c r="B612" s="168"/>
      <c r="C612" s="178" t="s">
        <v>299</v>
      </c>
      <c r="D612" s="170"/>
      <c r="E612" s="171"/>
      <c r="F612" s="175"/>
      <c r="G612" s="197"/>
    </row>
    <row r="613" spans="1:8" ht="24" x14ac:dyDescent="0.2">
      <c r="A613" s="196" t="s">
        <v>23</v>
      </c>
      <c r="B613" s="198">
        <v>4730</v>
      </c>
      <c r="C613" s="169" t="s">
        <v>844</v>
      </c>
      <c r="D613" s="170" t="s">
        <v>765</v>
      </c>
      <c r="E613" s="171">
        <v>0.1</v>
      </c>
      <c r="F613" s="172">
        <v>83.64</v>
      </c>
      <c r="G613" s="173">
        <v>8.36</v>
      </c>
    </row>
    <row r="614" spans="1:8" x14ac:dyDescent="0.2">
      <c r="A614" s="199"/>
      <c r="B614" s="200"/>
      <c r="C614" s="174" t="s">
        <v>304</v>
      </c>
      <c r="D614" s="170"/>
      <c r="E614" s="171"/>
      <c r="F614" s="179"/>
      <c r="G614" s="176">
        <v>8.36</v>
      </c>
    </row>
    <row r="615" spans="1:8" x14ac:dyDescent="0.2">
      <c r="A615" s="196"/>
      <c r="B615" s="201"/>
      <c r="C615" s="169"/>
      <c r="D615" s="170"/>
      <c r="E615" s="171"/>
      <c r="F615" s="179"/>
      <c r="G615" s="173"/>
    </row>
    <row r="616" spans="1:8" x14ac:dyDescent="0.2">
      <c r="A616" s="196"/>
      <c r="B616" s="201"/>
      <c r="C616" s="174" t="s">
        <v>305</v>
      </c>
      <c r="D616" s="170"/>
      <c r="E616" s="171"/>
      <c r="F616" s="175"/>
      <c r="G616" s="176">
        <v>29.91</v>
      </c>
    </row>
    <row r="617" spans="1:8" x14ac:dyDescent="0.2">
      <c r="A617" s="196"/>
      <c r="B617" s="201"/>
      <c r="C617" s="180" t="s">
        <v>306</v>
      </c>
      <c r="D617" s="181" t="s">
        <v>288</v>
      </c>
      <c r="E617" s="171">
        <v>0</v>
      </c>
      <c r="F617" s="202"/>
      <c r="G617" s="182">
        <v>0</v>
      </c>
    </row>
    <row r="618" spans="1:8" x14ac:dyDescent="0.2">
      <c r="A618" s="183"/>
      <c r="B618" s="184"/>
      <c r="C618" s="185" t="s">
        <v>307</v>
      </c>
      <c r="D618" s="184"/>
      <c r="E618" s="186"/>
      <c r="F618" s="187"/>
      <c r="G618" s="188">
        <v>29.91</v>
      </c>
    </row>
    <row r="619" spans="1:8" x14ac:dyDescent="0.2">
      <c r="A619" s="55"/>
      <c r="B619" s="189"/>
      <c r="C619" s="155"/>
      <c r="D619" s="189"/>
      <c r="E619" s="189"/>
      <c r="F619" s="191"/>
      <c r="G619" s="191"/>
      <c r="H619" s="223"/>
    </row>
    <row r="620" spans="1:8" ht="24" x14ac:dyDescent="0.2">
      <c r="A620" s="158" t="s">
        <v>295</v>
      </c>
      <c r="B620" s="158" t="s">
        <v>454</v>
      </c>
      <c r="C620" s="39" t="s">
        <v>455</v>
      </c>
      <c r="D620" s="158" t="s">
        <v>372</v>
      </c>
      <c r="E620" s="158">
        <v>1</v>
      </c>
      <c r="F620" s="159">
        <v>273.79999999999995</v>
      </c>
      <c r="G620" s="159">
        <v>273.79999999999995</v>
      </c>
    </row>
    <row r="621" spans="1:8" x14ac:dyDescent="0.2">
      <c r="A621" s="192"/>
      <c r="B621" s="193"/>
      <c r="C621" s="194" t="s">
        <v>297</v>
      </c>
      <c r="D621" s="193"/>
      <c r="E621" s="171"/>
      <c r="F621" s="195"/>
      <c r="G621" s="176"/>
    </row>
    <row r="622" spans="1:8" x14ac:dyDescent="0.2">
      <c r="A622" s="167" t="s">
        <v>23</v>
      </c>
      <c r="B622" s="168">
        <v>88313</v>
      </c>
      <c r="C622" s="169" t="s">
        <v>845</v>
      </c>
      <c r="D622" s="170" t="s">
        <v>31</v>
      </c>
      <c r="E622" s="171">
        <v>10</v>
      </c>
      <c r="F622" s="172">
        <v>13.01</v>
      </c>
      <c r="G622" s="173">
        <v>130.1</v>
      </c>
    </row>
    <row r="623" spans="1:8" x14ac:dyDescent="0.2">
      <c r="A623" s="167" t="s">
        <v>23</v>
      </c>
      <c r="B623" s="168">
        <v>88316</v>
      </c>
      <c r="C623" s="169" t="s">
        <v>711</v>
      </c>
      <c r="D623" s="170" t="s">
        <v>31</v>
      </c>
      <c r="E623" s="171">
        <v>10</v>
      </c>
      <c r="F623" s="172">
        <v>14.37</v>
      </c>
      <c r="G623" s="173">
        <v>143.69999999999999</v>
      </c>
    </row>
    <row r="624" spans="1:8" x14ac:dyDescent="0.2">
      <c r="A624" s="196"/>
      <c r="B624" s="168"/>
      <c r="C624" s="174" t="s">
        <v>298</v>
      </c>
      <c r="D624" s="170"/>
      <c r="E624" s="171"/>
      <c r="F624" s="175"/>
      <c r="G624" s="176">
        <v>273.79999999999995</v>
      </c>
    </row>
    <row r="625" spans="1:8" x14ac:dyDescent="0.2">
      <c r="A625" s="321"/>
      <c r="B625" s="211"/>
      <c r="C625" s="229"/>
      <c r="D625" s="211"/>
      <c r="E625" s="171"/>
      <c r="F625" s="323"/>
      <c r="G625" s="336"/>
    </row>
    <row r="626" spans="1:8" x14ac:dyDescent="0.2">
      <c r="A626" s="196"/>
      <c r="B626" s="168"/>
      <c r="C626" s="178" t="s">
        <v>299</v>
      </c>
      <c r="D626" s="170"/>
      <c r="E626" s="171"/>
      <c r="F626" s="175"/>
      <c r="G626" s="197"/>
    </row>
    <row r="627" spans="1:8" x14ac:dyDescent="0.2">
      <c r="A627" s="199"/>
      <c r="B627" s="200"/>
      <c r="C627" s="174" t="s">
        <v>304</v>
      </c>
      <c r="D627" s="170"/>
      <c r="E627" s="171"/>
      <c r="F627" s="179"/>
      <c r="G627" s="176">
        <v>0</v>
      </c>
    </row>
    <row r="628" spans="1:8" x14ac:dyDescent="0.2">
      <c r="A628" s="196"/>
      <c r="B628" s="201"/>
      <c r="C628" s="169"/>
      <c r="D628" s="170"/>
      <c r="E628" s="171"/>
      <c r="F628" s="179"/>
      <c r="G628" s="173"/>
    </row>
    <row r="629" spans="1:8" x14ac:dyDescent="0.2">
      <c r="A629" s="196"/>
      <c r="B629" s="201"/>
      <c r="C629" s="174" t="s">
        <v>305</v>
      </c>
      <c r="D629" s="170"/>
      <c r="E629" s="171"/>
      <c r="F629" s="175"/>
      <c r="G629" s="176">
        <v>273.79999999999995</v>
      </c>
    </row>
    <row r="630" spans="1:8" x14ac:dyDescent="0.2">
      <c r="A630" s="196"/>
      <c r="B630" s="201"/>
      <c r="C630" s="180" t="s">
        <v>306</v>
      </c>
      <c r="D630" s="181" t="s">
        <v>288</v>
      </c>
      <c r="E630" s="171">
        <v>0</v>
      </c>
      <c r="F630" s="202"/>
      <c r="G630" s="182">
        <v>0</v>
      </c>
    </row>
    <row r="631" spans="1:8" x14ac:dyDescent="0.2">
      <c r="A631" s="183"/>
      <c r="B631" s="184"/>
      <c r="C631" s="185" t="s">
        <v>307</v>
      </c>
      <c r="D631" s="184"/>
      <c r="E631" s="186"/>
      <c r="F631" s="187"/>
      <c r="G631" s="188">
        <v>273.79999999999995</v>
      </c>
    </row>
    <row r="632" spans="1:8" x14ac:dyDescent="0.2">
      <c r="A632" s="55"/>
      <c r="B632" s="189"/>
      <c r="C632" s="155"/>
      <c r="D632" s="189"/>
      <c r="E632" s="189"/>
      <c r="F632" s="191"/>
      <c r="G632" s="191"/>
      <c r="H632" s="223"/>
    </row>
    <row r="633" spans="1:8" ht="60" x14ac:dyDescent="0.2">
      <c r="A633" s="158" t="s">
        <v>295</v>
      </c>
      <c r="B633" s="158" t="s">
        <v>456</v>
      </c>
      <c r="C633" s="39" t="s">
        <v>457</v>
      </c>
      <c r="D633" s="158" t="s">
        <v>274</v>
      </c>
      <c r="E633" s="158">
        <v>1</v>
      </c>
      <c r="F633" s="159">
        <v>118.84</v>
      </c>
      <c r="G633" s="159">
        <v>118.84</v>
      </c>
    </row>
    <row r="634" spans="1:8" x14ac:dyDescent="0.2">
      <c r="A634" s="192"/>
      <c r="B634" s="193"/>
      <c r="C634" s="194" t="s">
        <v>297</v>
      </c>
      <c r="D634" s="193"/>
      <c r="E634" s="171"/>
      <c r="F634" s="195"/>
      <c r="G634" s="176"/>
    </row>
    <row r="635" spans="1:8" ht="24" x14ac:dyDescent="0.2">
      <c r="A635" s="167" t="s">
        <v>23</v>
      </c>
      <c r="B635" s="168">
        <v>88278</v>
      </c>
      <c r="C635" s="169" t="s">
        <v>846</v>
      </c>
      <c r="D635" s="170" t="s">
        <v>31</v>
      </c>
      <c r="E635" s="171">
        <v>1</v>
      </c>
      <c r="F635" s="172">
        <v>12.82</v>
      </c>
      <c r="G635" s="173">
        <v>12.82</v>
      </c>
    </row>
    <row r="636" spans="1:8" x14ac:dyDescent="0.2">
      <c r="A636" s="167" t="s">
        <v>23</v>
      </c>
      <c r="B636" s="168">
        <v>88316</v>
      </c>
      <c r="C636" s="169" t="s">
        <v>711</v>
      </c>
      <c r="D636" s="170" t="s">
        <v>31</v>
      </c>
      <c r="E636" s="171">
        <v>1</v>
      </c>
      <c r="F636" s="172">
        <v>14.37</v>
      </c>
      <c r="G636" s="173">
        <v>14.37</v>
      </c>
    </row>
    <row r="637" spans="1:8" x14ac:dyDescent="0.2">
      <c r="A637" s="196"/>
      <c r="B637" s="168"/>
      <c r="C637" s="174" t="s">
        <v>298</v>
      </c>
      <c r="D637" s="170"/>
      <c r="E637" s="171"/>
      <c r="F637" s="175"/>
      <c r="G637" s="176">
        <v>27.189999999999998</v>
      </c>
    </row>
    <row r="638" spans="1:8" x14ac:dyDescent="0.2">
      <c r="A638" s="321"/>
      <c r="B638" s="211"/>
      <c r="C638" s="229"/>
      <c r="D638" s="211"/>
      <c r="E638" s="171"/>
      <c r="F638" s="323"/>
      <c r="G638" s="336"/>
    </row>
    <row r="639" spans="1:8" x14ac:dyDescent="0.2">
      <c r="A639" s="196"/>
      <c r="B639" s="168"/>
      <c r="C639" s="178" t="s">
        <v>299</v>
      </c>
      <c r="D639" s="170"/>
      <c r="E639" s="171"/>
      <c r="F639" s="175"/>
      <c r="G639" s="197"/>
    </row>
    <row r="640" spans="1:8" x14ac:dyDescent="0.2">
      <c r="A640" s="196" t="s">
        <v>23</v>
      </c>
      <c r="B640" s="198">
        <v>10966</v>
      </c>
      <c r="C640" s="169" t="s">
        <v>847</v>
      </c>
      <c r="D640" s="170" t="s">
        <v>735</v>
      </c>
      <c r="E640" s="171">
        <v>15</v>
      </c>
      <c r="F640" s="172">
        <v>6.11</v>
      </c>
      <c r="G640" s="173">
        <v>91.65</v>
      </c>
    </row>
    <row r="641" spans="1:8" x14ac:dyDescent="0.2">
      <c r="A641" s="199"/>
      <c r="B641" s="200"/>
      <c r="C641" s="174" t="s">
        <v>304</v>
      </c>
      <c r="D641" s="170"/>
      <c r="E641" s="171"/>
      <c r="F641" s="179"/>
      <c r="G641" s="176">
        <v>91.65</v>
      </c>
    </row>
    <row r="642" spans="1:8" x14ac:dyDescent="0.2">
      <c r="A642" s="196"/>
      <c r="B642" s="201"/>
      <c r="C642" s="169"/>
      <c r="D642" s="170"/>
      <c r="E642" s="171"/>
      <c r="F642" s="179"/>
      <c r="G642" s="173"/>
    </row>
    <row r="643" spans="1:8" x14ac:dyDescent="0.2">
      <c r="A643" s="196"/>
      <c r="B643" s="201"/>
      <c r="C643" s="174" t="s">
        <v>305</v>
      </c>
      <c r="D643" s="170"/>
      <c r="E643" s="171"/>
      <c r="F643" s="175"/>
      <c r="G643" s="176">
        <v>118.84</v>
      </c>
    </row>
    <row r="644" spans="1:8" x14ac:dyDescent="0.2">
      <c r="A644" s="196"/>
      <c r="B644" s="201"/>
      <c r="C644" s="180" t="s">
        <v>306</v>
      </c>
      <c r="D644" s="181" t="s">
        <v>288</v>
      </c>
      <c r="E644" s="171">
        <v>0</v>
      </c>
      <c r="F644" s="202"/>
      <c r="G644" s="182">
        <v>0</v>
      </c>
    </row>
    <row r="645" spans="1:8" x14ac:dyDescent="0.2">
      <c r="A645" s="183"/>
      <c r="B645" s="184"/>
      <c r="C645" s="185" t="s">
        <v>307</v>
      </c>
      <c r="D645" s="184"/>
      <c r="E645" s="186"/>
      <c r="F645" s="187"/>
      <c r="G645" s="188">
        <v>118.84</v>
      </c>
    </row>
    <row r="646" spans="1:8" x14ac:dyDescent="0.2">
      <c r="A646" s="55"/>
      <c r="B646" s="189"/>
      <c r="C646" s="155"/>
      <c r="D646" s="189"/>
      <c r="E646" s="189"/>
      <c r="F646" s="191"/>
      <c r="G646" s="191"/>
      <c r="H646" s="223"/>
    </row>
    <row r="647" spans="1:8" ht="24" x14ac:dyDescent="0.2">
      <c r="A647" s="158" t="s">
        <v>295</v>
      </c>
      <c r="B647" s="158" t="s">
        <v>116</v>
      </c>
      <c r="C647" s="39" t="s">
        <v>458</v>
      </c>
      <c r="D647" s="158" t="s">
        <v>372</v>
      </c>
      <c r="E647" s="158">
        <v>1</v>
      </c>
      <c r="F647" s="159">
        <v>4.54</v>
      </c>
      <c r="G647" s="159">
        <v>4.54</v>
      </c>
    </row>
    <row r="648" spans="1:8" x14ac:dyDescent="0.2">
      <c r="A648" s="192"/>
      <c r="B648" s="193"/>
      <c r="C648" s="194" t="s">
        <v>374</v>
      </c>
      <c r="D648" s="193"/>
      <c r="E648" s="171"/>
      <c r="F648" s="195"/>
      <c r="G648" s="176"/>
    </row>
    <row r="649" spans="1:8" ht="36" x14ac:dyDescent="0.2">
      <c r="A649" s="167" t="s">
        <v>23</v>
      </c>
      <c r="B649" s="168">
        <v>91277</v>
      </c>
      <c r="C649" s="169" t="s">
        <v>848</v>
      </c>
      <c r="D649" s="170" t="s">
        <v>849</v>
      </c>
      <c r="E649" s="171">
        <v>0.125</v>
      </c>
      <c r="F649" s="172">
        <v>7.65</v>
      </c>
      <c r="G649" s="173">
        <v>0.95</v>
      </c>
    </row>
    <row r="650" spans="1:8" x14ac:dyDescent="0.2">
      <c r="A650" s="167"/>
      <c r="B650" s="168"/>
      <c r="C650" s="169" t="s">
        <v>459</v>
      </c>
      <c r="D650" s="170"/>
      <c r="E650" s="171"/>
      <c r="F650" s="172"/>
      <c r="G650" s="173">
        <v>0.95</v>
      </c>
    </row>
    <row r="651" spans="1:8" x14ac:dyDescent="0.2">
      <c r="A651" s="196"/>
      <c r="B651" s="168"/>
      <c r="C651" s="174"/>
      <c r="D651" s="170"/>
      <c r="E651" s="171"/>
      <c r="F651" s="175"/>
      <c r="G651" s="176"/>
    </row>
    <row r="652" spans="1:8" x14ac:dyDescent="0.2">
      <c r="A652" s="281"/>
      <c r="B652" s="282"/>
      <c r="C652" s="340" t="s">
        <v>297</v>
      </c>
      <c r="D652" s="282"/>
      <c r="E652" s="190"/>
      <c r="F652" s="341"/>
      <c r="G652" s="241"/>
    </row>
    <row r="653" spans="1:8" x14ac:dyDescent="0.2">
      <c r="A653" s="167" t="s">
        <v>23</v>
      </c>
      <c r="B653" s="168">
        <v>88316</v>
      </c>
      <c r="C653" s="169" t="s">
        <v>711</v>
      </c>
      <c r="D653" s="170" t="s">
        <v>31</v>
      </c>
      <c r="E653" s="171">
        <v>0.25</v>
      </c>
      <c r="F653" s="172">
        <v>14.37</v>
      </c>
      <c r="G653" s="173">
        <v>3.59</v>
      </c>
    </row>
    <row r="654" spans="1:8" x14ac:dyDescent="0.2">
      <c r="A654" s="196"/>
      <c r="B654" s="168"/>
      <c r="C654" s="174" t="s">
        <v>298</v>
      </c>
      <c r="D654" s="170"/>
      <c r="E654" s="171"/>
      <c r="F654" s="175"/>
      <c r="G654" s="176">
        <v>3.59</v>
      </c>
    </row>
    <row r="655" spans="1:8" x14ac:dyDescent="0.2">
      <c r="A655" s="321"/>
      <c r="B655" s="211"/>
      <c r="C655" s="229"/>
      <c r="D655" s="211"/>
      <c r="E655" s="171"/>
      <c r="F655" s="323"/>
      <c r="G655" s="336"/>
    </row>
    <row r="656" spans="1:8" x14ac:dyDescent="0.2">
      <c r="A656" s="196"/>
      <c r="B656" s="168"/>
      <c r="C656" s="178" t="s">
        <v>299</v>
      </c>
      <c r="D656" s="170"/>
      <c r="E656" s="171"/>
      <c r="F656" s="175"/>
      <c r="G656" s="197"/>
    </row>
    <row r="657" spans="1:8" x14ac:dyDescent="0.2">
      <c r="A657" s="199"/>
      <c r="B657" s="200"/>
      <c r="C657" s="174" t="s">
        <v>304</v>
      </c>
      <c r="D657" s="170"/>
      <c r="E657" s="171"/>
      <c r="F657" s="179"/>
      <c r="G657" s="176">
        <v>0</v>
      </c>
    </row>
    <row r="658" spans="1:8" x14ac:dyDescent="0.2">
      <c r="A658" s="196"/>
      <c r="B658" s="201"/>
      <c r="C658" s="169"/>
      <c r="D658" s="170"/>
      <c r="E658" s="171"/>
      <c r="F658" s="179"/>
      <c r="G658" s="173"/>
    </row>
    <row r="659" spans="1:8" x14ac:dyDescent="0.2">
      <c r="A659" s="196"/>
      <c r="B659" s="201"/>
      <c r="C659" s="174" t="s">
        <v>305</v>
      </c>
      <c r="D659" s="170"/>
      <c r="E659" s="171"/>
      <c r="F659" s="175"/>
      <c r="G659" s="176">
        <v>4.54</v>
      </c>
    </row>
    <row r="660" spans="1:8" x14ac:dyDescent="0.2">
      <c r="A660" s="196"/>
      <c r="B660" s="201"/>
      <c r="C660" s="180" t="s">
        <v>306</v>
      </c>
      <c r="D660" s="181" t="s">
        <v>288</v>
      </c>
      <c r="E660" s="171">
        <v>0</v>
      </c>
      <c r="F660" s="202"/>
      <c r="G660" s="182">
        <v>0</v>
      </c>
    </row>
    <row r="661" spans="1:8" x14ac:dyDescent="0.2">
      <c r="A661" s="183"/>
      <c r="B661" s="184"/>
      <c r="C661" s="185" t="s">
        <v>307</v>
      </c>
      <c r="D661" s="184"/>
      <c r="E661" s="186"/>
      <c r="F661" s="187"/>
      <c r="G661" s="188">
        <v>4.54</v>
      </c>
    </row>
    <row r="662" spans="1:8" x14ac:dyDescent="0.2">
      <c r="A662" s="55"/>
      <c r="B662" s="189"/>
      <c r="C662" s="155"/>
      <c r="D662" s="189"/>
      <c r="E662" s="189"/>
      <c r="F662" s="191"/>
      <c r="G662" s="191"/>
      <c r="H662" s="223"/>
    </row>
    <row r="663" spans="1:8" s="3" customFormat="1" ht="24" x14ac:dyDescent="0.25">
      <c r="A663" s="158"/>
      <c r="B663" s="158" t="s">
        <v>460</v>
      </c>
      <c r="C663" s="39" t="s">
        <v>461</v>
      </c>
      <c r="D663" s="158" t="s">
        <v>318</v>
      </c>
      <c r="E663" s="158">
        <v>1</v>
      </c>
      <c r="F663" s="159">
        <v>18.66</v>
      </c>
      <c r="G663" s="159">
        <v>18.66</v>
      </c>
    </row>
    <row r="664" spans="1:8" x14ac:dyDescent="0.2">
      <c r="A664" s="192"/>
      <c r="B664" s="193"/>
      <c r="C664" s="194" t="s">
        <v>297</v>
      </c>
      <c r="D664" s="193"/>
      <c r="E664" s="171"/>
      <c r="F664" s="195"/>
      <c r="G664" s="166"/>
    </row>
    <row r="665" spans="1:8" x14ac:dyDescent="0.2">
      <c r="A665" s="167" t="s">
        <v>23</v>
      </c>
      <c r="B665" s="168">
        <v>88247</v>
      </c>
      <c r="C665" s="169" t="s">
        <v>726</v>
      </c>
      <c r="D665" s="170" t="s">
        <v>31</v>
      </c>
      <c r="E665" s="171">
        <v>0.5</v>
      </c>
      <c r="F665" s="172">
        <v>14.33</v>
      </c>
      <c r="G665" s="173">
        <v>7.16</v>
      </c>
    </row>
    <row r="666" spans="1:8" x14ac:dyDescent="0.2">
      <c r="A666" s="167" t="s">
        <v>23</v>
      </c>
      <c r="B666" s="168">
        <v>88264</v>
      </c>
      <c r="C666" s="169" t="s">
        <v>727</v>
      </c>
      <c r="D666" s="170" t="s">
        <v>31</v>
      </c>
      <c r="E666" s="171">
        <v>0.5</v>
      </c>
      <c r="F666" s="172">
        <v>18.38</v>
      </c>
      <c r="G666" s="173">
        <v>9.19</v>
      </c>
    </row>
    <row r="667" spans="1:8" x14ac:dyDescent="0.2">
      <c r="A667" s="196"/>
      <c r="B667" s="168"/>
      <c r="C667" s="174" t="s">
        <v>298</v>
      </c>
      <c r="D667" s="170"/>
      <c r="E667" s="171"/>
      <c r="F667" s="175"/>
      <c r="G667" s="197">
        <v>16.350000000000001</v>
      </c>
    </row>
    <row r="668" spans="1:8" x14ac:dyDescent="0.2">
      <c r="A668" s="196"/>
      <c r="B668" s="168"/>
      <c r="C668" s="174"/>
      <c r="D668" s="170"/>
      <c r="E668" s="171"/>
      <c r="F668" s="175"/>
      <c r="G668" s="197"/>
    </row>
    <row r="669" spans="1:8" x14ac:dyDescent="0.2">
      <c r="A669" s="167"/>
      <c r="B669" s="170"/>
      <c r="C669" s="174" t="s">
        <v>299</v>
      </c>
      <c r="D669" s="170"/>
      <c r="E669" s="171"/>
      <c r="F669" s="175"/>
      <c r="G669" s="177"/>
    </row>
    <row r="670" spans="1:8" ht="48" x14ac:dyDescent="0.2">
      <c r="A670" s="196" t="s">
        <v>23</v>
      </c>
      <c r="B670" s="198" t="s">
        <v>462</v>
      </c>
      <c r="C670" s="169" t="s">
        <v>850</v>
      </c>
      <c r="D670" s="170" t="s">
        <v>318</v>
      </c>
      <c r="E670" s="171">
        <v>1</v>
      </c>
      <c r="F670" s="172">
        <v>2.3100000000000005</v>
      </c>
      <c r="G670" s="173">
        <v>2.31</v>
      </c>
    </row>
    <row r="671" spans="1:8" x14ac:dyDescent="0.2">
      <c r="A671" s="199"/>
      <c r="B671" s="200"/>
      <c r="C671" s="174" t="s">
        <v>304</v>
      </c>
      <c r="D671" s="170"/>
      <c r="E671" s="171"/>
      <c r="F671" s="179"/>
      <c r="G671" s="176">
        <v>2.31</v>
      </c>
    </row>
    <row r="672" spans="1:8" x14ac:dyDescent="0.2">
      <c r="A672" s="196"/>
      <c r="B672" s="201"/>
      <c r="C672" s="169"/>
      <c r="D672" s="170"/>
      <c r="E672" s="171"/>
      <c r="F672" s="179"/>
      <c r="G672" s="173"/>
    </row>
    <row r="673" spans="1:7" x14ac:dyDescent="0.2">
      <c r="A673" s="196"/>
      <c r="B673" s="201"/>
      <c r="C673" s="174" t="s">
        <v>305</v>
      </c>
      <c r="D673" s="170"/>
      <c r="E673" s="171"/>
      <c r="F673" s="175"/>
      <c r="G673" s="176">
        <v>18.66</v>
      </c>
    </row>
    <row r="674" spans="1:7" x14ac:dyDescent="0.2">
      <c r="A674" s="196"/>
      <c r="B674" s="201"/>
      <c r="C674" s="180" t="s">
        <v>306</v>
      </c>
      <c r="D674" s="181" t="s">
        <v>288</v>
      </c>
      <c r="E674" s="171">
        <v>0</v>
      </c>
      <c r="F674" s="202"/>
      <c r="G674" s="182">
        <v>0</v>
      </c>
    </row>
    <row r="675" spans="1:7" x14ac:dyDescent="0.2">
      <c r="A675" s="183"/>
      <c r="B675" s="184"/>
      <c r="C675" s="185" t="s">
        <v>307</v>
      </c>
      <c r="D675" s="184"/>
      <c r="E675" s="186"/>
      <c r="F675" s="187"/>
      <c r="G675" s="188">
        <v>18.66</v>
      </c>
    </row>
    <row r="676" spans="1:7" x14ac:dyDescent="0.2">
      <c r="A676" s="55"/>
      <c r="B676" s="189"/>
      <c r="C676" s="155"/>
      <c r="D676" s="189"/>
      <c r="E676" s="190"/>
      <c r="F676" s="191"/>
      <c r="G676" s="191"/>
    </row>
    <row r="677" spans="1:7" s="3" customFormat="1" ht="24" x14ac:dyDescent="0.25">
      <c r="A677" s="158" t="s">
        <v>295</v>
      </c>
      <c r="B677" s="158" t="s">
        <v>463</v>
      </c>
      <c r="C677" s="222" t="s">
        <v>464</v>
      </c>
      <c r="D677" s="158" t="s">
        <v>213</v>
      </c>
      <c r="E677" s="158">
        <v>1</v>
      </c>
      <c r="F677" s="159">
        <v>9.1999999999999993</v>
      </c>
      <c r="G677" s="159">
        <v>9.1999999999999993</v>
      </c>
    </row>
    <row r="678" spans="1:7" x14ac:dyDescent="0.2">
      <c r="A678" s="192"/>
      <c r="B678" s="193"/>
      <c r="C678" s="194" t="s">
        <v>297</v>
      </c>
      <c r="D678" s="193"/>
      <c r="E678" s="171"/>
      <c r="F678" s="195"/>
      <c r="G678" s="166"/>
    </row>
    <row r="679" spans="1:7" x14ac:dyDescent="0.2">
      <c r="A679" s="167" t="s">
        <v>23</v>
      </c>
      <c r="B679" s="168">
        <v>88316</v>
      </c>
      <c r="C679" s="169" t="s">
        <v>711</v>
      </c>
      <c r="D679" s="170" t="s">
        <v>31</v>
      </c>
      <c r="E679" s="171">
        <v>0.08</v>
      </c>
      <c r="F679" s="172">
        <v>14.37</v>
      </c>
      <c r="G679" s="173">
        <v>1.1399999999999999</v>
      </c>
    </row>
    <row r="680" spans="1:7" ht="24" x14ac:dyDescent="0.2">
      <c r="A680" s="167" t="s">
        <v>23</v>
      </c>
      <c r="B680" s="168">
        <v>88267</v>
      </c>
      <c r="C680" s="169" t="s">
        <v>715</v>
      </c>
      <c r="D680" s="170" t="s">
        <v>31</v>
      </c>
      <c r="E680" s="171">
        <v>0.08</v>
      </c>
      <c r="F680" s="172">
        <v>17.79</v>
      </c>
      <c r="G680" s="173">
        <v>1.42</v>
      </c>
    </row>
    <row r="681" spans="1:7" x14ac:dyDescent="0.2">
      <c r="A681" s="196"/>
      <c r="B681" s="168"/>
      <c r="C681" s="174" t="s">
        <v>298</v>
      </c>
      <c r="D681" s="170"/>
      <c r="E681" s="171"/>
      <c r="F681" s="175"/>
      <c r="G681" s="176">
        <v>2.5599999999999996</v>
      </c>
    </row>
    <row r="682" spans="1:7" x14ac:dyDescent="0.2">
      <c r="A682" s="196"/>
      <c r="B682" s="168"/>
      <c r="C682" s="174"/>
      <c r="D682" s="170"/>
      <c r="E682" s="171"/>
      <c r="F682" s="175"/>
      <c r="G682" s="176"/>
    </row>
    <row r="683" spans="1:7" x14ac:dyDescent="0.2">
      <c r="A683" s="167"/>
      <c r="B683" s="170"/>
      <c r="C683" s="174" t="s">
        <v>299</v>
      </c>
      <c r="D683" s="170"/>
      <c r="E683" s="171"/>
      <c r="F683" s="175"/>
      <c r="G683" s="176"/>
    </row>
    <row r="684" spans="1:7" ht="24" x14ac:dyDescent="0.2">
      <c r="A684" s="167" t="s">
        <v>23</v>
      </c>
      <c r="B684" s="198">
        <v>296</v>
      </c>
      <c r="C684" s="169" t="s">
        <v>717</v>
      </c>
      <c r="D684" s="170" t="s">
        <v>504</v>
      </c>
      <c r="E684" s="171">
        <v>1</v>
      </c>
      <c r="F684" s="172">
        <v>1.86</v>
      </c>
      <c r="G684" s="173">
        <v>1.86</v>
      </c>
    </row>
    <row r="685" spans="1:7" ht="24" x14ac:dyDescent="0.2">
      <c r="A685" s="167" t="s">
        <v>23</v>
      </c>
      <c r="B685" s="198">
        <v>39319</v>
      </c>
      <c r="C685" s="169" t="s">
        <v>851</v>
      </c>
      <c r="D685" s="170" t="s">
        <v>504</v>
      </c>
      <c r="E685" s="171">
        <v>1</v>
      </c>
      <c r="F685" s="172">
        <v>4.2</v>
      </c>
      <c r="G685" s="173">
        <v>4.2</v>
      </c>
    </row>
    <row r="686" spans="1:7" ht="36" x14ac:dyDescent="0.2">
      <c r="A686" s="167" t="s">
        <v>23</v>
      </c>
      <c r="B686" s="198">
        <v>20078</v>
      </c>
      <c r="C686" s="169" t="s">
        <v>719</v>
      </c>
      <c r="D686" s="170" t="s">
        <v>504</v>
      </c>
      <c r="E686" s="171">
        <v>0.02</v>
      </c>
      <c r="F686" s="172">
        <v>29.27</v>
      </c>
      <c r="G686" s="173">
        <v>0.57999999999999996</v>
      </c>
    </row>
    <row r="687" spans="1:7" x14ac:dyDescent="0.2">
      <c r="A687" s="199"/>
      <c r="B687" s="200"/>
      <c r="C687" s="174" t="s">
        <v>304</v>
      </c>
      <c r="D687" s="170"/>
      <c r="E687" s="171"/>
      <c r="F687" s="179"/>
      <c r="G687" s="176">
        <v>6.6400000000000006</v>
      </c>
    </row>
    <row r="688" spans="1:7" x14ac:dyDescent="0.2">
      <c r="A688" s="196"/>
      <c r="B688" s="201"/>
      <c r="C688" s="169"/>
      <c r="D688" s="170"/>
      <c r="E688" s="171"/>
      <c r="F688" s="179"/>
      <c r="G688" s="176"/>
    </row>
    <row r="689" spans="1:7" x14ac:dyDescent="0.2">
      <c r="A689" s="196"/>
      <c r="B689" s="201"/>
      <c r="C689" s="174" t="s">
        <v>305</v>
      </c>
      <c r="D689" s="170"/>
      <c r="E689" s="171"/>
      <c r="F689" s="175"/>
      <c r="G689" s="176">
        <v>9.1999999999999993</v>
      </c>
    </row>
    <row r="690" spans="1:7" x14ac:dyDescent="0.2">
      <c r="A690" s="196"/>
      <c r="B690" s="201"/>
      <c r="C690" s="180" t="s">
        <v>306</v>
      </c>
      <c r="D690" s="181" t="s">
        <v>288</v>
      </c>
      <c r="E690" s="171">
        <v>0</v>
      </c>
      <c r="F690" s="202"/>
      <c r="G690" s="182">
        <v>0</v>
      </c>
    </row>
    <row r="691" spans="1:7" x14ac:dyDescent="0.2">
      <c r="A691" s="183"/>
      <c r="B691" s="184"/>
      <c r="C691" s="185" t="s">
        <v>307</v>
      </c>
      <c r="D691" s="184"/>
      <c r="E691" s="186"/>
      <c r="F691" s="187"/>
      <c r="G691" s="188">
        <v>9.1999999999999993</v>
      </c>
    </row>
    <row r="692" spans="1:7" x14ac:dyDescent="0.2">
      <c r="A692" s="55"/>
      <c r="B692" s="189"/>
      <c r="C692" s="155"/>
      <c r="D692" s="189"/>
      <c r="E692" s="171"/>
      <c r="F692" s="191"/>
      <c r="G692" s="176"/>
    </row>
    <row r="693" spans="1:7" s="3" customFormat="1" ht="24" x14ac:dyDescent="0.25">
      <c r="A693" s="158"/>
      <c r="B693" s="158" t="s">
        <v>465</v>
      </c>
      <c r="C693" s="39" t="s">
        <v>466</v>
      </c>
      <c r="D693" s="158" t="s">
        <v>318</v>
      </c>
      <c r="E693" s="158">
        <v>1</v>
      </c>
      <c r="F693" s="159">
        <v>19.98</v>
      </c>
      <c r="G693" s="159">
        <v>19.98</v>
      </c>
    </row>
    <row r="694" spans="1:7" x14ac:dyDescent="0.2">
      <c r="A694" s="192"/>
      <c r="B694" s="193"/>
      <c r="C694" s="194" t="s">
        <v>297</v>
      </c>
      <c r="D694" s="193"/>
      <c r="E694" s="171"/>
      <c r="F694" s="195"/>
      <c r="G694" s="166"/>
    </row>
    <row r="695" spans="1:7" x14ac:dyDescent="0.2">
      <c r="A695" s="167" t="s">
        <v>23</v>
      </c>
      <c r="B695" s="168">
        <v>88247</v>
      </c>
      <c r="C695" s="169" t="s">
        <v>726</v>
      </c>
      <c r="D695" s="170" t="s">
        <v>31</v>
      </c>
      <c r="E695" s="171">
        <v>0.5</v>
      </c>
      <c r="F695" s="172">
        <v>14.33</v>
      </c>
      <c r="G695" s="173">
        <v>7.16</v>
      </c>
    </row>
    <row r="696" spans="1:7" x14ac:dyDescent="0.2">
      <c r="A696" s="167" t="s">
        <v>23</v>
      </c>
      <c r="B696" s="168">
        <v>88264</v>
      </c>
      <c r="C696" s="169" t="s">
        <v>727</v>
      </c>
      <c r="D696" s="170" t="s">
        <v>31</v>
      </c>
      <c r="E696" s="171">
        <v>0.5</v>
      </c>
      <c r="F696" s="172">
        <v>18.38</v>
      </c>
      <c r="G696" s="173">
        <v>9.19</v>
      </c>
    </row>
    <row r="697" spans="1:7" x14ac:dyDescent="0.2">
      <c r="A697" s="196"/>
      <c r="B697" s="168"/>
      <c r="C697" s="174" t="s">
        <v>298</v>
      </c>
      <c r="D697" s="170"/>
      <c r="E697" s="171"/>
      <c r="F697" s="175"/>
      <c r="G697" s="197">
        <v>16.350000000000001</v>
      </c>
    </row>
    <row r="698" spans="1:7" x14ac:dyDescent="0.2">
      <c r="A698" s="196"/>
      <c r="B698" s="168"/>
      <c r="C698" s="174"/>
      <c r="D698" s="170"/>
      <c r="E698" s="171"/>
      <c r="F698" s="175"/>
      <c r="G698" s="197"/>
    </row>
    <row r="699" spans="1:7" x14ac:dyDescent="0.2">
      <c r="A699" s="167"/>
      <c r="B699" s="170"/>
      <c r="C699" s="174" t="s">
        <v>299</v>
      </c>
      <c r="D699" s="170"/>
      <c r="E699" s="171"/>
      <c r="F699" s="175"/>
      <c r="G699" s="177"/>
    </row>
    <row r="700" spans="1:7" ht="36" x14ac:dyDescent="0.2">
      <c r="A700" s="196" t="s">
        <v>23</v>
      </c>
      <c r="B700" s="198">
        <v>39246</v>
      </c>
      <c r="C700" s="169" t="s">
        <v>852</v>
      </c>
      <c r="D700" s="170" t="s">
        <v>728</v>
      </c>
      <c r="E700" s="171">
        <v>1</v>
      </c>
      <c r="F700" s="172">
        <v>3.63</v>
      </c>
      <c r="G700" s="173">
        <v>3.63</v>
      </c>
    </row>
    <row r="701" spans="1:7" x14ac:dyDescent="0.2">
      <c r="A701" s="199"/>
      <c r="B701" s="200"/>
      <c r="C701" s="174" t="s">
        <v>304</v>
      </c>
      <c r="D701" s="170"/>
      <c r="E701" s="171"/>
      <c r="F701" s="179"/>
      <c r="G701" s="176">
        <v>3.63</v>
      </c>
    </row>
    <row r="702" spans="1:7" x14ac:dyDescent="0.2">
      <c r="A702" s="196"/>
      <c r="B702" s="201"/>
      <c r="C702" s="169"/>
      <c r="D702" s="170"/>
      <c r="E702" s="171"/>
      <c r="F702" s="179"/>
      <c r="G702" s="173"/>
    </row>
    <row r="703" spans="1:7" x14ac:dyDescent="0.2">
      <c r="A703" s="196"/>
      <c r="B703" s="201"/>
      <c r="C703" s="174" t="s">
        <v>305</v>
      </c>
      <c r="D703" s="170"/>
      <c r="E703" s="171"/>
      <c r="F703" s="175"/>
      <c r="G703" s="176">
        <v>19.98</v>
      </c>
    </row>
    <row r="704" spans="1:7" x14ac:dyDescent="0.2">
      <c r="A704" s="196"/>
      <c r="B704" s="201"/>
      <c r="C704" s="180" t="s">
        <v>306</v>
      </c>
      <c r="D704" s="181" t="s">
        <v>288</v>
      </c>
      <c r="E704" s="171">
        <v>0</v>
      </c>
      <c r="F704" s="202"/>
      <c r="G704" s="182">
        <v>0</v>
      </c>
    </row>
    <row r="705" spans="1:7" x14ac:dyDescent="0.2">
      <c r="A705" s="183"/>
      <c r="B705" s="184"/>
      <c r="C705" s="185" t="s">
        <v>307</v>
      </c>
      <c r="D705" s="184"/>
      <c r="E705" s="186"/>
      <c r="F705" s="187"/>
      <c r="G705" s="188">
        <v>19.98</v>
      </c>
    </row>
    <row r="706" spans="1:7" x14ac:dyDescent="0.2">
      <c r="A706" s="55"/>
      <c r="B706" s="189"/>
      <c r="C706" s="155"/>
      <c r="D706" s="189"/>
      <c r="E706" s="190"/>
      <c r="F706" s="191"/>
      <c r="G706" s="191"/>
    </row>
    <row r="707" spans="1:7" s="3" customFormat="1" ht="24" x14ac:dyDescent="0.25">
      <c r="A707" s="158"/>
      <c r="B707" s="158" t="s">
        <v>467</v>
      </c>
      <c r="C707" s="39" t="s">
        <v>468</v>
      </c>
      <c r="D707" s="158" t="s">
        <v>318</v>
      </c>
      <c r="E707" s="158">
        <v>1</v>
      </c>
      <c r="F707" s="159">
        <v>1241.3000000000002</v>
      </c>
      <c r="G707" s="159">
        <v>1241.3000000000002</v>
      </c>
    </row>
    <row r="708" spans="1:7" x14ac:dyDescent="0.2">
      <c r="A708" s="192"/>
      <c r="B708" s="193"/>
      <c r="C708" s="194" t="s">
        <v>297</v>
      </c>
      <c r="D708" s="193"/>
      <c r="E708" s="171"/>
      <c r="F708" s="195"/>
      <c r="G708" s="166"/>
    </row>
    <row r="709" spans="1:7" x14ac:dyDescent="0.2">
      <c r="A709" s="167" t="s">
        <v>23</v>
      </c>
      <c r="B709" s="168">
        <v>88264</v>
      </c>
      <c r="C709" s="169" t="s">
        <v>727</v>
      </c>
      <c r="D709" s="170" t="s">
        <v>31</v>
      </c>
      <c r="E709" s="171">
        <v>7</v>
      </c>
      <c r="F709" s="172">
        <v>18.38</v>
      </c>
      <c r="G709" s="173">
        <v>128.66</v>
      </c>
    </row>
    <row r="710" spans="1:7" x14ac:dyDescent="0.2">
      <c r="A710" s="196"/>
      <c r="B710" s="168"/>
      <c r="C710" s="174" t="s">
        <v>298</v>
      </c>
      <c r="D710" s="170"/>
      <c r="E710" s="171"/>
      <c r="F710" s="175"/>
      <c r="G710" s="197">
        <v>128.66</v>
      </c>
    </row>
    <row r="711" spans="1:7" x14ac:dyDescent="0.2">
      <c r="A711" s="196"/>
      <c r="B711" s="168"/>
      <c r="C711" s="174"/>
      <c r="D711" s="170"/>
      <c r="E711" s="171"/>
      <c r="F711" s="175"/>
      <c r="G711" s="197"/>
    </row>
    <row r="712" spans="1:7" x14ac:dyDescent="0.2">
      <c r="A712" s="167"/>
      <c r="B712" s="170"/>
      <c r="C712" s="174" t="s">
        <v>299</v>
      </c>
      <c r="D712" s="170"/>
      <c r="E712" s="171"/>
      <c r="F712" s="175"/>
      <c r="G712" s="177"/>
    </row>
    <row r="713" spans="1:7" ht="24" x14ac:dyDescent="0.2">
      <c r="A713" s="196" t="s">
        <v>23</v>
      </c>
      <c r="B713" s="198">
        <v>14164</v>
      </c>
      <c r="C713" s="169" t="s">
        <v>468</v>
      </c>
      <c r="D713" s="170" t="s">
        <v>504</v>
      </c>
      <c r="E713" s="171">
        <v>1</v>
      </c>
      <c r="F713" s="172">
        <v>1112.6400000000001</v>
      </c>
      <c r="G713" s="173">
        <v>1112.6400000000001</v>
      </c>
    </row>
    <row r="714" spans="1:7" x14ac:dyDescent="0.2">
      <c r="A714" s="199"/>
      <c r="B714" s="200"/>
      <c r="C714" s="174" t="s">
        <v>304</v>
      </c>
      <c r="D714" s="170"/>
      <c r="E714" s="171"/>
      <c r="F714" s="179"/>
      <c r="G714" s="176">
        <v>1112.6400000000001</v>
      </c>
    </row>
    <row r="715" spans="1:7" x14ac:dyDescent="0.2">
      <c r="A715" s="196"/>
      <c r="B715" s="201"/>
      <c r="C715" s="169"/>
      <c r="D715" s="170"/>
      <c r="E715" s="171"/>
      <c r="F715" s="179"/>
      <c r="G715" s="173"/>
    </row>
    <row r="716" spans="1:7" x14ac:dyDescent="0.2">
      <c r="A716" s="196"/>
      <c r="B716" s="201"/>
      <c r="C716" s="174" t="s">
        <v>305</v>
      </c>
      <c r="D716" s="170"/>
      <c r="E716" s="171"/>
      <c r="F716" s="175"/>
      <c r="G716" s="176">
        <v>1241.3000000000002</v>
      </c>
    </row>
    <row r="717" spans="1:7" x14ac:dyDescent="0.2">
      <c r="A717" s="196"/>
      <c r="B717" s="201"/>
      <c r="C717" s="180" t="s">
        <v>306</v>
      </c>
      <c r="D717" s="181" t="s">
        <v>288</v>
      </c>
      <c r="E717" s="171">
        <v>0</v>
      </c>
      <c r="F717" s="202"/>
      <c r="G717" s="182">
        <v>0</v>
      </c>
    </row>
    <row r="718" spans="1:7" x14ac:dyDescent="0.2">
      <c r="A718" s="183"/>
      <c r="B718" s="184"/>
      <c r="C718" s="185" t="s">
        <v>307</v>
      </c>
      <c r="D718" s="184"/>
      <c r="E718" s="186"/>
      <c r="F718" s="187"/>
      <c r="G718" s="188">
        <v>1241.3000000000002</v>
      </c>
    </row>
    <row r="720" spans="1:7" s="3" customFormat="1" ht="36" x14ac:dyDescent="0.25">
      <c r="A720" s="158"/>
      <c r="B720" s="158" t="s">
        <v>178</v>
      </c>
      <c r="C720" s="39" t="s">
        <v>469</v>
      </c>
      <c r="D720" s="158" t="s">
        <v>274</v>
      </c>
      <c r="E720" s="158">
        <v>1</v>
      </c>
      <c r="F720" s="159">
        <v>442.06000000000006</v>
      </c>
      <c r="G720" s="159">
        <v>442.06000000000006</v>
      </c>
    </row>
    <row r="721" spans="1:7" x14ac:dyDescent="0.2">
      <c r="A721" s="192"/>
      <c r="B721" s="193"/>
      <c r="C721" s="194" t="s">
        <v>297</v>
      </c>
      <c r="D721" s="193"/>
      <c r="E721" s="171"/>
      <c r="F721" s="195"/>
      <c r="G721" s="166"/>
    </row>
    <row r="722" spans="1:7" x14ac:dyDescent="0.2">
      <c r="A722" s="167" t="s">
        <v>23</v>
      </c>
      <c r="B722" s="168">
        <v>88309</v>
      </c>
      <c r="C722" s="169" t="s">
        <v>761</v>
      </c>
      <c r="D722" s="170" t="s">
        <v>31</v>
      </c>
      <c r="E722" s="171">
        <v>2.9489999999999998</v>
      </c>
      <c r="F722" s="172">
        <v>17.760000000000002</v>
      </c>
      <c r="G722" s="173">
        <v>52.37</v>
      </c>
    </row>
    <row r="723" spans="1:7" x14ac:dyDescent="0.2">
      <c r="A723" s="167" t="s">
        <v>23</v>
      </c>
      <c r="B723" s="168">
        <v>88316</v>
      </c>
      <c r="C723" s="169" t="s">
        <v>711</v>
      </c>
      <c r="D723" s="170" t="s">
        <v>31</v>
      </c>
      <c r="E723" s="171">
        <v>1.474</v>
      </c>
      <c r="F723" s="172">
        <v>14.37</v>
      </c>
      <c r="G723" s="173">
        <v>21.18</v>
      </c>
    </row>
    <row r="724" spans="1:7" x14ac:dyDescent="0.2">
      <c r="A724" s="196"/>
      <c r="B724" s="168"/>
      <c r="C724" s="174" t="s">
        <v>298</v>
      </c>
      <c r="D724" s="170"/>
      <c r="E724" s="171"/>
      <c r="F724" s="175"/>
      <c r="G724" s="197">
        <v>73.55</v>
      </c>
    </row>
    <row r="725" spans="1:7" x14ac:dyDescent="0.2">
      <c r="A725" s="196"/>
      <c r="B725" s="168"/>
      <c r="C725" s="174"/>
      <c r="D725" s="170"/>
      <c r="E725" s="171"/>
      <c r="F725" s="175"/>
      <c r="G725" s="197"/>
    </row>
    <row r="726" spans="1:7" x14ac:dyDescent="0.2">
      <c r="A726" s="167"/>
      <c r="B726" s="170"/>
      <c r="C726" s="174" t="s">
        <v>299</v>
      </c>
      <c r="D726" s="170"/>
      <c r="E726" s="171"/>
      <c r="F726" s="175"/>
      <c r="G726" s="177"/>
    </row>
    <row r="727" spans="1:7" ht="24" x14ac:dyDescent="0.2">
      <c r="A727" s="196" t="s">
        <v>23</v>
      </c>
      <c r="B727" s="198">
        <v>142</v>
      </c>
      <c r="C727" s="169" t="s">
        <v>853</v>
      </c>
      <c r="D727" s="170" t="s">
        <v>854</v>
      </c>
      <c r="E727" s="171">
        <v>0.59030000000000005</v>
      </c>
      <c r="F727" s="172">
        <v>24.12</v>
      </c>
      <c r="G727" s="173">
        <v>14.23</v>
      </c>
    </row>
    <row r="728" spans="1:7" ht="36" x14ac:dyDescent="0.2">
      <c r="A728" s="196" t="s">
        <v>23</v>
      </c>
      <c r="B728" s="198">
        <v>601</v>
      </c>
      <c r="C728" s="169" t="s">
        <v>855</v>
      </c>
      <c r="D728" s="170" t="s">
        <v>733</v>
      </c>
      <c r="E728" s="171">
        <v>1.0001</v>
      </c>
      <c r="F728" s="172">
        <v>350.84</v>
      </c>
      <c r="G728" s="173">
        <v>350.87</v>
      </c>
    </row>
    <row r="729" spans="1:7" ht="36" x14ac:dyDescent="0.2">
      <c r="A729" s="196" t="s">
        <v>23</v>
      </c>
      <c r="B729" s="198">
        <v>11950</v>
      </c>
      <c r="C729" s="169" t="s">
        <v>856</v>
      </c>
      <c r="D729" s="170" t="s">
        <v>504</v>
      </c>
      <c r="E729" s="171">
        <v>24.4</v>
      </c>
      <c r="F729" s="172">
        <v>0.14000000000000001</v>
      </c>
      <c r="G729" s="173">
        <v>3.41</v>
      </c>
    </row>
    <row r="730" spans="1:7" x14ac:dyDescent="0.2">
      <c r="A730" s="199"/>
      <c r="B730" s="200"/>
      <c r="C730" s="174" t="s">
        <v>304</v>
      </c>
      <c r="D730" s="170"/>
      <c r="E730" s="171"/>
      <c r="F730" s="179"/>
      <c r="G730" s="176">
        <v>368.51000000000005</v>
      </c>
    </row>
    <row r="731" spans="1:7" x14ac:dyDescent="0.2">
      <c r="A731" s="196"/>
      <c r="B731" s="201"/>
      <c r="C731" s="169"/>
      <c r="D731" s="170"/>
      <c r="E731" s="171"/>
      <c r="F731" s="179"/>
      <c r="G731" s="173"/>
    </row>
    <row r="732" spans="1:7" x14ac:dyDescent="0.2">
      <c r="A732" s="196"/>
      <c r="B732" s="201"/>
      <c r="C732" s="174" t="s">
        <v>305</v>
      </c>
      <c r="D732" s="170"/>
      <c r="E732" s="171"/>
      <c r="F732" s="175"/>
      <c r="G732" s="176">
        <v>442.06000000000006</v>
      </c>
    </row>
    <row r="733" spans="1:7" x14ac:dyDescent="0.2">
      <c r="A733" s="196"/>
      <c r="B733" s="201"/>
      <c r="C733" s="180" t="s">
        <v>306</v>
      </c>
      <c r="D733" s="181" t="s">
        <v>288</v>
      </c>
      <c r="E733" s="171">
        <v>0</v>
      </c>
      <c r="F733" s="202"/>
      <c r="G733" s="182">
        <v>0</v>
      </c>
    </row>
    <row r="734" spans="1:7" x14ac:dyDescent="0.2">
      <c r="A734" s="183"/>
      <c r="B734" s="184"/>
      <c r="C734" s="185" t="s">
        <v>307</v>
      </c>
      <c r="D734" s="184"/>
      <c r="E734" s="186"/>
      <c r="F734" s="187"/>
      <c r="G734" s="188">
        <v>442.06000000000006</v>
      </c>
    </row>
    <row r="736" spans="1:7" s="3" customFormat="1" x14ac:dyDescent="0.25">
      <c r="A736" s="158"/>
      <c r="B736" s="158" t="s">
        <v>190</v>
      </c>
      <c r="C736" s="39" t="s">
        <v>470</v>
      </c>
      <c r="D736" s="158" t="s">
        <v>274</v>
      </c>
      <c r="E736" s="158">
        <v>1</v>
      </c>
      <c r="F736" s="159">
        <v>13.919999999999998</v>
      </c>
      <c r="G736" s="159">
        <v>13.919999999999998</v>
      </c>
    </row>
    <row r="737" spans="1:7" x14ac:dyDescent="0.2">
      <c r="A737" s="192"/>
      <c r="B737" s="193"/>
      <c r="C737" s="194" t="s">
        <v>297</v>
      </c>
      <c r="D737" s="193"/>
      <c r="E737" s="171"/>
      <c r="F737" s="195"/>
      <c r="G737" s="166"/>
    </row>
    <row r="738" spans="1:7" x14ac:dyDescent="0.2">
      <c r="A738" s="167" t="s">
        <v>23</v>
      </c>
      <c r="B738" s="168">
        <v>88316</v>
      </c>
      <c r="C738" s="169" t="s">
        <v>711</v>
      </c>
      <c r="D738" s="170" t="s">
        <v>31</v>
      </c>
      <c r="E738" s="171">
        <v>0.1</v>
      </c>
      <c r="F738" s="172">
        <v>14.37</v>
      </c>
      <c r="G738" s="173">
        <v>1.43</v>
      </c>
    </row>
    <row r="739" spans="1:7" x14ac:dyDescent="0.2">
      <c r="A739" s="167" t="s">
        <v>23</v>
      </c>
      <c r="B739" s="168">
        <v>88441</v>
      </c>
      <c r="C739" s="169" t="s">
        <v>857</v>
      </c>
      <c r="D739" s="170" t="s">
        <v>31</v>
      </c>
      <c r="E739" s="171">
        <v>0.1</v>
      </c>
      <c r="F739" s="172">
        <v>17.190000000000001</v>
      </c>
      <c r="G739" s="173">
        <v>1.71</v>
      </c>
    </row>
    <row r="740" spans="1:7" x14ac:dyDescent="0.2">
      <c r="A740" s="196"/>
      <c r="B740" s="168"/>
      <c r="C740" s="174" t="s">
        <v>298</v>
      </c>
      <c r="D740" s="170"/>
      <c r="E740" s="171"/>
      <c r="F740" s="175"/>
      <c r="G740" s="197">
        <v>3.1399999999999997</v>
      </c>
    </row>
    <row r="741" spans="1:7" x14ac:dyDescent="0.2">
      <c r="A741" s="196"/>
      <c r="B741" s="168"/>
      <c r="C741" s="174"/>
      <c r="D741" s="170"/>
      <c r="E741" s="171"/>
      <c r="F741" s="175"/>
      <c r="G741" s="197"/>
    </row>
    <row r="742" spans="1:7" x14ac:dyDescent="0.2">
      <c r="A742" s="167"/>
      <c r="B742" s="170"/>
      <c r="C742" s="174" t="s">
        <v>299</v>
      </c>
      <c r="D742" s="170"/>
      <c r="E742" s="171"/>
      <c r="F742" s="175"/>
      <c r="G742" s="177"/>
    </row>
    <row r="743" spans="1:7" ht="24" x14ac:dyDescent="0.2">
      <c r="A743" s="196" t="s">
        <v>23</v>
      </c>
      <c r="B743" s="198">
        <v>3322</v>
      </c>
      <c r="C743" s="169" t="s">
        <v>858</v>
      </c>
      <c r="D743" s="170" t="s">
        <v>733</v>
      </c>
      <c r="E743" s="171">
        <v>1</v>
      </c>
      <c r="F743" s="172">
        <v>8</v>
      </c>
      <c r="G743" s="173">
        <v>8</v>
      </c>
    </row>
    <row r="744" spans="1:7" x14ac:dyDescent="0.2">
      <c r="A744" s="196" t="s">
        <v>23</v>
      </c>
      <c r="B744" s="198">
        <v>25951</v>
      </c>
      <c r="C744" s="169" t="s">
        <v>859</v>
      </c>
      <c r="D744" s="170" t="s">
        <v>735</v>
      </c>
      <c r="E744" s="171">
        <v>0.1</v>
      </c>
      <c r="F744" s="172">
        <v>1.61</v>
      </c>
      <c r="G744" s="173">
        <v>0.16</v>
      </c>
    </row>
    <row r="745" spans="1:7" ht="24" x14ac:dyDescent="0.2">
      <c r="A745" s="196" t="s">
        <v>23</v>
      </c>
      <c r="B745" s="198">
        <v>25963</v>
      </c>
      <c r="C745" s="169" t="s">
        <v>860</v>
      </c>
      <c r="D745" s="170" t="s">
        <v>735</v>
      </c>
      <c r="E745" s="171">
        <v>0.15</v>
      </c>
      <c r="F745" s="172">
        <v>0.11</v>
      </c>
      <c r="G745" s="173">
        <v>0.01</v>
      </c>
    </row>
    <row r="746" spans="1:7" x14ac:dyDescent="0.2">
      <c r="A746" s="196" t="s">
        <v>23</v>
      </c>
      <c r="B746" s="198">
        <v>38125</v>
      </c>
      <c r="C746" s="169" t="s">
        <v>861</v>
      </c>
      <c r="D746" s="170" t="s">
        <v>735</v>
      </c>
      <c r="E746" s="171">
        <v>3</v>
      </c>
      <c r="F746" s="172">
        <v>0.87</v>
      </c>
      <c r="G746" s="173">
        <v>2.61</v>
      </c>
    </row>
    <row r="747" spans="1:7" x14ac:dyDescent="0.2">
      <c r="A747" s="199"/>
      <c r="B747" s="200"/>
      <c r="C747" s="174" t="s">
        <v>304</v>
      </c>
      <c r="D747" s="170"/>
      <c r="E747" s="171"/>
      <c r="F747" s="179"/>
      <c r="G747" s="176">
        <v>10.78</v>
      </c>
    </row>
    <row r="748" spans="1:7" x14ac:dyDescent="0.2">
      <c r="A748" s="196"/>
      <c r="B748" s="201"/>
      <c r="C748" s="169"/>
      <c r="D748" s="170"/>
      <c r="E748" s="171"/>
      <c r="F748" s="179"/>
      <c r="G748" s="173"/>
    </row>
    <row r="749" spans="1:7" x14ac:dyDescent="0.2">
      <c r="A749" s="196"/>
      <c r="B749" s="201"/>
      <c r="C749" s="174" t="s">
        <v>305</v>
      </c>
      <c r="D749" s="170"/>
      <c r="E749" s="171"/>
      <c r="F749" s="175"/>
      <c r="G749" s="176">
        <v>13.919999999999998</v>
      </c>
    </row>
    <row r="750" spans="1:7" x14ac:dyDescent="0.2">
      <c r="A750" s="196"/>
      <c r="B750" s="201"/>
      <c r="C750" s="180" t="s">
        <v>306</v>
      </c>
      <c r="D750" s="181" t="s">
        <v>288</v>
      </c>
      <c r="E750" s="171">
        <v>0</v>
      </c>
      <c r="F750" s="202"/>
      <c r="G750" s="182">
        <v>0</v>
      </c>
    </row>
    <row r="751" spans="1:7" x14ac:dyDescent="0.2">
      <c r="A751" s="183"/>
      <c r="B751" s="184"/>
      <c r="C751" s="185" t="s">
        <v>307</v>
      </c>
      <c r="D751" s="184"/>
      <c r="E751" s="186"/>
      <c r="F751" s="187"/>
      <c r="G751" s="188">
        <v>13.919999999999998</v>
      </c>
    </row>
    <row r="753" spans="1:7" s="3" customFormat="1" ht="36" x14ac:dyDescent="0.25">
      <c r="A753" s="158"/>
      <c r="B753" s="158" t="s">
        <v>264</v>
      </c>
      <c r="C753" s="39" t="s">
        <v>471</v>
      </c>
      <c r="D753" s="158" t="s">
        <v>318</v>
      </c>
      <c r="E753" s="158">
        <v>1</v>
      </c>
      <c r="F753" s="159">
        <v>21.560000000000002</v>
      </c>
      <c r="G753" s="159">
        <v>21.560000000000002</v>
      </c>
    </row>
    <row r="754" spans="1:7" x14ac:dyDescent="0.2">
      <c r="A754" s="192"/>
      <c r="B754" s="193"/>
      <c r="C754" s="194" t="s">
        <v>297</v>
      </c>
      <c r="D754" s="193"/>
      <c r="E754" s="171"/>
      <c r="F754" s="195"/>
      <c r="G754" s="166"/>
    </row>
    <row r="755" spans="1:7" x14ac:dyDescent="0.2">
      <c r="A755" s="167" t="s">
        <v>23</v>
      </c>
      <c r="B755" s="168">
        <v>88247</v>
      </c>
      <c r="C755" s="169" t="s">
        <v>726</v>
      </c>
      <c r="D755" s="170" t="s">
        <v>31</v>
      </c>
      <c r="E755" s="171">
        <v>0.5</v>
      </c>
      <c r="F755" s="172">
        <v>14.33</v>
      </c>
      <c r="G755" s="173">
        <v>7.16</v>
      </c>
    </row>
    <row r="756" spans="1:7" x14ac:dyDescent="0.2">
      <c r="A756" s="167" t="s">
        <v>23</v>
      </c>
      <c r="B756" s="168">
        <v>88264</v>
      </c>
      <c r="C756" s="169" t="s">
        <v>727</v>
      </c>
      <c r="D756" s="170" t="s">
        <v>31</v>
      </c>
      <c r="E756" s="171">
        <v>0.5</v>
      </c>
      <c r="F756" s="172">
        <v>18.38</v>
      </c>
      <c r="G756" s="173">
        <v>9.19</v>
      </c>
    </row>
    <row r="757" spans="1:7" x14ac:dyDescent="0.2">
      <c r="A757" s="196"/>
      <c r="B757" s="168"/>
      <c r="C757" s="174" t="s">
        <v>298</v>
      </c>
      <c r="D757" s="170"/>
      <c r="E757" s="171"/>
      <c r="F757" s="175"/>
      <c r="G757" s="197">
        <v>16.350000000000001</v>
      </c>
    </row>
    <row r="758" spans="1:7" x14ac:dyDescent="0.2">
      <c r="A758" s="196"/>
      <c r="B758" s="168"/>
      <c r="C758" s="174"/>
      <c r="D758" s="170"/>
      <c r="E758" s="171"/>
      <c r="F758" s="175"/>
      <c r="G758" s="197"/>
    </row>
    <row r="759" spans="1:7" x14ac:dyDescent="0.2">
      <c r="A759" s="167"/>
      <c r="B759" s="170"/>
      <c r="C759" s="174" t="s">
        <v>299</v>
      </c>
      <c r="D759" s="170"/>
      <c r="E759" s="171"/>
      <c r="F759" s="175"/>
      <c r="G759" s="177"/>
    </row>
    <row r="760" spans="1:7" ht="36" x14ac:dyDescent="0.2">
      <c r="A760" s="196" t="s">
        <v>23</v>
      </c>
      <c r="B760" s="198">
        <v>2446</v>
      </c>
      <c r="C760" s="169" t="s">
        <v>862</v>
      </c>
      <c r="D760" s="170" t="s">
        <v>728</v>
      </c>
      <c r="E760" s="171">
        <v>1</v>
      </c>
      <c r="F760" s="172">
        <v>5.21</v>
      </c>
      <c r="G760" s="173">
        <v>5.21</v>
      </c>
    </row>
    <row r="761" spans="1:7" x14ac:dyDescent="0.2">
      <c r="A761" s="199"/>
      <c r="B761" s="200"/>
      <c r="C761" s="174" t="s">
        <v>304</v>
      </c>
      <c r="D761" s="170"/>
      <c r="E761" s="171"/>
      <c r="F761" s="179"/>
      <c r="G761" s="176">
        <v>5.21</v>
      </c>
    </row>
    <row r="762" spans="1:7" x14ac:dyDescent="0.2">
      <c r="A762" s="196"/>
      <c r="B762" s="201"/>
      <c r="C762" s="169"/>
      <c r="D762" s="170"/>
      <c r="E762" s="171"/>
      <c r="F762" s="179"/>
      <c r="G762" s="173"/>
    </row>
    <row r="763" spans="1:7" x14ac:dyDescent="0.2">
      <c r="A763" s="196"/>
      <c r="B763" s="201"/>
      <c r="C763" s="174" t="s">
        <v>305</v>
      </c>
      <c r="D763" s="170"/>
      <c r="E763" s="171"/>
      <c r="F763" s="175"/>
      <c r="G763" s="176">
        <v>21.560000000000002</v>
      </c>
    </row>
    <row r="764" spans="1:7" x14ac:dyDescent="0.2">
      <c r="A764" s="196"/>
      <c r="B764" s="201"/>
      <c r="C764" s="180" t="s">
        <v>306</v>
      </c>
      <c r="D764" s="181" t="s">
        <v>288</v>
      </c>
      <c r="E764" s="171">
        <v>0</v>
      </c>
      <c r="F764" s="202"/>
      <c r="G764" s="182">
        <v>0</v>
      </c>
    </row>
    <row r="765" spans="1:7" x14ac:dyDescent="0.2">
      <c r="A765" s="183"/>
      <c r="B765" s="184"/>
      <c r="C765" s="185" t="s">
        <v>307</v>
      </c>
      <c r="D765" s="184"/>
      <c r="E765" s="186"/>
      <c r="F765" s="187"/>
      <c r="G765" s="188">
        <v>21.560000000000002</v>
      </c>
    </row>
    <row r="767" spans="1:7" s="3" customFormat="1" ht="36" x14ac:dyDescent="0.25">
      <c r="A767" s="158"/>
      <c r="B767" s="158" t="s">
        <v>272</v>
      </c>
      <c r="C767" s="39" t="s">
        <v>273</v>
      </c>
      <c r="D767" s="158" t="s">
        <v>274</v>
      </c>
      <c r="E767" s="158">
        <v>1</v>
      </c>
      <c r="F767" s="159">
        <v>618.77</v>
      </c>
      <c r="G767" s="159">
        <v>618.77</v>
      </c>
    </row>
    <row r="768" spans="1:7" x14ac:dyDescent="0.2">
      <c r="A768" s="192"/>
      <c r="B768" s="193"/>
      <c r="C768" s="194" t="s">
        <v>374</v>
      </c>
      <c r="D768" s="193"/>
      <c r="E768" s="171"/>
      <c r="F768" s="195"/>
      <c r="G768" s="166"/>
    </row>
    <row r="769" spans="1:7" ht="36" x14ac:dyDescent="0.2">
      <c r="A769" s="167" t="s">
        <v>23</v>
      </c>
      <c r="B769" s="168">
        <v>98764</v>
      </c>
      <c r="C769" s="169" t="s">
        <v>863</v>
      </c>
      <c r="D769" s="170" t="s">
        <v>849</v>
      </c>
      <c r="E769" s="171">
        <v>3.82</v>
      </c>
      <c r="F769" s="172">
        <v>3.93</v>
      </c>
      <c r="G769" s="173">
        <v>15.01</v>
      </c>
    </row>
    <row r="770" spans="1:7" ht="36" x14ac:dyDescent="0.2">
      <c r="A770" s="167" t="s">
        <v>23</v>
      </c>
      <c r="B770" s="168">
        <v>98765</v>
      </c>
      <c r="C770" s="169" t="s">
        <v>864</v>
      </c>
      <c r="D770" s="170" t="s">
        <v>865</v>
      </c>
      <c r="E770" s="171">
        <v>0.67</v>
      </c>
      <c r="F770" s="172">
        <v>0.11</v>
      </c>
      <c r="G770" s="173">
        <v>7.0000000000000007E-2</v>
      </c>
    </row>
    <row r="771" spans="1:7" x14ac:dyDescent="0.2">
      <c r="A771" s="196"/>
      <c r="B771" s="168"/>
      <c r="C771" s="174" t="s">
        <v>472</v>
      </c>
      <c r="D771" s="170"/>
      <c r="E771" s="171"/>
      <c r="F771" s="175"/>
      <c r="G771" s="197">
        <v>15.08</v>
      </c>
    </row>
    <row r="772" spans="1:7" x14ac:dyDescent="0.2">
      <c r="A772" s="337"/>
      <c r="B772" s="342"/>
      <c r="C772" s="331"/>
      <c r="D772" s="332"/>
      <c r="E772" s="171"/>
      <c r="F772" s="343"/>
      <c r="G772" s="344"/>
    </row>
    <row r="773" spans="1:7" x14ac:dyDescent="0.2">
      <c r="A773" s="167"/>
      <c r="B773" s="168"/>
      <c r="C773" s="174" t="s">
        <v>297</v>
      </c>
      <c r="D773" s="170"/>
      <c r="E773" s="171"/>
      <c r="F773" s="172"/>
      <c r="G773" s="173"/>
    </row>
    <row r="774" spans="1:7" x14ac:dyDescent="0.2">
      <c r="A774" s="167" t="s">
        <v>23</v>
      </c>
      <c r="B774" s="168">
        <v>88315</v>
      </c>
      <c r="C774" s="169" t="s">
        <v>866</v>
      </c>
      <c r="D774" s="170" t="s">
        <v>31</v>
      </c>
      <c r="E774" s="171">
        <v>7</v>
      </c>
      <c r="F774" s="172">
        <v>17.68</v>
      </c>
      <c r="G774" s="173">
        <v>123.76</v>
      </c>
    </row>
    <row r="775" spans="1:7" x14ac:dyDescent="0.2">
      <c r="A775" s="167" t="s">
        <v>23</v>
      </c>
      <c r="B775" s="168">
        <v>88316</v>
      </c>
      <c r="C775" s="169" t="s">
        <v>711</v>
      </c>
      <c r="D775" s="170" t="s">
        <v>31</v>
      </c>
      <c r="E775" s="171">
        <v>11.5</v>
      </c>
      <c r="F775" s="172">
        <v>14.37</v>
      </c>
      <c r="G775" s="173">
        <v>165.25</v>
      </c>
    </row>
    <row r="776" spans="1:7" x14ac:dyDescent="0.2">
      <c r="A776" s="167" t="s">
        <v>23</v>
      </c>
      <c r="B776" s="168">
        <v>88317</v>
      </c>
      <c r="C776" s="169" t="s">
        <v>867</v>
      </c>
      <c r="D776" s="170" t="s">
        <v>31</v>
      </c>
      <c r="E776" s="171">
        <v>4.5</v>
      </c>
      <c r="F776" s="172">
        <v>17.98</v>
      </c>
      <c r="G776" s="173">
        <v>80.91</v>
      </c>
    </row>
    <row r="777" spans="1:7" x14ac:dyDescent="0.2">
      <c r="A777" s="196"/>
      <c r="B777" s="168"/>
      <c r="C777" s="174" t="s">
        <v>298</v>
      </c>
      <c r="D777" s="170"/>
      <c r="E777" s="171"/>
      <c r="F777" s="175"/>
      <c r="G777" s="197">
        <v>369.91999999999996</v>
      </c>
    </row>
    <row r="778" spans="1:7" x14ac:dyDescent="0.2">
      <c r="A778" s="196"/>
      <c r="B778" s="168"/>
      <c r="C778" s="174"/>
      <c r="D778" s="170"/>
      <c r="E778" s="171"/>
      <c r="F778" s="175"/>
      <c r="G778" s="197"/>
    </row>
    <row r="779" spans="1:7" x14ac:dyDescent="0.2">
      <c r="A779" s="167"/>
      <c r="B779" s="170"/>
      <c r="C779" s="174" t="s">
        <v>299</v>
      </c>
      <c r="D779" s="170"/>
      <c r="E779" s="171"/>
      <c r="F779" s="175"/>
      <c r="G779" s="177"/>
    </row>
    <row r="780" spans="1:7" ht="24" x14ac:dyDescent="0.2">
      <c r="A780" s="196" t="s">
        <v>23</v>
      </c>
      <c r="B780" s="198">
        <v>7167</v>
      </c>
      <c r="C780" s="169" t="s">
        <v>868</v>
      </c>
      <c r="D780" s="170" t="s">
        <v>733</v>
      </c>
      <c r="E780" s="171">
        <v>1.1000000000000001</v>
      </c>
      <c r="F780" s="172">
        <v>17.010000000000002</v>
      </c>
      <c r="G780" s="173">
        <v>18.71</v>
      </c>
    </row>
    <row r="781" spans="1:7" ht="24" x14ac:dyDescent="0.2">
      <c r="A781" s="196" t="s">
        <v>23</v>
      </c>
      <c r="B781" s="198">
        <v>7697</v>
      </c>
      <c r="C781" s="169" t="s">
        <v>869</v>
      </c>
      <c r="D781" s="170" t="s">
        <v>728</v>
      </c>
      <c r="E781" s="171">
        <v>1.4318</v>
      </c>
      <c r="F781" s="172">
        <v>30.05</v>
      </c>
      <c r="G781" s="173">
        <v>43.02</v>
      </c>
    </row>
    <row r="782" spans="1:7" x14ac:dyDescent="0.2">
      <c r="A782" s="196" t="s">
        <v>23</v>
      </c>
      <c r="B782" s="198">
        <v>10997</v>
      </c>
      <c r="C782" s="169" t="s">
        <v>870</v>
      </c>
      <c r="D782" s="170" t="s">
        <v>735</v>
      </c>
      <c r="E782" s="171">
        <v>3.37</v>
      </c>
      <c r="F782" s="172">
        <v>13.77</v>
      </c>
      <c r="G782" s="173">
        <v>46.4</v>
      </c>
    </row>
    <row r="783" spans="1:7" ht="24" x14ac:dyDescent="0.2">
      <c r="A783" s="196" t="s">
        <v>23</v>
      </c>
      <c r="B783" s="198">
        <v>21010</v>
      </c>
      <c r="C783" s="169" t="s">
        <v>871</v>
      </c>
      <c r="D783" s="170" t="s">
        <v>728</v>
      </c>
      <c r="E783" s="171">
        <v>6.7407000000000004</v>
      </c>
      <c r="F783" s="172">
        <v>18.64</v>
      </c>
      <c r="G783" s="173">
        <v>125.64</v>
      </c>
    </row>
    <row r="784" spans="1:7" x14ac:dyDescent="0.2">
      <c r="A784" s="199"/>
      <c r="B784" s="200"/>
      <c r="C784" s="174" t="s">
        <v>304</v>
      </c>
      <c r="D784" s="170"/>
      <c r="E784" s="171"/>
      <c r="F784" s="179"/>
      <c r="G784" s="176">
        <v>233.76999999999998</v>
      </c>
    </row>
    <row r="785" spans="1:8" x14ac:dyDescent="0.2">
      <c r="A785" s="196"/>
      <c r="B785" s="201"/>
      <c r="C785" s="169"/>
      <c r="D785" s="170"/>
      <c r="E785" s="171"/>
      <c r="F785" s="179"/>
      <c r="G785" s="173"/>
    </row>
    <row r="786" spans="1:8" x14ac:dyDescent="0.2">
      <c r="A786" s="196"/>
      <c r="B786" s="201"/>
      <c r="C786" s="174" t="s">
        <v>305</v>
      </c>
      <c r="D786" s="170"/>
      <c r="E786" s="171"/>
      <c r="F786" s="175"/>
      <c r="G786" s="176">
        <v>618.77</v>
      </c>
    </row>
    <row r="787" spans="1:8" x14ac:dyDescent="0.2">
      <c r="A787" s="196"/>
      <c r="B787" s="201"/>
      <c r="C787" s="180" t="s">
        <v>306</v>
      </c>
      <c r="D787" s="181" t="s">
        <v>288</v>
      </c>
      <c r="E787" s="171">
        <v>0</v>
      </c>
      <c r="F787" s="202"/>
      <c r="G787" s="182">
        <v>0</v>
      </c>
    </row>
    <row r="788" spans="1:8" x14ac:dyDescent="0.2">
      <c r="A788" s="183"/>
      <c r="B788" s="184"/>
      <c r="C788" s="185" t="s">
        <v>307</v>
      </c>
      <c r="D788" s="184"/>
      <c r="E788" s="186"/>
      <c r="F788" s="187"/>
      <c r="G788" s="188">
        <v>618.77</v>
      </c>
    </row>
    <row r="789" spans="1:8" x14ac:dyDescent="0.2">
      <c r="A789" s="55"/>
      <c r="B789" s="189"/>
      <c r="C789" s="155"/>
      <c r="D789" s="189"/>
      <c r="E789" s="189"/>
      <c r="F789" s="191"/>
      <c r="G789" s="191"/>
      <c r="H789" s="223"/>
    </row>
    <row r="790" spans="1:8" s="3" customFormat="1" ht="24" x14ac:dyDescent="0.25">
      <c r="A790" s="158"/>
      <c r="B790" s="158" t="s">
        <v>473</v>
      </c>
      <c r="C790" s="39" t="s">
        <v>474</v>
      </c>
      <c r="D790" s="158" t="s">
        <v>274</v>
      </c>
      <c r="E790" s="158">
        <v>1</v>
      </c>
      <c r="F790" s="159">
        <v>30.89</v>
      </c>
      <c r="G790" s="159">
        <v>30.89</v>
      </c>
    </row>
    <row r="791" spans="1:8" x14ac:dyDescent="0.2">
      <c r="A791" s="192"/>
      <c r="B791" s="193"/>
      <c r="C791" s="194" t="s">
        <v>297</v>
      </c>
      <c r="D791" s="193"/>
      <c r="E791" s="171"/>
      <c r="F791" s="195"/>
      <c r="G791" s="166"/>
    </row>
    <row r="792" spans="1:8" x14ac:dyDescent="0.2">
      <c r="A792" s="167" t="s">
        <v>23</v>
      </c>
      <c r="B792" s="168">
        <v>88310</v>
      </c>
      <c r="C792" s="169" t="s">
        <v>821</v>
      </c>
      <c r="D792" s="170" t="s">
        <v>31</v>
      </c>
      <c r="E792" s="171">
        <v>0.8</v>
      </c>
      <c r="F792" s="172">
        <v>18.88</v>
      </c>
      <c r="G792" s="173">
        <v>15.1</v>
      </c>
    </row>
    <row r="793" spans="1:8" x14ac:dyDescent="0.2">
      <c r="A793" s="167" t="s">
        <v>23</v>
      </c>
      <c r="B793" s="168">
        <v>88316</v>
      </c>
      <c r="C793" s="169" t="s">
        <v>711</v>
      </c>
      <c r="D793" s="170" t="s">
        <v>31</v>
      </c>
      <c r="E793" s="171">
        <v>0.8</v>
      </c>
      <c r="F793" s="172">
        <v>14.37</v>
      </c>
      <c r="G793" s="173">
        <v>11.49</v>
      </c>
    </row>
    <row r="794" spans="1:8" x14ac:dyDescent="0.2">
      <c r="A794" s="196"/>
      <c r="B794" s="168"/>
      <c r="C794" s="174" t="s">
        <v>298</v>
      </c>
      <c r="D794" s="170"/>
      <c r="E794" s="171"/>
      <c r="F794" s="175"/>
      <c r="G794" s="197">
        <v>26.59</v>
      </c>
    </row>
    <row r="795" spans="1:8" x14ac:dyDescent="0.2">
      <c r="A795" s="196"/>
      <c r="B795" s="168"/>
      <c r="C795" s="174"/>
      <c r="D795" s="170"/>
      <c r="E795" s="171"/>
      <c r="F795" s="175"/>
      <c r="G795" s="197"/>
    </row>
    <row r="796" spans="1:8" x14ac:dyDescent="0.2">
      <c r="A796" s="167"/>
      <c r="B796" s="170"/>
      <c r="C796" s="174" t="s">
        <v>299</v>
      </c>
      <c r="D796" s="170"/>
      <c r="E796" s="171"/>
      <c r="F796" s="175"/>
      <c r="G796" s="177"/>
    </row>
    <row r="797" spans="1:8" x14ac:dyDescent="0.2">
      <c r="A797" s="196" t="s">
        <v>23</v>
      </c>
      <c r="B797" s="198">
        <v>3768</v>
      </c>
      <c r="C797" s="169" t="s">
        <v>872</v>
      </c>
      <c r="D797" s="170" t="s">
        <v>504</v>
      </c>
      <c r="E797" s="171">
        <v>0.3</v>
      </c>
      <c r="F797" s="172">
        <v>2.56</v>
      </c>
      <c r="G797" s="173">
        <v>0.76</v>
      </c>
    </row>
    <row r="798" spans="1:8" x14ac:dyDescent="0.2">
      <c r="A798" s="196" t="s">
        <v>23</v>
      </c>
      <c r="B798" s="198">
        <v>5318</v>
      </c>
      <c r="C798" s="169" t="s">
        <v>873</v>
      </c>
      <c r="D798" s="170" t="s">
        <v>778</v>
      </c>
      <c r="E798" s="171">
        <v>0.05</v>
      </c>
      <c r="F798" s="172">
        <v>11.95</v>
      </c>
      <c r="G798" s="173">
        <v>0.59</v>
      </c>
    </row>
    <row r="799" spans="1:8" ht="24" x14ac:dyDescent="0.2">
      <c r="A799" s="196" t="s">
        <v>23</v>
      </c>
      <c r="B799" s="198">
        <v>7293</v>
      </c>
      <c r="C799" s="169" t="s">
        <v>874</v>
      </c>
      <c r="D799" s="170" t="s">
        <v>778</v>
      </c>
      <c r="E799" s="171">
        <v>0.12</v>
      </c>
      <c r="F799" s="172">
        <v>24.64</v>
      </c>
      <c r="G799" s="173">
        <v>2.95</v>
      </c>
    </row>
    <row r="800" spans="1:8" x14ac:dyDescent="0.2">
      <c r="A800" s="199"/>
      <c r="B800" s="200"/>
      <c r="C800" s="174" t="s">
        <v>304</v>
      </c>
      <c r="D800" s="170"/>
      <c r="E800" s="171"/>
      <c r="F800" s="179"/>
      <c r="G800" s="176">
        <v>4.3000000000000007</v>
      </c>
    </row>
    <row r="801" spans="1:7" x14ac:dyDescent="0.2">
      <c r="A801" s="196"/>
      <c r="B801" s="201"/>
      <c r="C801" s="169"/>
      <c r="D801" s="170"/>
      <c r="E801" s="171"/>
      <c r="F801" s="179"/>
      <c r="G801" s="173"/>
    </row>
    <row r="802" spans="1:7" x14ac:dyDescent="0.2">
      <c r="A802" s="196"/>
      <c r="B802" s="201"/>
      <c r="C802" s="174" t="s">
        <v>305</v>
      </c>
      <c r="D802" s="170"/>
      <c r="E802" s="171"/>
      <c r="F802" s="175"/>
      <c r="G802" s="176">
        <v>30.89</v>
      </c>
    </row>
    <row r="803" spans="1:7" x14ac:dyDescent="0.2">
      <c r="A803" s="196"/>
      <c r="B803" s="201"/>
      <c r="C803" s="180" t="s">
        <v>306</v>
      </c>
      <c r="D803" s="181" t="s">
        <v>288</v>
      </c>
      <c r="E803" s="171">
        <v>0</v>
      </c>
      <c r="F803" s="202"/>
      <c r="G803" s="182">
        <v>0</v>
      </c>
    </row>
    <row r="804" spans="1:7" x14ac:dyDescent="0.2">
      <c r="A804" s="183"/>
      <c r="B804" s="184"/>
      <c r="C804" s="185" t="s">
        <v>307</v>
      </c>
      <c r="D804" s="184"/>
      <c r="E804" s="186"/>
      <c r="F804" s="187"/>
      <c r="G804" s="188">
        <v>30.89</v>
      </c>
    </row>
    <row r="806" spans="1:7" s="3" customFormat="1" ht="24" x14ac:dyDescent="0.25">
      <c r="A806" s="158"/>
      <c r="B806" s="158" t="s">
        <v>475</v>
      </c>
      <c r="C806" s="39" t="s">
        <v>476</v>
      </c>
      <c r="D806" s="158" t="s">
        <v>274</v>
      </c>
      <c r="E806" s="158">
        <v>1</v>
      </c>
      <c r="F806" s="159">
        <v>23.169999999999998</v>
      </c>
      <c r="G806" s="159">
        <v>23.169999999999998</v>
      </c>
    </row>
    <row r="807" spans="1:7" x14ac:dyDescent="0.2">
      <c r="A807" s="192"/>
      <c r="B807" s="193"/>
      <c r="C807" s="194" t="s">
        <v>297</v>
      </c>
      <c r="D807" s="193"/>
      <c r="E807" s="171"/>
      <c r="F807" s="195"/>
      <c r="G807" s="166"/>
    </row>
    <row r="808" spans="1:7" x14ac:dyDescent="0.2">
      <c r="A808" s="167" t="s">
        <v>23</v>
      </c>
      <c r="B808" s="168">
        <v>88310</v>
      </c>
      <c r="C808" s="169" t="s">
        <v>821</v>
      </c>
      <c r="D808" s="170" t="s">
        <v>31</v>
      </c>
      <c r="E808" s="171">
        <v>0.5</v>
      </c>
      <c r="F808" s="172">
        <v>18.88</v>
      </c>
      <c r="G808" s="173">
        <v>9.44</v>
      </c>
    </row>
    <row r="809" spans="1:7" x14ac:dyDescent="0.2">
      <c r="A809" s="167" t="s">
        <v>23</v>
      </c>
      <c r="B809" s="168">
        <v>88316</v>
      </c>
      <c r="C809" s="169" t="s">
        <v>711</v>
      </c>
      <c r="D809" s="170" t="s">
        <v>31</v>
      </c>
      <c r="E809" s="171">
        <v>0.5</v>
      </c>
      <c r="F809" s="172">
        <v>14.37</v>
      </c>
      <c r="G809" s="173">
        <v>7.18</v>
      </c>
    </row>
    <row r="810" spans="1:7" x14ac:dyDescent="0.2">
      <c r="A810" s="196"/>
      <c r="B810" s="168"/>
      <c r="C810" s="174" t="s">
        <v>298</v>
      </c>
      <c r="D810" s="170"/>
      <c r="E810" s="171"/>
      <c r="F810" s="175"/>
      <c r="G810" s="197">
        <v>16.619999999999997</v>
      </c>
    </row>
    <row r="811" spans="1:7" x14ac:dyDescent="0.2">
      <c r="A811" s="196"/>
      <c r="B811" s="168"/>
      <c r="C811" s="174"/>
      <c r="D811" s="170"/>
      <c r="E811" s="171"/>
      <c r="F811" s="175"/>
      <c r="G811" s="197"/>
    </row>
    <row r="812" spans="1:7" x14ac:dyDescent="0.2">
      <c r="A812" s="167"/>
      <c r="B812" s="170"/>
      <c r="C812" s="174" t="s">
        <v>299</v>
      </c>
      <c r="D812" s="170"/>
      <c r="E812" s="171"/>
      <c r="F812" s="175"/>
      <c r="G812" s="177"/>
    </row>
    <row r="813" spans="1:7" x14ac:dyDescent="0.2">
      <c r="A813" s="196" t="s">
        <v>23</v>
      </c>
      <c r="B813" s="198">
        <v>3768</v>
      </c>
      <c r="C813" s="169" t="s">
        <v>872</v>
      </c>
      <c r="D813" s="170" t="s">
        <v>504</v>
      </c>
      <c r="E813" s="171">
        <v>0.6</v>
      </c>
      <c r="F813" s="172">
        <v>2.56</v>
      </c>
      <c r="G813" s="173">
        <v>1.53</v>
      </c>
    </row>
    <row r="814" spans="1:7" x14ac:dyDescent="0.2">
      <c r="A814" s="196" t="s">
        <v>23</v>
      </c>
      <c r="B814" s="198">
        <v>5318</v>
      </c>
      <c r="C814" s="169" t="s">
        <v>873</v>
      </c>
      <c r="D814" s="170" t="s">
        <v>778</v>
      </c>
      <c r="E814" s="171">
        <v>7.0000000000000007E-2</v>
      </c>
      <c r="F814" s="172">
        <v>11.95</v>
      </c>
      <c r="G814" s="173">
        <v>0.83</v>
      </c>
    </row>
    <row r="815" spans="1:7" x14ac:dyDescent="0.2">
      <c r="A815" s="196" t="s">
        <v>23</v>
      </c>
      <c r="B815" s="198">
        <v>7288</v>
      </c>
      <c r="C815" s="169" t="s">
        <v>875</v>
      </c>
      <c r="D815" s="170" t="s">
        <v>778</v>
      </c>
      <c r="E815" s="171">
        <v>0.16</v>
      </c>
      <c r="F815" s="172">
        <v>26.22</v>
      </c>
      <c r="G815" s="173">
        <v>4.1900000000000004</v>
      </c>
    </row>
    <row r="816" spans="1:7" x14ac:dyDescent="0.2">
      <c r="A816" s="199"/>
      <c r="B816" s="200"/>
      <c r="C816" s="174" t="s">
        <v>304</v>
      </c>
      <c r="D816" s="170"/>
      <c r="E816" s="171"/>
      <c r="F816" s="179"/>
      <c r="G816" s="176">
        <v>6.5500000000000007</v>
      </c>
    </row>
    <row r="817" spans="1:7" x14ac:dyDescent="0.2">
      <c r="A817" s="196"/>
      <c r="B817" s="201"/>
      <c r="C817" s="169"/>
      <c r="D817" s="170"/>
      <c r="E817" s="171"/>
      <c r="F817" s="179"/>
      <c r="G817" s="173"/>
    </row>
    <row r="818" spans="1:7" x14ac:dyDescent="0.2">
      <c r="A818" s="196"/>
      <c r="B818" s="201"/>
      <c r="C818" s="174" t="s">
        <v>305</v>
      </c>
      <c r="D818" s="170"/>
      <c r="E818" s="171"/>
      <c r="F818" s="175"/>
      <c r="G818" s="176">
        <v>23.169999999999998</v>
      </c>
    </row>
    <row r="819" spans="1:7" x14ac:dyDescent="0.2">
      <c r="A819" s="196"/>
      <c r="B819" s="201"/>
      <c r="C819" s="180" t="s">
        <v>306</v>
      </c>
      <c r="D819" s="181" t="s">
        <v>288</v>
      </c>
      <c r="E819" s="171">
        <v>0</v>
      </c>
      <c r="F819" s="202"/>
      <c r="G819" s="182">
        <v>0</v>
      </c>
    </row>
    <row r="820" spans="1:7" x14ac:dyDescent="0.2">
      <c r="A820" s="183"/>
      <c r="B820" s="184"/>
      <c r="C820" s="185" t="s">
        <v>307</v>
      </c>
      <c r="D820" s="184"/>
      <c r="E820" s="186"/>
      <c r="F820" s="187"/>
      <c r="G820" s="188">
        <v>23.169999999999998</v>
      </c>
    </row>
    <row r="822" spans="1:7" s="3" customFormat="1" ht="30.75" customHeight="1" x14ac:dyDescent="0.25">
      <c r="A822" s="158"/>
      <c r="B822" s="158" t="s">
        <v>153</v>
      </c>
      <c r="C822" s="39" t="s">
        <v>477</v>
      </c>
      <c r="D822" s="158" t="s">
        <v>478</v>
      </c>
      <c r="E822" s="158">
        <v>1</v>
      </c>
      <c r="F822" s="159">
        <v>9.93</v>
      </c>
      <c r="G822" s="159">
        <v>9.93</v>
      </c>
    </row>
    <row r="823" spans="1:7" x14ac:dyDescent="0.2">
      <c r="A823" s="192"/>
      <c r="B823" s="193"/>
      <c r="C823" s="194" t="s">
        <v>297</v>
      </c>
      <c r="D823" s="193"/>
      <c r="E823" s="171"/>
      <c r="F823" s="195"/>
      <c r="G823" s="166"/>
    </row>
    <row r="824" spans="1:7" x14ac:dyDescent="0.2">
      <c r="A824" s="167" t="s">
        <v>23</v>
      </c>
      <c r="B824" s="168">
        <v>88315</v>
      </c>
      <c r="C824" s="169" t="s">
        <v>866</v>
      </c>
      <c r="D824" s="170" t="s">
        <v>31</v>
      </c>
      <c r="E824" s="171">
        <v>0.12</v>
      </c>
      <c r="F824" s="172">
        <v>17.68</v>
      </c>
      <c r="G824" s="173">
        <v>2.12</v>
      </c>
    </row>
    <row r="825" spans="1:7" x14ac:dyDescent="0.2">
      <c r="A825" s="167" t="s">
        <v>23</v>
      </c>
      <c r="B825" s="168">
        <v>88316</v>
      </c>
      <c r="C825" s="169" t="s">
        <v>711</v>
      </c>
      <c r="D825" s="170" t="s">
        <v>31</v>
      </c>
      <c r="E825" s="171">
        <v>0.12</v>
      </c>
      <c r="F825" s="172">
        <v>14.37</v>
      </c>
      <c r="G825" s="173">
        <v>1.72</v>
      </c>
    </row>
    <row r="826" spans="1:7" x14ac:dyDescent="0.2">
      <c r="A826" s="196"/>
      <c r="B826" s="168"/>
      <c r="C826" s="174" t="s">
        <v>298</v>
      </c>
      <c r="D826" s="170"/>
      <c r="E826" s="171"/>
      <c r="F826" s="175"/>
      <c r="G826" s="197">
        <v>3.84</v>
      </c>
    </row>
    <row r="827" spans="1:7" x14ac:dyDescent="0.2">
      <c r="A827" s="196"/>
      <c r="B827" s="168"/>
      <c r="C827" s="174"/>
      <c r="D827" s="170"/>
      <c r="E827" s="171"/>
      <c r="F827" s="175"/>
      <c r="G827" s="197"/>
    </row>
    <row r="828" spans="1:7" x14ac:dyDescent="0.2">
      <c r="A828" s="167"/>
      <c r="B828" s="170"/>
      <c r="C828" s="174" t="s">
        <v>299</v>
      </c>
      <c r="D828" s="170"/>
      <c r="E828" s="171"/>
      <c r="F828" s="175"/>
      <c r="G828" s="177"/>
    </row>
    <row r="829" spans="1:7" ht="24" x14ac:dyDescent="0.2">
      <c r="A829" s="196" t="s">
        <v>23</v>
      </c>
      <c r="B829" s="198">
        <v>43083</v>
      </c>
      <c r="C829" s="169" t="s">
        <v>876</v>
      </c>
      <c r="D829" s="170" t="s">
        <v>735</v>
      </c>
      <c r="E829" s="171">
        <v>1.05</v>
      </c>
      <c r="F829" s="172">
        <v>5.8</v>
      </c>
      <c r="G829" s="173">
        <v>6.09</v>
      </c>
    </row>
    <row r="830" spans="1:7" x14ac:dyDescent="0.2">
      <c r="A830" s="199"/>
      <c r="B830" s="200"/>
      <c r="C830" s="174" t="s">
        <v>304</v>
      </c>
      <c r="D830" s="170"/>
      <c r="E830" s="171"/>
      <c r="F830" s="179"/>
      <c r="G830" s="176">
        <v>6.09</v>
      </c>
    </row>
    <row r="831" spans="1:7" x14ac:dyDescent="0.2">
      <c r="A831" s="196"/>
      <c r="B831" s="201"/>
      <c r="C831" s="169"/>
      <c r="D831" s="170"/>
      <c r="E831" s="171"/>
      <c r="F831" s="179"/>
      <c r="G831" s="173"/>
    </row>
    <row r="832" spans="1:7" x14ac:dyDescent="0.2">
      <c r="A832" s="196"/>
      <c r="B832" s="201"/>
      <c r="C832" s="174" t="s">
        <v>305</v>
      </c>
      <c r="D832" s="170"/>
      <c r="E832" s="171"/>
      <c r="F832" s="175"/>
      <c r="G832" s="176">
        <v>9.93</v>
      </c>
    </row>
    <row r="833" spans="1:7" x14ac:dyDescent="0.2">
      <c r="A833" s="196"/>
      <c r="B833" s="201"/>
      <c r="C833" s="180" t="s">
        <v>306</v>
      </c>
      <c r="D833" s="181" t="s">
        <v>288</v>
      </c>
      <c r="E833" s="171">
        <v>0</v>
      </c>
      <c r="F833" s="202"/>
      <c r="G833" s="182">
        <v>0</v>
      </c>
    </row>
    <row r="834" spans="1:7" x14ac:dyDescent="0.2">
      <c r="A834" s="183"/>
      <c r="B834" s="184"/>
      <c r="C834" s="185" t="s">
        <v>307</v>
      </c>
      <c r="D834" s="184"/>
      <c r="E834" s="186"/>
      <c r="F834" s="187"/>
      <c r="G834" s="188">
        <v>9.93</v>
      </c>
    </row>
    <row r="836" spans="1:7" s="3" customFormat="1" ht="39" customHeight="1" x14ac:dyDescent="0.25">
      <c r="A836" s="158"/>
      <c r="B836" s="158" t="s">
        <v>155</v>
      </c>
      <c r="C836" s="39" t="s">
        <v>479</v>
      </c>
      <c r="D836" s="158" t="s">
        <v>478</v>
      </c>
      <c r="E836" s="158">
        <v>1</v>
      </c>
      <c r="F836" s="159">
        <v>9.93</v>
      </c>
      <c r="G836" s="159">
        <v>9.93</v>
      </c>
    </row>
    <row r="837" spans="1:7" x14ac:dyDescent="0.2">
      <c r="A837" s="192"/>
      <c r="B837" s="193"/>
      <c r="C837" s="194" t="s">
        <v>297</v>
      </c>
      <c r="D837" s="193"/>
      <c r="E837" s="171"/>
      <c r="F837" s="195"/>
      <c r="G837" s="166"/>
    </row>
    <row r="838" spans="1:7" x14ac:dyDescent="0.2">
      <c r="A838" s="167" t="s">
        <v>23</v>
      </c>
      <c r="B838" s="168">
        <v>88315</v>
      </c>
      <c r="C838" s="169" t="s">
        <v>866</v>
      </c>
      <c r="D838" s="170" t="s">
        <v>31</v>
      </c>
      <c r="E838" s="171">
        <v>0.12</v>
      </c>
      <c r="F838" s="172">
        <v>17.68</v>
      </c>
      <c r="G838" s="173">
        <v>2.12</v>
      </c>
    </row>
    <row r="839" spans="1:7" x14ac:dyDescent="0.2">
      <c r="A839" s="167" t="s">
        <v>23</v>
      </c>
      <c r="B839" s="168">
        <v>88316</v>
      </c>
      <c r="C839" s="169" t="s">
        <v>711</v>
      </c>
      <c r="D839" s="170" t="s">
        <v>31</v>
      </c>
      <c r="E839" s="171">
        <v>0.12</v>
      </c>
      <c r="F839" s="172">
        <v>14.37</v>
      </c>
      <c r="G839" s="173">
        <v>1.72</v>
      </c>
    </row>
    <row r="840" spans="1:7" x14ac:dyDescent="0.2">
      <c r="A840" s="196"/>
      <c r="B840" s="168"/>
      <c r="C840" s="174" t="s">
        <v>298</v>
      </c>
      <c r="D840" s="170"/>
      <c r="E840" s="171"/>
      <c r="F840" s="175"/>
      <c r="G840" s="197">
        <v>3.84</v>
      </c>
    </row>
    <row r="841" spans="1:7" x14ac:dyDescent="0.2">
      <c r="A841" s="196"/>
      <c r="B841" s="168"/>
      <c r="C841" s="174"/>
      <c r="D841" s="170"/>
      <c r="E841" s="171"/>
      <c r="F841" s="175"/>
      <c r="G841" s="197"/>
    </row>
    <row r="842" spans="1:7" x14ac:dyDescent="0.2">
      <c r="A842" s="167"/>
      <c r="B842" s="170"/>
      <c r="C842" s="174" t="s">
        <v>299</v>
      </c>
      <c r="D842" s="170"/>
      <c r="E842" s="171"/>
      <c r="F842" s="175"/>
      <c r="G842" s="177"/>
    </row>
    <row r="843" spans="1:7" ht="24" x14ac:dyDescent="0.2">
      <c r="A843" s="196" t="s">
        <v>23</v>
      </c>
      <c r="B843" s="198">
        <v>43083</v>
      </c>
      <c r="C843" s="169" t="s">
        <v>876</v>
      </c>
      <c r="D843" s="170" t="s">
        <v>735</v>
      </c>
      <c r="E843" s="171">
        <v>1.05</v>
      </c>
      <c r="F843" s="172">
        <v>5.8</v>
      </c>
      <c r="G843" s="173">
        <v>6.09</v>
      </c>
    </row>
    <row r="844" spans="1:7" x14ac:dyDescent="0.2">
      <c r="A844" s="199"/>
      <c r="B844" s="200"/>
      <c r="C844" s="174" t="s">
        <v>304</v>
      </c>
      <c r="D844" s="170"/>
      <c r="E844" s="171"/>
      <c r="F844" s="179"/>
      <c r="G844" s="176">
        <v>6.09</v>
      </c>
    </row>
    <row r="845" spans="1:7" x14ac:dyDescent="0.2">
      <c r="A845" s="196"/>
      <c r="B845" s="201"/>
      <c r="C845" s="169"/>
      <c r="D845" s="170"/>
      <c r="E845" s="171"/>
      <c r="F845" s="179"/>
      <c r="G845" s="173"/>
    </row>
    <row r="846" spans="1:7" x14ac:dyDescent="0.2">
      <c r="A846" s="196"/>
      <c r="B846" s="201"/>
      <c r="C846" s="174" t="s">
        <v>305</v>
      </c>
      <c r="D846" s="170"/>
      <c r="E846" s="171"/>
      <c r="F846" s="175"/>
      <c r="G846" s="176">
        <v>9.93</v>
      </c>
    </row>
    <row r="847" spans="1:7" x14ac:dyDescent="0.2">
      <c r="A847" s="196"/>
      <c r="B847" s="201"/>
      <c r="C847" s="180" t="s">
        <v>306</v>
      </c>
      <c r="D847" s="181" t="s">
        <v>288</v>
      </c>
      <c r="E847" s="171">
        <v>0</v>
      </c>
      <c r="F847" s="202"/>
      <c r="G847" s="182">
        <v>0</v>
      </c>
    </row>
    <row r="848" spans="1:7" x14ac:dyDescent="0.2">
      <c r="A848" s="183"/>
      <c r="B848" s="184"/>
      <c r="C848" s="185" t="s">
        <v>307</v>
      </c>
      <c r="D848" s="184"/>
      <c r="E848" s="186"/>
      <c r="F848" s="187"/>
      <c r="G848" s="188">
        <v>9.93</v>
      </c>
    </row>
    <row r="850" spans="1:7" s="3" customFormat="1" ht="39" customHeight="1" x14ac:dyDescent="0.25">
      <c r="A850" s="158"/>
      <c r="B850" s="158" t="s">
        <v>157</v>
      </c>
      <c r="C850" s="39" t="s">
        <v>480</v>
      </c>
      <c r="D850" s="158" t="s">
        <v>478</v>
      </c>
      <c r="E850" s="158">
        <v>1</v>
      </c>
      <c r="F850" s="159">
        <v>9.93</v>
      </c>
      <c r="G850" s="159">
        <v>9.93</v>
      </c>
    </row>
    <row r="851" spans="1:7" x14ac:dyDescent="0.2">
      <c r="A851" s="192"/>
      <c r="B851" s="193"/>
      <c r="C851" s="194" t="s">
        <v>297</v>
      </c>
      <c r="D851" s="193"/>
      <c r="E851" s="171"/>
      <c r="F851" s="195"/>
      <c r="G851" s="166"/>
    </row>
    <row r="852" spans="1:7" x14ac:dyDescent="0.2">
      <c r="A852" s="167" t="s">
        <v>23</v>
      </c>
      <c r="B852" s="168">
        <v>88315</v>
      </c>
      <c r="C852" s="169" t="s">
        <v>866</v>
      </c>
      <c r="D852" s="170" t="s">
        <v>31</v>
      </c>
      <c r="E852" s="171">
        <v>0.12</v>
      </c>
      <c r="F852" s="172">
        <v>17.68</v>
      </c>
      <c r="G852" s="173">
        <v>2.12</v>
      </c>
    </row>
    <row r="853" spans="1:7" x14ac:dyDescent="0.2">
      <c r="A853" s="167" t="s">
        <v>23</v>
      </c>
      <c r="B853" s="168">
        <v>88316</v>
      </c>
      <c r="C853" s="169" t="s">
        <v>711</v>
      </c>
      <c r="D853" s="170" t="s">
        <v>31</v>
      </c>
      <c r="E853" s="171">
        <v>0.12</v>
      </c>
      <c r="F853" s="172">
        <v>14.37</v>
      </c>
      <c r="G853" s="173">
        <v>1.72</v>
      </c>
    </row>
    <row r="854" spans="1:7" x14ac:dyDescent="0.2">
      <c r="A854" s="196"/>
      <c r="B854" s="168"/>
      <c r="C854" s="174" t="s">
        <v>298</v>
      </c>
      <c r="D854" s="170"/>
      <c r="E854" s="171"/>
      <c r="F854" s="175"/>
      <c r="G854" s="197">
        <v>3.84</v>
      </c>
    </row>
    <row r="855" spans="1:7" x14ac:dyDescent="0.2">
      <c r="A855" s="196"/>
      <c r="B855" s="168"/>
      <c r="C855" s="174"/>
      <c r="D855" s="170"/>
      <c r="E855" s="171"/>
      <c r="F855" s="175"/>
      <c r="G855" s="197"/>
    </row>
    <row r="856" spans="1:7" x14ac:dyDescent="0.2">
      <c r="A856" s="167"/>
      <c r="B856" s="170"/>
      <c r="C856" s="174" t="s">
        <v>299</v>
      </c>
      <c r="D856" s="170"/>
      <c r="E856" s="171"/>
      <c r="F856" s="175"/>
      <c r="G856" s="177"/>
    </row>
    <row r="857" spans="1:7" ht="24" x14ac:dyDescent="0.2">
      <c r="A857" s="196" t="s">
        <v>23</v>
      </c>
      <c r="B857" s="198">
        <v>43083</v>
      </c>
      <c r="C857" s="169" t="s">
        <v>876</v>
      </c>
      <c r="D857" s="170" t="s">
        <v>735</v>
      </c>
      <c r="E857" s="171">
        <v>1.05</v>
      </c>
      <c r="F857" s="172">
        <v>5.8</v>
      </c>
      <c r="G857" s="173">
        <v>6.09</v>
      </c>
    </row>
    <row r="858" spans="1:7" x14ac:dyDescent="0.2">
      <c r="A858" s="199"/>
      <c r="B858" s="200"/>
      <c r="C858" s="174" t="s">
        <v>304</v>
      </c>
      <c r="D858" s="170"/>
      <c r="E858" s="171"/>
      <c r="F858" s="179"/>
      <c r="G858" s="176">
        <v>6.09</v>
      </c>
    </row>
    <row r="859" spans="1:7" x14ac:dyDescent="0.2">
      <c r="A859" s="196"/>
      <c r="B859" s="201"/>
      <c r="C859" s="169"/>
      <c r="D859" s="170"/>
      <c r="E859" s="171"/>
      <c r="F859" s="179"/>
      <c r="G859" s="173"/>
    </row>
    <row r="860" spans="1:7" x14ac:dyDescent="0.2">
      <c r="A860" s="196"/>
      <c r="B860" s="201"/>
      <c r="C860" s="174" t="s">
        <v>305</v>
      </c>
      <c r="D860" s="170"/>
      <c r="E860" s="171"/>
      <c r="F860" s="175"/>
      <c r="G860" s="176">
        <v>9.93</v>
      </c>
    </row>
    <row r="861" spans="1:7" x14ac:dyDescent="0.2">
      <c r="A861" s="196"/>
      <c r="B861" s="201"/>
      <c r="C861" s="180" t="s">
        <v>306</v>
      </c>
      <c r="D861" s="181" t="s">
        <v>288</v>
      </c>
      <c r="E861" s="171">
        <v>0</v>
      </c>
      <c r="F861" s="202"/>
      <c r="G861" s="182">
        <v>0</v>
      </c>
    </row>
    <row r="862" spans="1:7" x14ac:dyDescent="0.2">
      <c r="A862" s="183"/>
      <c r="B862" s="184"/>
      <c r="C862" s="185" t="s">
        <v>307</v>
      </c>
      <c r="D862" s="184"/>
      <c r="E862" s="186"/>
      <c r="F862" s="187"/>
      <c r="G862" s="188">
        <v>9.93</v>
      </c>
    </row>
    <row r="864" spans="1:7" s="3" customFormat="1" ht="39" customHeight="1" x14ac:dyDescent="0.25">
      <c r="A864" s="158"/>
      <c r="B864" s="158" t="s">
        <v>159</v>
      </c>
      <c r="C864" s="39" t="s">
        <v>481</v>
      </c>
      <c r="D864" s="158" t="s">
        <v>478</v>
      </c>
      <c r="E864" s="158">
        <v>1</v>
      </c>
      <c r="F864" s="159">
        <v>9.93</v>
      </c>
      <c r="G864" s="159">
        <v>9.93</v>
      </c>
    </row>
    <row r="865" spans="1:8" x14ac:dyDescent="0.2">
      <c r="A865" s="192"/>
      <c r="B865" s="193"/>
      <c r="C865" s="194" t="s">
        <v>297</v>
      </c>
      <c r="D865" s="193"/>
      <c r="E865" s="171"/>
      <c r="F865" s="195"/>
      <c r="G865" s="166"/>
    </row>
    <row r="866" spans="1:8" x14ac:dyDescent="0.2">
      <c r="A866" s="167" t="s">
        <v>23</v>
      </c>
      <c r="B866" s="168">
        <v>88315</v>
      </c>
      <c r="C866" s="169" t="s">
        <v>866</v>
      </c>
      <c r="D866" s="170" t="s">
        <v>31</v>
      </c>
      <c r="E866" s="171">
        <v>0.12</v>
      </c>
      <c r="F866" s="172">
        <v>17.68</v>
      </c>
      <c r="G866" s="173">
        <v>2.12</v>
      </c>
    </row>
    <row r="867" spans="1:8" x14ac:dyDescent="0.2">
      <c r="A867" s="167" t="s">
        <v>23</v>
      </c>
      <c r="B867" s="168">
        <v>88316</v>
      </c>
      <c r="C867" s="169" t="s">
        <v>711</v>
      </c>
      <c r="D867" s="170" t="s">
        <v>31</v>
      </c>
      <c r="E867" s="171">
        <v>0.12</v>
      </c>
      <c r="F867" s="172">
        <v>14.37</v>
      </c>
      <c r="G867" s="173">
        <v>1.72</v>
      </c>
    </row>
    <row r="868" spans="1:8" x14ac:dyDescent="0.2">
      <c r="A868" s="196"/>
      <c r="B868" s="168"/>
      <c r="C868" s="174" t="s">
        <v>298</v>
      </c>
      <c r="D868" s="170"/>
      <c r="E868" s="171"/>
      <c r="F868" s="175"/>
      <c r="G868" s="197">
        <v>3.84</v>
      </c>
    </row>
    <row r="869" spans="1:8" x14ac:dyDescent="0.2">
      <c r="A869" s="196"/>
      <c r="B869" s="168"/>
      <c r="C869" s="174"/>
      <c r="D869" s="170"/>
      <c r="E869" s="171"/>
      <c r="F869" s="175"/>
      <c r="G869" s="197"/>
    </row>
    <row r="870" spans="1:8" x14ac:dyDescent="0.2">
      <c r="A870" s="167"/>
      <c r="B870" s="170"/>
      <c r="C870" s="174" t="s">
        <v>299</v>
      </c>
      <c r="D870" s="170"/>
      <c r="E870" s="171"/>
      <c r="F870" s="175"/>
      <c r="G870" s="177"/>
    </row>
    <row r="871" spans="1:8" ht="24" x14ac:dyDescent="0.2">
      <c r="A871" s="196" t="s">
        <v>23</v>
      </c>
      <c r="B871" s="198">
        <v>43083</v>
      </c>
      <c r="C871" s="169" t="s">
        <v>876</v>
      </c>
      <c r="D871" s="170" t="s">
        <v>735</v>
      </c>
      <c r="E871" s="171">
        <v>1.05</v>
      </c>
      <c r="F871" s="172">
        <v>5.8</v>
      </c>
      <c r="G871" s="173">
        <v>6.09</v>
      </c>
    </row>
    <row r="872" spans="1:8" x14ac:dyDescent="0.2">
      <c r="A872" s="199"/>
      <c r="B872" s="200"/>
      <c r="C872" s="174" t="s">
        <v>304</v>
      </c>
      <c r="D872" s="170"/>
      <c r="E872" s="171"/>
      <c r="F872" s="179"/>
      <c r="G872" s="176">
        <v>6.09</v>
      </c>
    </row>
    <row r="873" spans="1:8" x14ac:dyDescent="0.2">
      <c r="A873" s="196"/>
      <c r="B873" s="201"/>
      <c r="C873" s="169"/>
      <c r="D873" s="170"/>
      <c r="E873" s="171"/>
      <c r="F873" s="179"/>
      <c r="G873" s="173"/>
    </row>
    <row r="874" spans="1:8" x14ac:dyDescent="0.2">
      <c r="A874" s="196"/>
      <c r="B874" s="201"/>
      <c r="C874" s="174" t="s">
        <v>305</v>
      </c>
      <c r="D874" s="170"/>
      <c r="E874" s="171"/>
      <c r="F874" s="175"/>
      <c r="G874" s="176">
        <v>9.93</v>
      </c>
    </row>
    <row r="875" spans="1:8" x14ac:dyDescent="0.2">
      <c r="A875" s="196"/>
      <c r="B875" s="201"/>
      <c r="C875" s="180" t="s">
        <v>306</v>
      </c>
      <c r="D875" s="181" t="s">
        <v>288</v>
      </c>
      <c r="E875" s="171">
        <v>0</v>
      </c>
      <c r="F875" s="202"/>
      <c r="G875" s="182">
        <v>0</v>
      </c>
    </row>
    <row r="876" spans="1:8" x14ac:dyDescent="0.2">
      <c r="A876" s="183"/>
      <c r="B876" s="184"/>
      <c r="C876" s="185" t="s">
        <v>307</v>
      </c>
      <c r="D876" s="184"/>
      <c r="E876" s="186"/>
      <c r="F876" s="187"/>
      <c r="G876" s="188">
        <v>9.93</v>
      </c>
    </row>
    <row r="877" spans="1:8" x14ac:dyDescent="0.2">
      <c r="A877" s="55"/>
      <c r="B877" s="189"/>
      <c r="C877" s="345"/>
      <c r="D877" s="106"/>
      <c r="E877" s="171"/>
      <c r="F877" s="346"/>
      <c r="G877" s="176"/>
      <c r="H877" s="223"/>
    </row>
    <row r="878" spans="1:8" s="3" customFormat="1" ht="48.75" customHeight="1" x14ac:dyDescent="0.25">
      <c r="A878" s="158" t="s">
        <v>295</v>
      </c>
      <c r="B878" s="158" t="s">
        <v>482</v>
      </c>
      <c r="C878" s="39" t="s">
        <v>483</v>
      </c>
      <c r="D878" s="158" t="s">
        <v>213</v>
      </c>
      <c r="E878" s="158">
        <v>1</v>
      </c>
      <c r="F878" s="159">
        <v>6212.22</v>
      </c>
      <c r="G878" s="159">
        <v>6212.22</v>
      </c>
    </row>
    <row r="879" spans="1:8" ht="24" x14ac:dyDescent="0.2">
      <c r="A879" s="206" t="s">
        <v>23</v>
      </c>
      <c r="B879" s="161">
        <v>93358</v>
      </c>
      <c r="C879" s="207" t="s">
        <v>628</v>
      </c>
      <c r="D879" s="163" t="s">
        <v>372</v>
      </c>
      <c r="E879" s="208">
        <v>28.38</v>
      </c>
      <c r="F879" s="209">
        <v>56.84</v>
      </c>
      <c r="G879" s="173">
        <v>1613.11</v>
      </c>
    </row>
    <row r="880" spans="1:8" x14ac:dyDescent="0.2">
      <c r="A880" s="210" t="s">
        <v>310</v>
      </c>
      <c r="B880" s="211" t="s">
        <v>311</v>
      </c>
      <c r="C880" s="169" t="s">
        <v>720</v>
      </c>
      <c r="D880" s="170" t="s">
        <v>372</v>
      </c>
      <c r="E880" s="171">
        <v>28.38</v>
      </c>
      <c r="F880" s="172">
        <v>16.55</v>
      </c>
      <c r="G880" s="173">
        <v>469.68</v>
      </c>
    </row>
    <row r="881" spans="1:7" x14ac:dyDescent="0.2">
      <c r="A881" s="210" t="s">
        <v>310</v>
      </c>
      <c r="B881" s="211" t="s">
        <v>312</v>
      </c>
      <c r="C881" s="169" t="s">
        <v>721</v>
      </c>
      <c r="D881" s="170" t="s">
        <v>722</v>
      </c>
      <c r="E881" s="171">
        <v>141.9</v>
      </c>
      <c r="F881" s="172">
        <v>0.92</v>
      </c>
      <c r="G881" s="173">
        <v>130.54</v>
      </c>
    </row>
    <row r="882" spans="1:7" ht="24" x14ac:dyDescent="0.2">
      <c r="A882" s="196" t="s">
        <v>23</v>
      </c>
      <c r="B882" s="168">
        <v>93382</v>
      </c>
      <c r="C882" s="169" t="s">
        <v>629</v>
      </c>
      <c r="D882" s="170" t="s">
        <v>372</v>
      </c>
      <c r="E882" s="171">
        <v>8.5139999999999993</v>
      </c>
      <c r="F882" s="172">
        <v>19.64</v>
      </c>
      <c r="G882" s="173">
        <v>167.21</v>
      </c>
    </row>
    <row r="883" spans="1:7" ht="24" x14ac:dyDescent="0.2">
      <c r="A883" s="196" t="s">
        <v>23</v>
      </c>
      <c r="B883" s="212">
        <v>94971</v>
      </c>
      <c r="C883" s="169" t="s">
        <v>632</v>
      </c>
      <c r="D883" s="170" t="s">
        <v>372</v>
      </c>
      <c r="E883" s="171">
        <v>0.80850000000000011</v>
      </c>
      <c r="F883" s="172">
        <v>319.95</v>
      </c>
      <c r="G883" s="173">
        <v>258.67</v>
      </c>
    </row>
    <row r="884" spans="1:7" ht="24" x14ac:dyDescent="0.2">
      <c r="A884" s="196" t="s">
        <v>23</v>
      </c>
      <c r="B884" s="212">
        <v>92873</v>
      </c>
      <c r="C884" s="169" t="s">
        <v>634</v>
      </c>
      <c r="D884" s="170" t="s">
        <v>372</v>
      </c>
      <c r="E884" s="171">
        <v>0.80850000000000011</v>
      </c>
      <c r="F884" s="172">
        <v>146.37</v>
      </c>
      <c r="G884" s="173">
        <v>118.34</v>
      </c>
    </row>
    <row r="885" spans="1:7" ht="24" x14ac:dyDescent="0.2">
      <c r="A885" s="196" t="s">
        <v>23</v>
      </c>
      <c r="B885" s="168">
        <v>97736</v>
      </c>
      <c r="C885" s="169" t="s">
        <v>723</v>
      </c>
      <c r="D885" s="170" t="s">
        <v>372</v>
      </c>
      <c r="E885" s="171">
        <v>1.6086000000000003</v>
      </c>
      <c r="F885" s="172">
        <v>1002.98</v>
      </c>
      <c r="G885" s="173">
        <v>1613.39</v>
      </c>
    </row>
    <row r="886" spans="1:7" ht="48" x14ac:dyDescent="0.2">
      <c r="A886" s="196" t="s">
        <v>23</v>
      </c>
      <c r="B886" s="168">
        <v>87503</v>
      </c>
      <c r="C886" s="169" t="s">
        <v>724</v>
      </c>
      <c r="D886" s="170" t="s">
        <v>274</v>
      </c>
      <c r="E886" s="171">
        <v>32.130000000000003</v>
      </c>
      <c r="F886" s="172">
        <v>54.72</v>
      </c>
      <c r="G886" s="173">
        <v>1758.15</v>
      </c>
    </row>
    <row r="887" spans="1:7" ht="24" x14ac:dyDescent="0.2">
      <c r="A887" s="196" t="s">
        <v>23</v>
      </c>
      <c r="B887" s="168">
        <v>98115</v>
      </c>
      <c r="C887" s="169" t="s">
        <v>725</v>
      </c>
      <c r="D887" s="170" t="s">
        <v>213</v>
      </c>
      <c r="E887" s="171">
        <v>1</v>
      </c>
      <c r="F887" s="172">
        <v>83.13</v>
      </c>
      <c r="G887" s="173">
        <v>83.13</v>
      </c>
    </row>
    <row r="888" spans="1:7" x14ac:dyDescent="0.2">
      <c r="A888" s="183"/>
      <c r="B888" s="184"/>
      <c r="C888" s="185" t="s">
        <v>307</v>
      </c>
      <c r="D888" s="184"/>
      <c r="E888" s="186"/>
      <c r="F888" s="187"/>
      <c r="G888" s="188">
        <v>6212.22</v>
      </c>
    </row>
    <row r="889" spans="1:7" x14ac:dyDescent="0.2">
      <c r="A889" s="55"/>
      <c r="B889" s="189"/>
      <c r="C889" s="218"/>
      <c r="D889" s="219"/>
      <c r="E889" s="171"/>
      <c r="F889" s="220"/>
      <c r="G889" s="221"/>
    </row>
    <row r="890" spans="1:7" s="3" customFormat="1" ht="24" x14ac:dyDescent="0.25">
      <c r="A890" s="158" t="s">
        <v>295</v>
      </c>
      <c r="B890" s="158" t="s">
        <v>484</v>
      </c>
      <c r="C890" s="39" t="s">
        <v>485</v>
      </c>
      <c r="D890" s="158" t="s">
        <v>213</v>
      </c>
      <c r="E890" s="158">
        <v>1</v>
      </c>
      <c r="F890" s="159">
        <v>7755.31</v>
      </c>
      <c r="G890" s="159">
        <v>7755.31</v>
      </c>
    </row>
    <row r="891" spans="1:7" ht="24" x14ac:dyDescent="0.2">
      <c r="A891" s="206" t="s">
        <v>23</v>
      </c>
      <c r="B891" s="213">
        <v>93358</v>
      </c>
      <c r="C891" s="207" t="s">
        <v>628</v>
      </c>
      <c r="D891" s="163" t="s">
        <v>372</v>
      </c>
      <c r="E891" s="208">
        <v>32.515560000000001</v>
      </c>
      <c r="F891" s="209">
        <v>56.84</v>
      </c>
      <c r="G891" s="173">
        <v>1848.18</v>
      </c>
    </row>
    <row r="892" spans="1:7" x14ac:dyDescent="0.2">
      <c r="A892" s="210" t="s">
        <v>310</v>
      </c>
      <c r="B892" s="211" t="s">
        <v>311</v>
      </c>
      <c r="C892" s="169" t="s">
        <v>720</v>
      </c>
      <c r="D892" s="170" t="s">
        <v>372</v>
      </c>
      <c r="E892" s="171">
        <v>32.515560000000001</v>
      </c>
      <c r="F892" s="172">
        <v>16.55</v>
      </c>
      <c r="G892" s="173">
        <v>538.13</v>
      </c>
    </row>
    <row r="893" spans="1:7" x14ac:dyDescent="0.2">
      <c r="A893" s="210" t="s">
        <v>310</v>
      </c>
      <c r="B893" s="211" t="s">
        <v>312</v>
      </c>
      <c r="C893" s="169" t="s">
        <v>721</v>
      </c>
      <c r="D893" s="170" t="s">
        <v>722</v>
      </c>
      <c r="E893" s="171">
        <v>162.5778</v>
      </c>
      <c r="F893" s="172">
        <v>0.92</v>
      </c>
      <c r="G893" s="173">
        <v>149.57</v>
      </c>
    </row>
    <row r="894" spans="1:7" ht="24" x14ac:dyDescent="0.2">
      <c r="A894" s="196" t="s">
        <v>23</v>
      </c>
      <c r="B894" s="198">
        <v>93382</v>
      </c>
      <c r="C894" s="169" t="s">
        <v>629</v>
      </c>
      <c r="D894" s="170" t="s">
        <v>372</v>
      </c>
      <c r="E894" s="171">
        <v>9.7546680000000006</v>
      </c>
      <c r="F894" s="172">
        <v>19.64</v>
      </c>
      <c r="G894" s="173">
        <v>191.58</v>
      </c>
    </row>
    <row r="895" spans="1:7" ht="24" x14ac:dyDescent="0.2">
      <c r="A895" s="196" t="s">
        <v>23</v>
      </c>
      <c r="B895" s="212">
        <v>94971</v>
      </c>
      <c r="C895" s="169" t="s">
        <v>632</v>
      </c>
      <c r="D895" s="170" t="s">
        <v>372</v>
      </c>
      <c r="E895" s="171">
        <v>0.70686000000000004</v>
      </c>
      <c r="F895" s="172">
        <v>319.95</v>
      </c>
      <c r="G895" s="173">
        <v>226.15</v>
      </c>
    </row>
    <row r="896" spans="1:7" ht="24" x14ac:dyDescent="0.2">
      <c r="A896" s="196" t="s">
        <v>23</v>
      </c>
      <c r="B896" s="212">
        <v>92873</v>
      </c>
      <c r="C896" s="169" t="s">
        <v>634</v>
      </c>
      <c r="D896" s="170" t="s">
        <v>372</v>
      </c>
      <c r="E896" s="171">
        <v>0.70686000000000004</v>
      </c>
      <c r="F896" s="172">
        <v>146.37</v>
      </c>
      <c r="G896" s="173">
        <v>103.46</v>
      </c>
    </row>
    <row r="897" spans="1:8" ht="24" x14ac:dyDescent="0.2">
      <c r="A897" s="196" t="s">
        <v>23</v>
      </c>
      <c r="B897" s="198">
        <v>97736</v>
      </c>
      <c r="C897" s="169" t="s">
        <v>723</v>
      </c>
      <c r="D897" s="170" t="s">
        <v>372</v>
      </c>
      <c r="E897" s="171">
        <v>2.8274400000000002</v>
      </c>
      <c r="F897" s="172">
        <v>1002.98</v>
      </c>
      <c r="G897" s="173">
        <v>2835.86</v>
      </c>
      <c r="H897" s="155">
        <v>41.940359999999998</v>
      </c>
    </row>
    <row r="898" spans="1:8" ht="48" x14ac:dyDescent="0.2">
      <c r="A898" s="196" t="s">
        <v>23</v>
      </c>
      <c r="B898" s="198">
        <v>87503</v>
      </c>
      <c r="C898" s="169" t="s">
        <v>724</v>
      </c>
      <c r="D898" s="170" t="s">
        <v>274</v>
      </c>
      <c r="E898" s="171">
        <v>32.515560000000001</v>
      </c>
      <c r="F898" s="172">
        <v>54.72</v>
      </c>
      <c r="G898" s="173">
        <v>1779.25</v>
      </c>
    </row>
    <row r="899" spans="1:8" ht="24" x14ac:dyDescent="0.2">
      <c r="A899" s="196" t="s">
        <v>23</v>
      </c>
      <c r="B899" s="198">
        <v>98115</v>
      </c>
      <c r="C899" s="169" t="s">
        <v>725</v>
      </c>
      <c r="D899" s="170" t="s">
        <v>213</v>
      </c>
      <c r="E899" s="171">
        <v>1</v>
      </c>
      <c r="F899" s="172">
        <v>83.13</v>
      </c>
      <c r="G899" s="173">
        <v>83.13</v>
      </c>
    </row>
    <row r="900" spans="1:8" x14ac:dyDescent="0.2">
      <c r="A900" s="183"/>
      <c r="B900" s="184"/>
      <c r="C900" s="185" t="s">
        <v>307</v>
      </c>
      <c r="D900" s="184"/>
      <c r="E900" s="186"/>
      <c r="F900" s="187"/>
      <c r="G900" s="188">
        <v>7755.31</v>
      </c>
    </row>
    <row r="901" spans="1:8" x14ac:dyDescent="0.2">
      <c r="A901" s="55"/>
      <c r="B901" s="189"/>
      <c r="C901" s="218"/>
      <c r="D901" s="219"/>
      <c r="E901" s="171"/>
      <c r="F901" s="220"/>
      <c r="G901" s="221"/>
    </row>
    <row r="902" spans="1:8" s="3" customFormat="1" ht="48" x14ac:dyDescent="0.25">
      <c r="A902" s="158" t="s">
        <v>295</v>
      </c>
      <c r="B902" s="158" t="s">
        <v>486</v>
      </c>
      <c r="C902" s="39" t="s">
        <v>487</v>
      </c>
      <c r="D902" s="158" t="s">
        <v>213</v>
      </c>
      <c r="E902" s="158">
        <v>1</v>
      </c>
      <c r="F902" s="159">
        <v>6751.42</v>
      </c>
      <c r="G902" s="159">
        <v>6751.42</v>
      </c>
    </row>
    <row r="903" spans="1:8" ht="24" x14ac:dyDescent="0.2">
      <c r="A903" s="206" t="s">
        <v>23</v>
      </c>
      <c r="B903" s="161">
        <v>93358</v>
      </c>
      <c r="C903" s="207" t="s">
        <v>628</v>
      </c>
      <c r="D903" s="163" t="s">
        <v>372</v>
      </c>
      <c r="E903" s="208">
        <v>33.03</v>
      </c>
      <c r="F903" s="209">
        <v>56.84</v>
      </c>
      <c r="G903" s="173">
        <v>1877.42</v>
      </c>
    </row>
    <row r="904" spans="1:8" x14ac:dyDescent="0.2">
      <c r="A904" s="210" t="s">
        <v>310</v>
      </c>
      <c r="B904" s="211" t="s">
        <v>311</v>
      </c>
      <c r="C904" s="169" t="s">
        <v>720</v>
      </c>
      <c r="D904" s="170" t="s">
        <v>372</v>
      </c>
      <c r="E904" s="171">
        <v>33.03</v>
      </c>
      <c r="F904" s="172">
        <v>16.55</v>
      </c>
      <c r="G904" s="173">
        <v>546.64</v>
      </c>
    </row>
    <row r="905" spans="1:8" x14ac:dyDescent="0.2">
      <c r="A905" s="210" t="s">
        <v>310</v>
      </c>
      <c r="B905" s="211" t="s">
        <v>312</v>
      </c>
      <c r="C905" s="169" t="s">
        <v>721</v>
      </c>
      <c r="D905" s="170" t="s">
        <v>722</v>
      </c>
      <c r="E905" s="171">
        <v>165.15</v>
      </c>
      <c r="F905" s="172">
        <v>0.92</v>
      </c>
      <c r="G905" s="173">
        <v>151.93</v>
      </c>
    </row>
    <row r="906" spans="1:8" ht="24" x14ac:dyDescent="0.2">
      <c r="A906" s="196" t="s">
        <v>23</v>
      </c>
      <c r="B906" s="168">
        <v>93382</v>
      </c>
      <c r="C906" s="169" t="s">
        <v>629</v>
      </c>
      <c r="D906" s="170" t="s">
        <v>372</v>
      </c>
      <c r="E906" s="171">
        <v>9.9090000000000007</v>
      </c>
      <c r="F906" s="172">
        <v>19.64</v>
      </c>
      <c r="G906" s="173">
        <v>194.61</v>
      </c>
    </row>
    <row r="907" spans="1:8" ht="24" x14ac:dyDescent="0.2">
      <c r="A907" s="196" t="s">
        <v>23</v>
      </c>
      <c r="B907" s="212">
        <v>94971</v>
      </c>
      <c r="C907" s="169" t="s">
        <v>632</v>
      </c>
      <c r="D907" s="170" t="s">
        <v>372</v>
      </c>
      <c r="E907" s="171">
        <v>1.2705000000000002</v>
      </c>
      <c r="F907" s="172">
        <v>319.95</v>
      </c>
      <c r="G907" s="173">
        <v>406.49</v>
      </c>
    </row>
    <row r="908" spans="1:8" ht="24" x14ac:dyDescent="0.2">
      <c r="A908" s="196" t="s">
        <v>23</v>
      </c>
      <c r="B908" s="212">
        <v>92873</v>
      </c>
      <c r="C908" s="169" t="s">
        <v>634</v>
      </c>
      <c r="D908" s="170" t="s">
        <v>372</v>
      </c>
      <c r="E908" s="171">
        <v>1.2705000000000002</v>
      </c>
      <c r="F908" s="172">
        <v>146.37</v>
      </c>
      <c r="G908" s="173">
        <v>185.96</v>
      </c>
    </row>
    <row r="909" spans="1:8" ht="24" x14ac:dyDescent="0.2">
      <c r="A909" s="196" t="s">
        <v>23</v>
      </c>
      <c r="B909" s="168">
        <v>97736</v>
      </c>
      <c r="C909" s="169" t="s">
        <v>723</v>
      </c>
      <c r="D909" s="170" t="s">
        <v>372</v>
      </c>
      <c r="E909" s="171">
        <v>1.6522000000000001</v>
      </c>
      <c r="F909" s="172">
        <v>1002.98</v>
      </c>
      <c r="G909" s="173">
        <v>1657.12</v>
      </c>
    </row>
    <row r="910" spans="1:8" ht="48" x14ac:dyDescent="0.2">
      <c r="A910" s="196" t="s">
        <v>23</v>
      </c>
      <c r="B910" s="168">
        <v>87503</v>
      </c>
      <c r="C910" s="169" t="s">
        <v>724</v>
      </c>
      <c r="D910" s="170" t="s">
        <v>274</v>
      </c>
      <c r="E910" s="171">
        <v>28.6</v>
      </c>
      <c r="F910" s="172">
        <v>54.72</v>
      </c>
      <c r="G910" s="173">
        <v>1564.99</v>
      </c>
    </row>
    <row r="911" spans="1:8" ht="24" x14ac:dyDescent="0.2">
      <c r="A911" s="196" t="s">
        <v>23</v>
      </c>
      <c r="B911" s="168">
        <v>98115</v>
      </c>
      <c r="C911" s="169" t="s">
        <v>725</v>
      </c>
      <c r="D911" s="170" t="s">
        <v>213</v>
      </c>
      <c r="E911" s="171">
        <v>2</v>
      </c>
      <c r="F911" s="172">
        <v>83.13</v>
      </c>
      <c r="G911" s="173">
        <v>166.26</v>
      </c>
    </row>
    <row r="912" spans="1:8" x14ac:dyDescent="0.2">
      <c r="A912" s="183"/>
      <c r="B912" s="184"/>
      <c r="C912" s="185" t="s">
        <v>307</v>
      </c>
      <c r="D912" s="184"/>
      <c r="E912" s="186"/>
      <c r="F912" s="187"/>
      <c r="G912" s="188">
        <v>6751.42</v>
      </c>
    </row>
    <row r="913" spans="1:8" x14ac:dyDescent="0.2">
      <c r="A913" s="55"/>
      <c r="B913" s="189"/>
      <c r="C913" s="218"/>
      <c r="D913" s="219"/>
      <c r="E913" s="171"/>
      <c r="F913" s="220"/>
      <c r="G913" s="221"/>
    </row>
    <row r="914" spans="1:8" s="3" customFormat="1" ht="36" x14ac:dyDescent="0.25">
      <c r="A914" s="158" t="s">
        <v>295</v>
      </c>
      <c r="B914" s="158" t="s">
        <v>488</v>
      </c>
      <c r="C914" s="39" t="s">
        <v>489</v>
      </c>
      <c r="D914" s="158" t="s">
        <v>213</v>
      </c>
      <c r="E914" s="158">
        <v>1</v>
      </c>
      <c r="F914" s="159">
        <v>4980.13</v>
      </c>
      <c r="G914" s="159">
        <v>4980.13</v>
      </c>
      <c r="H914" s="33"/>
    </row>
    <row r="915" spans="1:8" s="223" customFormat="1" ht="24" x14ac:dyDescent="0.2">
      <c r="A915" s="330" t="s">
        <v>23</v>
      </c>
      <c r="B915" s="347">
        <v>93358</v>
      </c>
      <c r="C915" s="207" t="s">
        <v>628</v>
      </c>
      <c r="D915" s="163" t="s">
        <v>372</v>
      </c>
      <c r="E915" s="208">
        <v>22.14</v>
      </c>
      <c r="F915" s="209">
        <v>56.84</v>
      </c>
      <c r="G915" s="173">
        <v>1258.43</v>
      </c>
    </row>
    <row r="916" spans="1:8" s="223" customFormat="1" x14ac:dyDescent="0.2">
      <c r="A916" s="210" t="s">
        <v>310</v>
      </c>
      <c r="B916" s="211" t="s">
        <v>311</v>
      </c>
      <c r="C916" s="169" t="s">
        <v>720</v>
      </c>
      <c r="D916" s="170" t="s">
        <v>372</v>
      </c>
      <c r="E916" s="171">
        <v>22.14</v>
      </c>
      <c r="F916" s="172">
        <v>16.55</v>
      </c>
      <c r="G916" s="173">
        <v>366.41</v>
      </c>
    </row>
    <row r="917" spans="1:8" s="223" customFormat="1" x14ac:dyDescent="0.2">
      <c r="A917" s="210" t="s">
        <v>310</v>
      </c>
      <c r="B917" s="211" t="s">
        <v>312</v>
      </c>
      <c r="C917" s="169" t="s">
        <v>721</v>
      </c>
      <c r="D917" s="170" t="s">
        <v>722</v>
      </c>
      <c r="E917" s="171">
        <v>110.7</v>
      </c>
      <c r="F917" s="172">
        <v>0.92</v>
      </c>
      <c r="G917" s="173">
        <v>101.84</v>
      </c>
    </row>
    <row r="918" spans="1:8" s="223" customFormat="1" ht="24" x14ac:dyDescent="0.2">
      <c r="A918" s="210" t="s">
        <v>23</v>
      </c>
      <c r="B918" s="292">
        <v>93382</v>
      </c>
      <c r="C918" s="169" t="s">
        <v>629</v>
      </c>
      <c r="D918" s="170" t="s">
        <v>372</v>
      </c>
      <c r="E918" s="171">
        <v>6.6420000000000003</v>
      </c>
      <c r="F918" s="172">
        <v>19.64</v>
      </c>
      <c r="G918" s="173">
        <v>130.44</v>
      </c>
    </row>
    <row r="919" spans="1:8" s="223" customFormat="1" ht="24" x14ac:dyDescent="0.2">
      <c r="A919" s="196" t="s">
        <v>23</v>
      </c>
      <c r="B919" s="212">
        <v>94971</v>
      </c>
      <c r="C919" s="169" t="s">
        <v>632</v>
      </c>
      <c r="D919" s="170" t="s">
        <v>372</v>
      </c>
      <c r="E919" s="171">
        <v>0.94600000000000017</v>
      </c>
      <c r="F919" s="172">
        <v>319.95</v>
      </c>
      <c r="G919" s="173">
        <v>302.67</v>
      </c>
    </row>
    <row r="920" spans="1:8" s="223" customFormat="1" ht="24" x14ac:dyDescent="0.2">
      <c r="A920" s="196" t="s">
        <v>23</v>
      </c>
      <c r="B920" s="212">
        <v>92873</v>
      </c>
      <c r="C920" s="169" t="s">
        <v>634</v>
      </c>
      <c r="D920" s="170" t="s">
        <v>372</v>
      </c>
      <c r="E920" s="171">
        <v>0.94600000000000017</v>
      </c>
      <c r="F920" s="172">
        <v>146.37</v>
      </c>
      <c r="G920" s="173">
        <v>138.46</v>
      </c>
    </row>
    <row r="921" spans="1:8" s="223" customFormat="1" ht="24" x14ac:dyDescent="0.2">
      <c r="A921" s="210" t="s">
        <v>23</v>
      </c>
      <c r="B921" s="292">
        <v>97736</v>
      </c>
      <c r="C921" s="169" t="s">
        <v>723</v>
      </c>
      <c r="D921" s="170" t="s">
        <v>372</v>
      </c>
      <c r="E921" s="171">
        <v>1.3144</v>
      </c>
      <c r="F921" s="172">
        <v>1002.98</v>
      </c>
      <c r="G921" s="173">
        <v>1318.31</v>
      </c>
    </row>
    <row r="922" spans="1:8" s="223" customFormat="1" ht="48" x14ac:dyDescent="0.2">
      <c r="A922" s="210" t="s">
        <v>23</v>
      </c>
      <c r="B922" s="292">
        <v>87503</v>
      </c>
      <c r="C922" s="169" t="s">
        <v>724</v>
      </c>
      <c r="D922" s="170" t="s">
        <v>274</v>
      </c>
      <c r="E922" s="171">
        <v>23.400000000000002</v>
      </c>
      <c r="F922" s="172">
        <v>54.72</v>
      </c>
      <c r="G922" s="173">
        <v>1280.44</v>
      </c>
    </row>
    <row r="923" spans="1:8" s="223" customFormat="1" ht="24" x14ac:dyDescent="0.2">
      <c r="A923" s="210" t="s">
        <v>23</v>
      </c>
      <c r="B923" s="292">
        <v>98115</v>
      </c>
      <c r="C923" s="169" t="s">
        <v>725</v>
      </c>
      <c r="D923" s="170" t="s">
        <v>213</v>
      </c>
      <c r="E923" s="171">
        <v>1</v>
      </c>
      <c r="F923" s="172">
        <v>83.13</v>
      </c>
      <c r="G923" s="173">
        <v>83.13</v>
      </c>
    </row>
    <row r="924" spans="1:8" x14ac:dyDescent="0.2">
      <c r="A924" s="183"/>
      <c r="B924" s="184"/>
      <c r="C924" s="185" t="s">
        <v>307</v>
      </c>
      <c r="D924" s="184"/>
      <c r="E924" s="186"/>
      <c r="F924" s="187"/>
      <c r="G924" s="188">
        <v>4980.13</v>
      </c>
    </row>
    <row r="925" spans="1:8" x14ac:dyDescent="0.2">
      <c r="A925" s="55"/>
      <c r="B925" s="189"/>
      <c r="C925" s="155"/>
      <c r="D925" s="189"/>
      <c r="E925" s="171"/>
      <c r="F925" s="191"/>
      <c r="G925" s="191"/>
    </row>
    <row r="926" spans="1:8" s="3" customFormat="1" ht="24" x14ac:dyDescent="0.25">
      <c r="A926" s="224" t="s">
        <v>295</v>
      </c>
      <c r="B926" s="224" t="s">
        <v>490</v>
      </c>
      <c r="C926" s="13" t="s">
        <v>491</v>
      </c>
      <c r="D926" s="224" t="s">
        <v>213</v>
      </c>
      <c r="E926" s="158">
        <v>1</v>
      </c>
      <c r="F926" s="225">
        <v>16100.050000000001</v>
      </c>
      <c r="G926" s="225">
        <v>16100.050000000001</v>
      </c>
    </row>
    <row r="927" spans="1:8" s="223" customFormat="1" ht="24" x14ac:dyDescent="0.2">
      <c r="A927" s="330" t="s">
        <v>23</v>
      </c>
      <c r="B927" s="319">
        <v>93358</v>
      </c>
      <c r="C927" s="207" t="s">
        <v>628</v>
      </c>
      <c r="D927" s="163" t="s">
        <v>372</v>
      </c>
      <c r="E927" s="208">
        <v>41.563368000000004</v>
      </c>
      <c r="F927" s="209">
        <v>56.84</v>
      </c>
      <c r="G927" s="173">
        <v>2362.46</v>
      </c>
    </row>
    <row r="928" spans="1:8" s="223" customFormat="1" x14ac:dyDescent="0.2">
      <c r="A928" s="210" t="s">
        <v>310</v>
      </c>
      <c r="B928" s="211" t="s">
        <v>311</v>
      </c>
      <c r="C928" s="169" t="s">
        <v>720</v>
      </c>
      <c r="D928" s="170" t="s">
        <v>372</v>
      </c>
      <c r="E928" s="171">
        <v>41.563368000000004</v>
      </c>
      <c r="F928" s="172">
        <v>16.55</v>
      </c>
      <c r="G928" s="173">
        <v>687.87</v>
      </c>
    </row>
    <row r="929" spans="1:7" s="223" customFormat="1" x14ac:dyDescent="0.2">
      <c r="A929" s="210" t="s">
        <v>310</v>
      </c>
      <c r="B929" s="211" t="s">
        <v>312</v>
      </c>
      <c r="C929" s="169" t="s">
        <v>721</v>
      </c>
      <c r="D929" s="170" t="s">
        <v>722</v>
      </c>
      <c r="E929" s="171">
        <v>207.81684000000001</v>
      </c>
      <c r="F929" s="172">
        <v>0.92</v>
      </c>
      <c r="G929" s="173">
        <v>191.19</v>
      </c>
    </row>
    <row r="930" spans="1:7" s="223" customFormat="1" ht="24" x14ac:dyDescent="0.2">
      <c r="A930" s="210" t="s">
        <v>23</v>
      </c>
      <c r="B930" s="211">
        <v>93382</v>
      </c>
      <c r="C930" s="169" t="s">
        <v>629</v>
      </c>
      <c r="D930" s="170" t="s">
        <v>372</v>
      </c>
      <c r="E930" s="171">
        <v>12.4690104</v>
      </c>
      <c r="F930" s="172">
        <v>19.64</v>
      </c>
      <c r="G930" s="173">
        <v>244.89</v>
      </c>
    </row>
    <row r="931" spans="1:7" s="223" customFormat="1" ht="24" x14ac:dyDescent="0.2">
      <c r="A931" s="196" t="s">
        <v>23</v>
      </c>
      <c r="B931" s="212">
        <v>94971</v>
      </c>
      <c r="C931" s="169" t="s">
        <v>632</v>
      </c>
      <c r="D931" s="170" t="s">
        <v>372</v>
      </c>
      <c r="E931" s="171">
        <v>2.2902263999999999</v>
      </c>
      <c r="F931" s="172">
        <v>319.95</v>
      </c>
      <c r="G931" s="173">
        <v>732.75</v>
      </c>
    </row>
    <row r="932" spans="1:7" s="223" customFormat="1" ht="24" x14ac:dyDescent="0.2">
      <c r="A932" s="196" t="s">
        <v>23</v>
      </c>
      <c r="B932" s="212">
        <v>92873</v>
      </c>
      <c r="C932" s="169" t="s">
        <v>634</v>
      </c>
      <c r="D932" s="170" t="s">
        <v>372</v>
      </c>
      <c r="E932" s="171">
        <v>2.2902263999999999</v>
      </c>
      <c r="F932" s="172">
        <v>146.37</v>
      </c>
      <c r="G932" s="173">
        <v>335.22</v>
      </c>
    </row>
    <row r="933" spans="1:7" s="223" customFormat="1" ht="24" x14ac:dyDescent="0.2">
      <c r="A933" s="210" t="s">
        <v>23</v>
      </c>
      <c r="B933" s="211">
        <v>97736</v>
      </c>
      <c r="C933" s="169" t="s">
        <v>723</v>
      </c>
      <c r="D933" s="170" t="s">
        <v>372</v>
      </c>
      <c r="E933" s="171">
        <v>9.1609055999999995</v>
      </c>
      <c r="F933" s="172">
        <v>1002.98</v>
      </c>
      <c r="G933" s="173">
        <v>9188.2000000000007</v>
      </c>
    </row>
    <row r="934" spans="1:7" s="223" customFormat="1" ht="48" x14ac:dyDescent="0.2">
      <c r="A934" s="210" t="s">
        <v>23</v>
      </c>
      <c r="B934" s="211">
        <v>87503</v>
      </c>
      <c r="C934" s="169" t="s">
        <v>724</v>
      </c>
      <c r="D934" s="170" t="s">
        <v>274</v>
      </c>
      <c r="E934" s="171">
        <v>41.563368000000004</v>
      </c>
      <c r="F934" s="172">
        <v>54.72</v>
      </c>
      <c r="G934" s="173">
        <v>2274.34</v>
      </c>
    </row>
    <row r="935" spans="1:7" s="223" customFormat="1" ht="24" x14ac:dyDescent="0.2">
      <c r="A935" s="210" t="s">
        <v>23</v>
      </c>
      <c r="B935" s="211">
        <v>98115</v>
      </c>
      <c r="C935" s="169" t="s">
        <v>725</v>
      </c>
      <c r="D935" s="170" t="s">
        <v>213</v>
      </c>
      <c r="E935" s="171">
        <v>1</v>
      </c>
      <c r="F935" s="172">
        <v>83.13</v>
      </c>
      <c r="G935" s="173">
        <v>83.13</v>
      </c>
    </row>
    <row r="936" spans="1:7" x14ac:dyDescent="0.2">
      <c r="A936" s="183"/>
      <c r="B936" s="184"/>
      <c r="C936" s="185" t="s">
        <v>307</v>
      </c>
      <c r="D936" s="184"/>
      <c r="E936" s="186"/>
      <c r="F936" s="187"/>
      <c r="G936" s="188">
        <v>16100.050000000001</v>
      </c>
    </row>
    <row r="937" spans="1:7" x14ac:dyDescent="0.2">
      <c r="A937" s="55"/>
      <c r="B937" s="189"/>
      <c r="C937" s="218"/>
      <c r="D937" s="219"/>
      <c r="E937" s="171"/>
      <c r="F937" s="220"/>
      <c r="G937" s="348"/>
    </row>
    <row r="938" spans="1:7" s="3" customFormat="1" ht="48" x14ac:dyDescent="0.25">
      <c r="A938" s="158" t="s">
        <v>295</v>
      </c>
      <c r="B938" s="158" t="s">
        <v>492</v>
      </c>
      <c r="C938" s="39" t="s">
        <v>493</v>
      </c>
      <c r="D938" s="158" t="s">
        <v>213</v>
      </c>
      <c r="E938" s="158">
        <v>1</v>
      </c>
      <c r="F938" s="159">
        <v>5580.0599999999995</v>
      </c>
      <c r="G938" s="159">
        <v>5580.0599999999995</v>
      </c>
    </row>
    <row r="939" spans="1:7" ht="24" x14ac:dyDescent="0.2">
      <c r="A939" s="206" t="s">
        <v>23</v>
      </c>
      <c r="B939" s="161">
        <v>93358</v>
      </c>
      <c r="C939" s="207" t="s">
        <v>628</v>
      </c>
      <c r="D939" s="163" t="s">
        <v>372</v>
      </c>
      <c r="E939" s="208">
        <v>25.79</v>
      </c>
      <c r="F939" s="209">
        <v>56.84</v>
      </c>
      <c r="G939" s="173">
        <v>1465.9</v>
      </c>
    </row>
    <row r="940" spans="1:7" x14ac:dyDescent="0.2">
      <c r="A940" s="210" t="s">
        <v>310</v>
      </c>
      <c r="B940" s="211" t="s">
        <v>311</v>
      </c>
      <c r="C940" s="169" t="s">
        <v>720</v>
      </c>
      <c r="D940" s="170" t="s">
        <v>372</v>
      </c>
      <c r="E940" s="171">
        <v>25.79</v>
      </c>
      <c r="F940" s="172">
        <v>16.55</v>
      </c>
      <c r="G940" s="173">
        <v>426.82</v>
      </c>
    </row>
    <row r="941" spans="1:7" x14ac:dyDescent="0.2">
      <c r="A941" s="210" t="s">
        <v>310</v>
      </c>
      <c r="B941" s="211" t="s">
        <v>312</v>
      </c>
      <c r="C941" s="169" t="s">
        <v>721</v>
      </c>
      <c r="D941" s="170" t="s">
        <v>722</v>
      </c>
      <c r="E941" s="171">
        <v>128.94999999999999</v>
      </c>
      <c r="F941" s="172">
        <v>0.92</v>
      </c>
      <c r="G941" s="173">
        <v>118.63</v>
      </c>
    </row>
    <row r="942" spans="1:7" ht="24" x14ac:dyDescent="0.2">
      <c r="A942" s="196" t="s">
        <v>23</v>
      </c>
      <c r="B942" s="168">
        <v>93382</v>
      </c>
      <c r="C942" s="169" t="s">
        <v>629</v>
      </c>
      <c r="D942" s="170" t="s">
        <v>372</v>
      </c>
      <c r="E942" s="171">
        <v>7.7369999999999992</v>
      </c>
      <c r="F942" s="172">
        <v>19.64</v>
      </c>
      <c r="G942" s="173">
        <v>151.94999999999999</v>
      </c>
    </row>
    <row r="943" spans="1:7" ht="24" x14ac:dyDescent="0.2">
      <c r="A943" s="196" t="s">
        <v>23</v>
      </c>
      <c r="B943" s="212">
        <v>94971</v>
      </c>
      <c r="C943" s="169" t="s">
        <v>632</v>
      </c>
      <c r="D943" s="170" t="s">
        <v>372</v>
      </c>
      <c r="E943" s="171">
        <v>0.99200000000000021</v>
      </c>
      <c r="F943" s="172">
        <v>319.95</v>
      </c>
      <c r="G943" s="173">
        <v>317.39</v>
      </c>
    </row>
    <row r="944" spans="1:7" ht="24" x14ac:dyDescent="0.2">
      <c r="A944" s="196" t="s">
        <v>23</v>
      </c>
      <c r="B944" s="212">
        <v>92873</v>
      </c>
      <c r="C944" s="169" t="s">
        <v>634</v>
      </c>
      <c r="D944" s="170" t="s">
        <v>372</v>
      </c>
      <c r="E944" s="171">
        <v>0.99200000000000021</v>
      </c>
      <c r="F944" s="172">
        <v>146.37</v>
      </c>
      <c r="G944" s="173">
        <v>145.19</v>
      </c>
    </row>
    <row r="945" spans="1:8" ht="24" x14ac:dyDescent="0.2">
      <c r="A945" s="196" t="s">
        <v>23</v>
      </c>
      <c r="B945" s="168">
        <v>97736</v>
      </c>
      <c r="C945" s="169" t="s">
        <v>723</v>
      </c>
      <c r="D945" s="170" t="s">
        <v>372</v>
      </c>
      <c r="E945" s="171">
        <v>1.4048000000000003</v>
      </c>
      <c r="F945" s="172">
        <v>1002.98</v>
      </c>
      <c r="G945" s="173">
        <v>1408.98</v>
      </c>
      <c r="H945" s="223"/>
    </row>
    <row r="946" spans="1:8" ht="48" x14ac:dyDescent="0.2">
      <c r="A946" s="196" t="s">
        <v>23</v>
      </c>
      <c r="B946" s="168">
        <v>87503</v>
      </c>
      <c r="C946" s="169" t="s">
        <v>724</v>
      </c>
      <c r="D946" s="170" t="s">
        <v>274</v>
      </c>
      <c r="E946" s="171">
        <v>25.200000000000003</v>
      </c>
      <c r="F946" s="172">
        <v>54.72</v>
      </c>
      <c r="G946" s="173">
        <v>1378.94</v>
      </c>
      <c r="H946" s="223"/>
    </row>
    <row r="947" spans="1:8" ht="24" x14ac:dyDescent="0.2">
      <c r="A947" s="196" t="s">
        <v>23</v>
      </c>
      <c r="B947" s="168">
        <v>98115</v>
      </c>
      <c r="C947" s="169" t="s">
        <v>725</v>
      </c>
      <c r="D947" s="170" t="s">
        <v>213</v>
      </c>
      <c r="E947" s="171">
        <v>2</v>
      </c>
      <c r="F947" s="172">
        <v>83.13</v>
      </c>
      <c r="G947" s="173">
        <v>166.26</v>
      </c>
      <c r="H947" s="223"/>
    </row>
    <row r="948" spans="1:8" x14ac:dyDescent="0.2">
      <c r="A948" s="183"/>
      <c r="B948" s="184"/>
      <c r="C948" s="185" t="s">
        <v>307</v>
      </c>
      <c r="D948" s="184"/>
      <c r="E948" s="186"/>
      <c r="F948" s="187"/>
      <c r="G948" s="188">
        <v>5580.0599999999995</v>
      </c>
      <c r="H948" s="223"/>
    </row>
    <row r="949" spans="1:8" x14ac:dyDescent="0.2">
      <c r="A949" s="55"/>
      <c r="B949" s="189"/>
      <c r="C949" s="155"/>
      <c r="D949" s="189"/>
      <c r="E949" s="171"/>
      <c r="F949" s="191"/>
      <c r="G949" s="191"/>
      <c r="H949" s="223"/>
    </row>
    <row r="950" spans="1:8" s="3" customFormat="1" x14ac:dyDescent="0.25">
      <c r="A950" s="224" t="s">
        <v>295</v>
      </c>
      <c r="B950" s="224" t="s">
        <v>494</v>
      </c>
      <c r="C950" s="227" t="s">
        <v>495</v>
      </c>
      <c r="D950" s="224" t="s">
        <v>213</v>
      </c>
      <c r="E950" s="158">
        <v>1</v>
      </c>
      <c r="F950" s="225">
        <v>571.13</v>
      </c>
      <c r="G950" s="159">
        <v>571.13</v>
      </c>
      <c r="H950" s="33"/>
    </row>
    <row r="951" spans="1:8" x14ac:dyDescent="0.2">
      <c r="A951" s="192"/>
      <c r="B951" s="193"/>
      <c r="C951" s="194" t="s">
        <v>297</v>
      </c>
      <c r="D951" s="193"/>
      <c r="E951" s="171"/>
      <c r="F951" s="195"/>
      <c r="G951" s="176"/>
      <c r="H951" s="223"/>
    </row>
    <row r="952" spans="1:8" x14ac:dyDescent="0.2">
      <c r="A952" s="167" t="s">
        <v>23</v>
      </c>
      <c r="B952" s="168">
        <v>88316</v>
      </c>
      <c r="C952" s="169" t="s">
        <v>711</v>
      </c>
      <c r="D952" s="170" t="s">
        <v>31</v>
      </c>
      <c r="E952" s="171">
        <v>1</v>
      </c>
      <c r="F952" s="172">
        <v>14.37</v>
      </c>
      <c r="G952" s="173">
        <v>14.37</v>
      </c>
      <c r="H952" s="223"/>
    </row>
    <row r="953" spans="1:8" x14ac:dyDescent="0.2">
      <c r="A953" s="167" t="s">
        <v>23</v>
      </c>
      <c r="B953" s="198">
        <v>88309</v>
      </c>
      <c r="C953" s="169" t="s">
        <v>761</v>
      </c>
      <c r="D953" s="170" t="s">
        <v>31</v>
      </c>
      <c r="E953" s="171">
        <v>1</v>
      </c>
      <c r="F953" s="172">
        <v>17.760000000000002</v>
      </c>
      <c r="G953" s="173">
        <v>17.760000000000002</v>
      </c>
      <c r="H953" s="223"/>
    </row>
    <row r="954" spans="1:8" x14ac:dyDescent="0.2">
      <c r="A954" s="196"/>
      <c r="B954" s="168"/>
      <c r="C954" s="174" t="s">
        <v>298</v>
      </c>
      <c r="D954" s="170"/>
      <c r="E954" s="171"/>
      <c r="F954" s="175"/>
      <c r="G954" s="176">
        <v>32.130000000000003</v>
      </c>
      <c r="H954" s="223"/>
    </row>
    <row r="955" spans="1:8" x14ac:dyDescent="0.2">
      <c r="A955" s="196"/>
      <c r="B955" s="168"/>
      <c r="C955" s="174"/>
      <c r="D955" s="170"/>
      <c r="E955" s="171"/>
      <c r="F955" s="175"/>
      <c r="G955" s="176"/>
      <c r="H955" s="223"/>
    </row>
    <row r="956" spans="1:8" x14ac:dyDescent="0.2">
      <c r="A956" s="167"/>
      <c r="B956" s="170"/>
      <c r="C956" s="174" t="s">
        <v>299</v>
      </c>
      <c r="D956" s="170"/>
      <c r="E956" s="171"/>
      <c r="F956" s="175"/>
      <c r="G956" s="176"/>
      <c r="H956" s="223"/>
    </row>
    <row r="957" spans="1:8" x14ac:dyDescent="0.2">
      <c r="A957" s="167" t="s">
        <v>496</v>
      </c>
      <c r="B957" s="198"/>
      <c r="C957" s="169" t="s">
        <v>495</v>
      </c>
      <c r="D957" s="170" t="s">
        <v>213</v>
      </c>
      <c r="E957" s="171">
        <v>1</v>
      </c>
      <c r="F957" s="172">
        <v>539</v>
      </c>
      <c r="G957" s="173">
        <v>539</v>
      </c>
      <c r="H957" s="223"/>
    </row>
    <row r="958" spans="1:8" x14ac:dyDescent="0.2">
      <c r="A958" s="196"/>
      <c r="B958" s="201"/>
      <c r="C958" s="174" t="s">
        <v>304</v>
      </c>
      <c r="D958" s="170"/>
      <c r="E958" s="171"/>
      <c r="F958" s="179"/>
      <c r="G958" s="176">
        <v>539</v>
      </c>
      <c r="H958" s="223"/>
    </row>
    <row r="959" spans="1:8" x14ac:dyDescent="0.2">
      <c r="A959" s="196"/>
      <c r="B959" s="201"/>
      <c r="C959" s="169"/>
      <c r="D959" s="170"/>
      <c r="E959" s="171"/>
      <c r="F959" s="179"/>
      <c r="G959" s="176"/>
    </row>
    <row r="960" spans="1:8" x14ac:dyDescent="0.2">
      <c r="A960" s="196"/>
      <c r="B960" s="201"/>
      <c r="C960" s="174" t="s">
        <v>305</v>
      </c>
      <c r="D960" s="170"/>
      <c r="E960" s="171"/>
      <c r="F960" s="175"/>
      <c r="G960" s="176">
        <v>571.13</v>
      </c>
    </row>
    <row r="961" spans="1:8" x14ac:dyDescent="0.2">
      <c r="A961" s="196"/>
      <c r="B961" s="201"/>
      <c r="C961" s="180" t="s">
        <v>306</v>
      </c>
      <c r="D961" s="181" t="s">
        <v>288</v>
      </c>
      <c r="E961" s="171">
        <v>0</v>
      </c>
      <c r="F961" s="202"/>
      <c r="G961" s="182">
        <v>0</v>
      </c>
    </row>
    <row r="962" spans="1:8" x14ac:dyDescent="0.2">
      <c r="A962" s="183"/>
      <c r="B962" s="184"/>
      <c r="C962" s="185" t="s">
        <v>307</v>
      </c>
      <c r="D962" s="184"/>
      <c r="E962" s="186"/>
      <c r="F962" s="187"/>
      <c r="G962" s="188">
        <v>571.13</v>
      </c>
    </row>
    <row r="963" spans="1:8" x14ac:dyDescent="0.2">
      <c r="A963" s="55"/>
      <c r="B963" s="189"/>
      <c r="C963" s="345"/>
      <c r="D963" s="106"/>
      <c r="E963" s="171"/>
      <c r="F963" s="346"/>
      <c r="G963" s="176"/>
    </row>
    <row r="964" spans="1:8" s="3" customFormat="1" ht="36" x14ac:dyDescent="0.25">
      <c r="A964" s="158" t="s">
        <v>259</v>
      </c>
      <c r="B964" s="158"/>
      <c r="C964" s="39" t="s">
        <v>497</v>
      </c>
      <c r="D964" s="158" t="s">
        <v>213</v>
      </c>
      <c r="E964" s="158">
        <v>1</v>
      </c>
      <c r="F964" s="159">
        <v>137.06</v>
      </c>
      <c r="G964" s="159">
        <v>137.06</v>
      </c>
    </row>
    <row r="965" spans="1:8" x14ac:dyDescent="0.2">
      <c r="A965" s="192"/>
      <c r="B965" s="193"/>
      <c r="C965" s="194" t="s">
        <v>297</v>
      </c>
      <c r="D965" s="193"/>
      <c r="E965" s="171"/>
      <c r="F965" s="195"/>
      <c r="G965" s="176"/>
      <c r="H965" s="223"/>
    </row>
    <row r="966" spans="1:8" x14ac:dyDescent="0.2">
      <c r="A966" s="167" t="s">
        <v>23</v>
      </c>
      <c r="B966" s="198">
        <v>88264</v>
      </c>
      <c r="C966" s="169" t="s">
        <v>727</v>
      </c>
      <c r="D966" s="170" t="s">
        <v>31</v>
      </c>
      <c r="E966" s="171">
        <v>2.5</v>
      </c>
      <c r="F966" s="172">
        <v>18.38</v>
      </c>
      <c r="G966" s="173">
        <v>45.95</v>
      </c>
    </row>
    <row r="967" spans="1:8" x14ac:dyDescent="0.2">
      <c r="A967" s="167"/>
      <c r="B967" s="198"/>
      <c r="C967" s="174" t="s">
        <v>298</v>
      </c>
      <c r="D967" s="198"/>
      <c r="E967" s="171"/>
      <c r="F967" s="335"/>
      <c r="G967" s="176">
        <v>45.95</v>
      </c>
    </row>
    <row r="968" spans="1:8" x14ac:dyDescent="0.2">
      <c r="A968" s="167"/>
      <c r="B968" s="198"/>
      <c r="C968" s="229"/>
      <c r="D968" s="198"/>
      <c r="E968" s="171"/>
      <c r="F968" s="335"/>
      <c r="G968" s="176"/>
    </row>
    <row r="969" spans="1:8" x14ac:dyDescent="0.2">
      <c r="A969" s="167"/>
      <c r="B969" s="198"/>
      <c r="C969" s="174" t="s">
        <v>299</v>
      </c>
      <c r="D969" s="198"/>
      <c r="E969" s="171"/>
      <c r="F969" s="335"/>
      <c r="G969" s="176"/>
    </row>
    <row r="970" spans="1:8" ht="24" x14ac:dyDescent="0.2">
      <c r="A970" s="167">
        <v>39471</v>
      </c>
      <c r="B970" s="198"/>
      <c r="C970" s="169" t="s">
        <v>877</v>
      </c>
      <c r="D970" s="170" t="s">
        <v>504</v>
      </c>
      <c r="E970" s="171">
        <v>1</v>
      </c>
      <c r="F970" s="172">
        <v>91.11</v>
      </c>
      <c r="G970" s="173">
        <v>91.11</v>
      </c>
    </row>
    <row r="971" spans="1:8" x14ac:dyDescent="0.2">
      <c r="A971" s="167"/>
      <c r="B971" s="198"/>
      <c r="C971" s="174" t="s">
        <v>304</v>
      </c>
      <c r="D971" s="198"/>
      <c r="E971" s="171"/>
      <c r="F971" s="335"/>
      <c r="G971" s="176">
        <v>91.11</v>
      </c>
    </row>
    <row r="972" spans="1:8" x14ac:dyDescent="0.2">
      <c r="A972" s="167"/>
      <c r="B972" s="198"/>
      <c r="C972" s="229"/>
      <c r="D972" s="198"/>
      <c r="E972" s="171"/>
      <c r="F972" s="335"/>
      <c r="G972" s="176"/>
    </row>
    <row r="973" spans="1:8" x14ac:dyDescent="0.2">
      <c r="A973" s="196"/>
      <c r="B973" s="201"/>
      <c r="C973" s="174" t="s">
        <v>305</v>
      </c>
      <c r="D973" s="170"/>
      <c r="E973" s="171"/>
      <c r="F973" s="175"/>
      <c r="G973" s="176">
        <v>137.06</v>
      </c>
    </row>
    <row r="974" spans="1:8" x14ac:dyDescent="0.2">
      <c r="A974" s="196"/>
      <c r="B974" s="201"/>
      <c r="C974" s="180" t="s">
        <v>306</v>
      </c>
      <c r="D974" s="181" t="s">
        <v>288</v>
      </c>
      <c r="E974" s="171">
        <v>0</v>
      </c>
      <c r="F974" s="202"/>
      <c r="G974" s="182">
        <v>0</v>
      </c>
    </row>
    <row r="975" spans="1:8" x14ac:dyDescent="0.2">
      <c r="A975" s="183"/>
      <c r="B975" s="184"/>
      <c r="C975" s="185" t="s">
        <v>307</v>
      </c>
      <c r="D975" s="184"/>
      <c r="E975" s="186"/>
      <c r="F975" s="187"/>
      <c r="G975" s="188">
        <v>137.06</v>
      </c>
    </row>
    <row r="976" spans="1:8" x14ac:dyDescent="0.2">
      <c r="A976" s="316"/>
      <c r="C976" s="155"/>
      <c r="E976" s="171"/>
      <c r="G976" s="317"/>
    </row>
    <row r="977" spans="1:8" ht="60" x14ac:dyDescent="0.2">
      <c r="A977" s="158" t="s">
        <v>295</v>
      </c>
      <c r="B977" s="158" t="s">
        <v>131</v>
      </c>
      <c r="C977" s="39" t="s">
        <v>498</v>
      </c>
      <c r="D977" s="158" t="s">
        <v>274</v>
      </c>
      <c r="E977" s="158">
        <v>1</v>
      </c>
      <c r="F977" s="159">
        <v>87.589999999999989</v>
      </c>
      <c r="G977" s="159">
        <v>87.589999999999989</v>
      </c>
    </row>
    <row r="978" spans="1:8" x14ac:dyDescent="0.2">
      <c r="A978" s="192"/>
      <c r="B978" s="193"/>
      <c r="C978" s="194" t="s">
        <v>297</v>
      </c>
      <c r="D978" s="193"/>
      <c r="E978" s="171"/>
      <c r="F978" s="195"/>
      <c r="G978" s="176"/>
    </row>
    <row r="979" spans="1:8" ht="24" x14ac:dyDescent="0.2">
      <c r="A979" s="167" t="s">
        <v>23</v>
      </c>
      <c r="B979" s="168">
        <v>88278</v>
      </c>
      <c r="C979" s="169" t="s">
        <v>846</v>
      </c>
      <c r="D979" s="170" t="s">
        <v>31</v>
      </c>
      <c r="E979" s="171">
        <v>0.75</v>
      </c>
      <c r="F979" s="172">
        <v>12.82</v>
      </c>
      <c r="G979" s="173">
        <v>9.61</v>
      </c>
    </row>
    <row r="980" spans="1:8" x14ac:dyDescent="0.2">
      <c r="A980" s="167" t="s">
        <v>23</v>
      </c>
      <c r="B980" s="168">
        <v>88316</v>
      </c>
      <c r="C980" s="169" t="s">
        <v>711</v>
      </c>
      <c r="D980" s="170" t="s">
        <v>31</v>
      </c>
      <c r="E980" s="171">
        <v>0.75</v>
      </c>
      <c r="F980" s="172">
        <v>14.37</v>
      </c>
      <c r="G980" s="173">
        <v>10.77</v>
      </c>
    </row>
    <row r="981" spans="1:8" x14ac:dyDescent="0.2">
      <c r="A981" s="196"/>
      <c r="B981" s="168"/>
      <c r="C981" s="174" t="s">
        <v>298</v>
      </c>
      <c r="D981" s="170"/>
      <c r="E981" s="171"/>
      <c r="F981" s="175"/>
      <c r="G981" s="176">
        <v>20.38</v>
      </c>
    </row>
    <row r="982" spans="1:8" x14ac:dyDescent="0.2">
      <c r="A982" s="321"/>
      <c r="B982" s="211"/>
      <c r="C982" s="229"/>
      <c r="D982" s="211"/>
      <c r="E982" s="171"/>
      <c r="F982" s="323"/>
      <c r="G982" s="336"/>
    </row>
    <row r="983" spans="1:8" x14ac:dyDescent="0.2">
      <c r="A983" s="196"/>
      <c r="B983" s="168"/>
      <c r="C983" s="178" t="s">
        <v>299</v>
      </c>
      <c r="D983" s="170"/>
      <c r="E983" s="171"/>
      <c r="F983" s="175"/>
      <c r="G983" s="197"/>
    </row>
    <row r="984" spans="1:8" x14ac:dyDescent="0.2">
      <c r="A984" s="196" t="s">
        <v>23</v>
      </c>
      <c r="B984" s="198">
        <v>10966</v>
      </c>
      <c r="C984" s="169" t="s">
        <v>847</v>
      </c>
      <c r="D984" s="170" t="s">
        <v>735</v>
      </c>
      <c r="E984" s="171">
        <v>11</v>
      </c>
      <c r="F984" s="172">
        <v>6.11</v>
      </c>
      <c r="G984" s="173">
        <v>67.209999999999994</v>
      </c>
    </row>
    <row r="985" spans="1:8" x14ac:dyDescent="0.2">
      <c r="A985" s="199"/>
      <c r="B985" s="200"/>
      <c r="C985" s="174" t="s">
        <v>304</v>
      </c>
      <c r="D985" s="170"/>
      <c r="E985" s="171"/>
      <c r="F985" s="179"/>
      <c r="G985" s="176">
        <v>67.209999999999994</v>
      </c>
    </row>
    <row r="986" spans="1:8" x14ac:dyDescent="0.2">
      <c r="A986" s="196"/>
      <c r="B986" s="201"/>
      <c r="C986" s="169"/>
      <c r="D986" s="170"/>
      <c r="E986" s="171"/>
      <c r="F986" s="179"/>
      <c r="G986" s="173"/>
    </row>
    <row r="987" spans="1:8" x14ac:dyDescent="0.2">
      <c r="A987" s="196"/>
      <c r="B987" s="201"/>
      <c r="C987" s="174" t="s">
        <v>305</v>
      </c>
      <c r="D987" s="170"/>
      <c r="E987" s="171"/>
      <c r="F987" s="175"/>
      <c r="G987" s="176">
        <v>87.589999999999989</v>
      </c>
    </row>
    <row r="988" spans="1:8" x14ac:dyDescent="0.2">
      <c r="A988" s="196"/>
      <c r="B988" s="201"/>
      <c r="C988" s="180" t="s">
        <v>306</v>
      </c>
      <c r="D988" s="181" t="s">
        <v>288</v>
      </c>
      <c r="E988" s="171">
        <v>0</v>
      </c>
      <c r="F988" s="202"/>
      <c r="G988" s="182">
        <v>0</v>
      </c>
    </row>
    <row r="989" spans="1:8" x14ac:dyDescent="0.2">
      <c r="A989" s="183"/>
      <c r="B989" s="184"/>
      <c r="C989" s="185" t="s">
        <v>307</v>
      </c>
      <c r="D989" s="184"/>
      <c r="E989" s="186"/>
      <c r="F989" s="187"/>
      <c r="G989" s="188">
        <v>87.589999999999989</v>
      </c>
    </row>
    <row r="990" spans="1:8" x14ac:dyDescent="0.2">
      <c r="A990" s="55"/>
      <c r="B990" s="189"/>
      <c r="C990" s="155"/>
      <c r="D990" s="189"/>
      <c r="E990" s="189"/>
      <c r="F990" s="191"/>
      <c r="G990" s="191"/>
      <c r="H990" s="223"/>
    </row>
    <row r="991" spans="1:8" x14ac:dyDescent="0.2">
      <c r="A991" s="158" t="s">
        <v>295</v>
      </c>
      <c r="B991" s="158" t="s">
        <v>499</v>
      </c>
      <c r="C991" s="39" t="s">
        <v>500</v>
      </c>
      <c r="D991" s="158" t="s">
        <v>213</v>
      </c>
      <c r="E991" s="158">
        <v>1</v>
      </c>
      <c r="F991" s="159">
        <v>156.75</v>
      </c>
      <c r="G991" s="159">
        <v>156.75</v>
      </c>
    </row>
    <row r="992" spans="1:8" x14ac:dyDescent="0.2">
      <c r="A992" s="192"/>
      <c r="B992" s="193"/>
      <c r="C992" s="194" t="s">
        <v>297</v>
      </c>
      <c r="D992" s="193"/>
      <c r="E992" s="171"/>
      <c r="F992" s="195"/>
      <c r="G992" s="176"/>
    </row>
    <row r="993" spans="1:7" x14ac:dyDescent="0.2">
      <c r="A993" s="167" t="s">
        <v>23</v>
      </c>
      <c r="B993" s="168">
        <v>88309</v>
      </c>
      <c r="C993" s="169" t="s">
        <v>761</v>
      </c>
      <c r="D993" s="170" t="s">
        <v>31</v>
      </c>
      <c r="E993" s="171">
        <v>2.42</v>
      </c>
      <c r="F993" s="172">
        <v>17.760000000000002</v>
      </c>
      <c r="G993" s="173">
        <v>42.97</v>
      </c>
    </row>
    <row r="994" spans="1:7" x14ac:dyDescent="0.2">
      <c r="A994" s="167" t="s">
        <v>23</v>
      </c>
      <c r="B994" s="168">
        <v>88316</v>
      </c>
      <c r="C994" s="169" t="s">
        <v>711</v>
      </c>
      <c r="D994" s="170" t="s">
        <v>31</v>
      </c>
      <c r="E994" s="171">
        <v>4.0999999999999996</v>
      </c>
      <c r="F994" s="172">
        <v>14.37</v>
      </c>
      <c r="G994" s="173">
        <v>58.91</v>
      </c>
    </row>
    <row r="995" spans="1:7" x14ac:dyDescent="0.2">
      <c r="A995" s="196"/>
      <c r="B995" s="168"/>
      <c r="C995" s="174" t="s">
        <v>298</v>
      </c>
      <c r="D995" s="170"/>
      <c r="E995" s="171"/>
      <c r="F995" s="175"/>
      <c r="G995" s="176">
        <v>101.88</v>
      </c>
    </row>
    <row r="996" spans="1:7" x14ac:dyDescent="0.2">
      <c r="A996" s="321"/>
      <c r="B996" s="211"/>
      <c r="C996" s="229"/>
      <c r="D996" s="211"/>
      <c r="E996" s="171"/>
      <c r="F996" s="323"/>
      <c r="G996" s="336"/>
    </row>
    <row r="997" spans="1:7" x14ac:dyDescent="0.2">
      <c r="A997" s="196"/>
      <c r="B997" s="168"/>
      <c r="C997" s="178" t="s">
        <v>299</v>
      </c>
      <c r="D997" s="170"/>
      <c r="E997" s="171"/>
      <c r="F997" s="175"/>
      <c r="G997" s="197"/>
    </row>
    <row r="998" spans="1:7" x14ac:dyDescent="0.2">
      <c r="A998" s="196" t="s">
        <v>23</v>
      </c>
      <c r="B998" s="198">
        <v>43059</v>
      </c>
      <c r="C998" s="169" t="s">
        <v>786</v>
      </c>
      <c r="D998" s="170" t="s">
        <v>735</v>
      </c>
      <c r="E998" s="171">
        <v>0.56000000000000005</v>
      </c>
      <c r="F998" s="172">
        <v>4.79</v>
      </c>
      <c r="G998" s="173">
        <v>2.68</v>
      </c>
    </row>
    <row r="999" spans="1:7" ht="24" x14ac:dyDescent="0.2">
      <c r="A999" s="196" t="s">
        <v>23</v>
      </c>
      <c r="B999" s="198">
        <v>367</v>
      </c>
      <c r="C999" s="169" t="s">
        <v>878</v>
      </c>
      <c r="D999" s="170" t="s">
        <v>765</v>
      </c>
      <c r="E999" s="171">
        <v>5.0400000000000002E-3</v>
      </c>
      <c r="F999" s="172">
        <v>61.5</v>
      </c>
      <c r="G999" s="173">
        <v>0.3</v>
      </c>
    </row>
    <row r="1000" spans="1:7" ht="24" x14ac:dyDescent="0.2">
      <c r="A1000" s="196" t="s">
        <v>23</v>
      </c>
      <c r="B1000" s="198">
        <v>370</v>
      </c>
      <c r="C1000" s="169" t="s">
        <v>764</v>
      </c>
      <c r="D1000" s="170" t="s">
        <v>765</v>
      </c>
      <c r="E1000" s="171">
        <v>7.0000000000000007E-2</v>
      </c>
      <c r="F1000" s="172">
        <v>62.5</v>
      </c>
      <c r="G1000" s="173">
        <v>4.37</v>
      </c>
    </row>
    <row r="1001" spans="1:7" x14ac:dyDescent="0.2">
      <c r="A1001" s="196" t="s">
        <v>23</v>
      </c>
      <c r="B1001" s="198">
        <v>1106</v>
      </c>
      <c r="C1001" s="169" t="s">
        <v>822</v>
      </c>
      <c r="D1001" s="170" t="s">
        <v>735</v>
      </c>
      <c r="E1001" s="171">
        <v>5.78</v>
      </c>
      <c r="F1001" s="172">
        <v>0.6</v>
      </c>
      <c r="G1001" s="173">
        <v>3.46</v>
      </c>
    </row>
    <row r="1002" spans="1:7" ht="24" x14ac:dyDescent="0.2">
      <c r="A1002" s="196" t="s">
        <v>23</v>
      </c>
      <c r="B1002" s="198">
        <v>1358</v>
      </c>
      <c r="C1002" s="169" t="s">
        <v>879</v>
      </c>
      <c r="D1002" s="170" t="s">
        <v>733</v>
      </c>
      <c r="E1002" s="171">
        <v>0.08</v>
      </c>
      <c r="F1002" s="172">
        <v>26.62</v>
      </c>
      <c r="G1002" s="173">
        <v>2.12</v>
      </c>
    </row>
    <row r="1003" spans="1:7" x14ac:dyDescent="0.2">
      <c r="A1003" s="196" t="s">
        <v>23</v>
      </c>
      <c r="B1003" s="198">
        <v>1379</v>
      </c>
      <c r="C1003" s="169" t="s">
        <v>763</v>
      </c>
      <c r="D1003" s="170" t="s">
        <v>735</v>
      </c>
      <c r="E1003" s="171">
        <v>16.47</v>
      </c>
      <c r="F1003" s="172">
        <v>0.49</v>
      </c>
      <c r="G1003" s="173">
        <v>8.07</v>
      </c>
    </row>
    <row r="1004" spans="1:7" ht="24" x14ac:dyDescent="0.2">
      <c r="A1004" s="196" t="s">
        <v>23</v>
      </c>
      <c r="B1004" s="198">
        <v>4718</v>
      </c>
      <c r="C1004" s="169" t="s">
        <v>880</v>
      </c>
      <c r="D1004" s="170" t="s">
        <v>765</v>
      </c>
      <c r="E1004" s="171">
        <v>5.8399999999999997E-3</v>
      </c>
      <c r="F1004" s="172">
        <v>80</v>
      </c>
      <c r="G1004" s="173">
        <v>0.46</v>
      </c>
    </row>
    <row r="1005" spans="1:7" ht="24" x14ac:dyDescent="0.2">
      <c r="A1005" s="196" t="s">
        <v>23</v>
      </c>
      <c r="B1005" s="198">
        <v>4722</v>
      </c>
      <c r="C1005" s="169" t="s">
        <v>881</v>
      </c>
      <c r="D1005" s="170" t="s">
        <v>765</v>
      </c>
      <c r="E1005" s="171">
        <v>6.0000000000000001E-3</v>
      </c>
      <c r="F1005" s="172">
        <v>80</v>
      </c>
      <c r="G1005" s="173">
        <v>0.48</v>
      </c>
    </row>
    <row r="1006" spans="1:7" x14ac:dyDescent="0.2">
      <c r="A1006" s="196" t="s">
        <v>23</v>
      </c>
      <c r="B1006" s="198">
        <v>7258</v>
      </c>
      <c r="C1006" s="169" t="s">
        <v>882</v>
      </c>
      <c r="D1006" s="170" t="s">
        <v>504</v>
      </c>
      <c r="E1006" s="171">
        <v>89</v>
      </c>
      <c r="F1006" s="172">
        <v>0.37</v>
      </c>
      <c r="G1006" s="173">
        <v>32.93</v>
      </c>
    </row>
    <row r="1007" spans="1:7" x14ac:dyDescent="0.2">
      <c r="A1007" s="199"/>
      <c r="B1007" s="200"/>
      <c r="C1007" s="174" t="s">
        <v>304</v>
      </c>
      <c r="D1007" s="170"/>
      <c r="E1007" s="171"/>
      <c r="F1007" s="179"/>
      <c r="G1007" s="176">
        <v>54.870000000000005</v>
      </c>
    </row>
    <row r="1008" spans="1:7" x14ac:dyDescent="0.2">
      <c r="A1008" s="196"/>
      <c r="B1008" s="201"/>
      <c r="C1008" s="169"/>
      <c r="D1008" s="170"/>
      <c r="E1008" s="171"/>
      <c r="F1008" s="179"/>
      <c r="G1008" s="173"/>
    </row>
    <row r="1009" spans="1:8" x14ac:dyDescent="0.2">
      <c r="A1009" s="196"/>
      <c r="B1009" s="201"/>
      <c r="C1009" s="174" t="s">
        <v>305</v>
      </c>
      <c r="D1009" s="170"/>
      <c r="E1009" s="171"/>
      <c r="F1009" s="175"/>
      <c r="G1009" s="176">
        <v>156.75</v>
      </c>
    </row>
    <row r="1010" spans="1:8" x14ac:dyDescent="0.2">
      <c r="A1010" s="196"/>
      <c r="B1010" s="201"/>
      <c r="C1010" s="180" t="s">
        <v>306</v>
      </c>
      <c r="D1010" s="181" t="s">
        <v>288</v>
      </c>
      <c r="E1010" s="171">
        <v>0</v>
      </c>
      <c r="F1010" s="202"/>
      <c r="G1010" s="182">
        <v>0</v>
      </c>
    </row>
    <row r="1011" spans="1:8" x14ac:dyDescent="0.2">
      <c r="A1011" s="183"/>
      <c r="B1011" s="184"/>
      <c r="C1011" s="185" t="s">
        <v>307</v>
      </c>
      <c r="D1011" s="184"/>
      <c r="E1011" s="186"/>
      <c r="F1011" s="187"/>
      <c r="G1011" s="188">
        <v>156.75</v>
      </c>
    </row>
    <row r="1012" spans="1:8" x14ac:dyDescent="0.2">
      <c r="A1012" s="55"/>
      <c r="B1012" s="189"/>
      <c r="C1012" s="155"/>
      <c r="D1012" s="189"/>
      <c r="E1012" s="189"/>
      <c r="F1012" s="191"/>
      <c r="G1012" s="191"/>
      <c r="H1012" s="223"/>
    </row>
    <row r="1013" spans="1:8" ht="24" x14ac:dyDescent="0.2">
      <c r="A1013" s="158" t="s">
        <v>295</v>
      </c>
      <c r="B1013" s="158" t="s">
        <v>501</v>
      </c>
      <c r="C1013" s="39" t="s">
        <v>502</v>
      </c>
      <c r="D1013" s="158" t="s">
        <v>213</v>
      </c>
      <c r="E1013" s="158">
        <v>1</v>
      </c>
      <c r="F1013" s="159">
        <v>512.45000000000005</v>
      </c>
      <c r="G1013" s="159">
        <v>512.45000000000005</v>
      </c>
    </row>
    <row r="1014" spans="1:8" x14ac:dyDescent="0.2">
      <c r="A1014" s="192"/>
      <c r="B1014" s="193"/>
      <c r="C1014" s="194" t="s">
        <v>297</v>
      </c>
      <c r="D1014" s="193"/>
      <c r="E1014" s="171"/>
      <c r="F1014" s="195"/>
      <c r="G1014" s="176"/>
    </row>
    <row r="1015" spans="1:8" x14ac:dyDescent="0.2">
      <c r="A1015" s="167" t="s">
        <v>23</v>
      </c>
      <c r="B1015" s="168">
        <v>88316</v>
      </c>
      <c r="C1015" s="169" t="s">
        <v>711</v>
      </c>
      <c r="D1015" s="170" t="s">
        <v>31</v>
      </c>
      <c r="E1015" s="171">
        <v>0.3</v>
      </c>
      <c r="F1015" s="172">
        <v>14.37</v>
      </c>
      <c r="G1015" s="173">
        <v>4.3099999999999996</v>
      </c>
    </row>
    <row r="1016" spans="1:8" x14ac:dyDescent="0.2">
      <c r="A1016" s="167" t="s">
        <v>23</v>
      </c>
      <c r="B1016" s="168">
        <v>88309</v>
      </c>
      <c r="C1016" s="169" t="s">
        <v>761</v>
      </c>
      <c r="D1016" s="170" t="s">
        <v>31</v>
      </c>
      <c r="E1016" s="171">
        <v>0.3</v>
      </c>
      <c r="F1016" s="172">
        <v>17.760000000000002</v>
      </c>
      <c r="G1016" s="173">
        <v>5.32</v>
      </c>
    </row>
    <row r="1017" spans="1:8" x14ac:dyDescent="0.2">
      <c r="A1017" s="196"/>
      <c r="B1017" s="168"/>
      <c r="C1017" s="174" t="s">
        <v>298</v>
      </c>
      <c r="D1017" s="170"/>
      <c r="E1017" s="171"/>
      <c r="F1017" s="175"/>
      <c r="G1017" s="176">
        <v>9.629999999999999</v>
      </c>
    </row>
    <row r="1018" spans="1:8" x14ac:dyDescent="0.2">
      <c r="A1018" s="321"/>
      <c r="B1018" s="211"/>
      <c r="C1018" s="229"/>
      <c r="D1018" s="211"/>
      <c r="E1018" s="171"/>
      <c r="F1018" s="323"/>
      <c r="G1018" s="336"/>
    </row>
    <row r="1019" spans="1:8" x14ac:dyDescent="0.2">
      <c r="A1019" s="196"/>
      <c r="B1019" s="168"/>
      <c r="C1019" s="178" t="s">
        <v>299</v>
      </c>
      <c r="D1019" s="170"/>
      <c r="E1019" s="171"/>
      <c r="F1019" s="175"/>
      <c r="G1019" s="197"/>
    </row>
    <row r="1020" spans="1:8" ht="24" x14ac:dyDescent="0.2">
      <c r="A1020" s="167" t="s">
        <v>23</v>
      </c>
      <c r="B1020" s="168">
        <v>93358</v>
      </c>
      <c r="C1020" s="169" t="s">
        <v>628</v>
      </c>
      <c r="D1020" s="170" t="s">
        <v>372</v>
      </c>
      <c r="E1020" s="171">
        <v>6.4000000000000015E-2</v>
      </c>
      <c r="F1020" s="172">
        <v>56.84</v>
      </c>
      <c r="G1020" s="173">
        <v>3.63</v>
      </c>
    </row>
    <row r="1021" spans="1:8" ht="24" x14ac:dyDescent="0.2">
      <c r="A1021" s="167" t="s">
        <v>23</v>
      </c>
      <c r="B1021" s="168">
        <v>94963</v>
      </c>
      <c r="C1021" s="169" t="s">
        <v>883</v>
      </c>
      <c r="D1021" s="170" t="s">
        <v>372</v>
      </c>
      <c r="E1021" s="171">
        <v>2.7E-2</v>
      </c>
      <c r="F1021" s="172">
        <v>284.2</v>
      </c>
      <c r="G1021" s="173">
        <v>7.67</v>
      </c>
    </row>
    <row r="1022" spans="1:8" x14ac:dyDescent="0.2">
      <c r="A1022" s="167" t="s">
        <v>350</v>
      </c>
      <c r="B1022" s="198"/>
      <c r="C1022" s="169" t="s">
        <v>503</v>
      </c>
      <c r="D1022" s="170" t="s">
        <v>504</v>
      </c>
      <c r="E1022" s="171">
        <v>1</v>
      </c>
      <c r="F1022" s="172">
        <v>352.69</v>
      </c>
      <c r="G1022" s="173">
        <v>352.69</v>
      </c>
    </row>
    <row r="1023" spans="1:8" ht="24" x14ac:dyDescent="0.2">
      <c r="A1023" s="167" t="s">
        <v>350</v>
      </c>
      <c r="B1023" s="198"/>
      <c r="C1023" s="169" t="s">
        <v>505</v>
      </c>
      <c r="D1023" s="170" t="s">
        <v>504</v>
      </c>
      <c r="E1023" s="171">
        <v>1</v>
      </c>
      <c r="F1023" s="172">
        <v>138.83000000000001</v>
      </c>
      <c r="G1023" s="173">
        <v>138.83000000000001</v>
      </c>
    </row>
    <row r="1024" spans="1:8" x14ac:dyDescent="0.2">
      <c r="A1024" s="199"/>
      <c r="B1024" s="200"/>
      <c r="C1024" s="174" t="s">
        <v>304</v>
      </c>
      <c r="D1024" s="170"/>
      <c r="E1024" s="171"/>
      <c r="F1024" s="179"/>
      <c r="G1024" s="176">
        <v>502.82000000000005</v>
      </c>
    </row>
    <row r="1025" spans="1:8" x14ac:dyDescent="0.2">
      <c r="A1025" s="196"/>
      <c r="B1025" s="201"/>
      <c r="C1025" s="169"/>
      <c r="D1025" s="170"/>
      <c r="E1025" s="171"/>
      <c r="F1025" s="179"/>
      <c r="G1025" s="173"/>
    </row>
    <row r="1026" spans="1:8" x14ac:dyDescent="0.2">
      <c r="A1026" s="196"/>
      <c r="B1026" s="201"/>
      <c r="C1026" s="174" t="s">
        <v>305</v>
      </c>
      <c r="D1026" s="170"/>
      <c r="E1026" s="171"/>
      <c r="F1026" s="175"/>
      <c r="G1026" s="176">
        <v>512.45000000000005</v>
      </c>
    </row>
    <row r="1027" spans="1:8" x14ac:dyDescent="0.2">
      <c r="A1027" s="196"/>
      <c r="B1027" s="201"/>
      <c r="C1027" s="180" t="s">
        <v>306</v>
      </c>
      <c r="D1027" s="181" t="s">
        <v>288</v>
      </c>
      <c r="E1027" s="171">
        <v>0</v>
      </c>
      <c r="F1027" s="202"/>
      <c r="G1027" s="182">
        <v>0</v>
      </c>
    </row>
    <row r="1028" spans="1:8" x14ac:dyDescent="0.2">
      <c r="A1028" s="183"/>
      <c r="B1028" s="184"/>
      <c r="C1028" s="185" t="s">
        <v>307</v>
      </c>
      <c r="D1028" s="184"/>
      <c r="E1028" s="186"/>
      <c r="F1028" s="187"/>
      <c r="G1028" s="188">
        <v>512.45000000000005</v>
      </c>
    </row>
    <row r="1029" spans="1:8" x14ac:dyDescent="0.2">
      <c r="A1029" s="55"/>
      <c r="B1029" s="189"/>
      <c r="C1029" s="155"/>
      <c r="D1029" s="189"/>
      <c r="E1029" s="189"/>
      <c r="F1029" s="191"/>
      <c r="G1029" s="191"/>
      <c r="H1029" s="223"/>
    </row>
    <row r="1030" spans="1:8" ht="24" x14ac:dyDescent="0.2">
      <c r="A1030" s="158" t="s">
        <v>295</v>
      </c>
      <c r="B1030" s="158" t="s">
        <v>506</v>
      </c>
      <c r="C1030" s="39" t="s">
        <v>507</v>
      </c>
      <c r="D1030" s="158" t="s">
        <v>213</v>
      </c>
      <c r="E1030" s="158">
        <v>1</v>
      </c>
      <c r="F1030" s="159">
        <v>512.45000000000005</v>
      </c>
      <c r="G1030" s="159">
        <v>512.45000000000005</v>
      </c>
    </row>
    <row r="1031" spans="1:8" x14ac:dyDescent="0.2">
      <c r="A1031" s="192"/>
      <c r="B1031" s="193"/>
      <c r="C1031" s="194" t="s">
        <v>297</v>
      </c>
      <c r="D1031" s="193"/>
      <c r="E1031" s="171"/>
      <c r="F1031" s="195"/>
      <c r="G1031" s="176"/>
    </row>
    <row r="1032" spans="1:8" x14ac:dyDescent="0.2">
      <c r="A1032" s="167" t="s">
        <v>23</v>
      </c>
      <c r="B1032" s="168">
        <v>88316</v>
      </c>
      <c r="C1032" s="169" t="s">
        <v>711</v>
      </c>
      <c r="D1032" s="170" t="s">
        <v>31</v>
      </c>
      <c r="E1032" s="171">
        <v>0.3</v>
      </c>
      <c r="F1032" s="172">
        <v>14.37</v>
      </c>
      <c r="G1032" s="173">
        <v>4.3099999999999996</v>
      </c>
    </row>
    <row r="1033" spans="1:8" x14ac:dyDescent="0.2">
      <c r="A1033" s="167" t="s">
        <v>23</v>
      </c>
      <c r="B1033" s="168">
        <v>88309</v>
      </c>
      <c r="C1033" s="169" t="s">
        <v>761</v>
      </c>
      <c r="D1033" s="170" t="s">
        <v>31</v>
      </c>
      <c r="E1033" s="171">
        <v>0.3</v>
      </c>
      <c r="F1033" s="172">
        <v>17.760000000000002</v>
      </c>
      <c r="G1033" s="173">
        <v>5.32</v>
      </c>
    </row>
    <row r="1034" spans="1:8" x14ac:dyDescent="0.2">
      <c r="A1034" s="196"/>
      <c r="B1034" s="168"/>
      <c r="C1034" s="174" t="s">
        <v>298</v>
      </c>
      <c r="D1034" s="170"/>
      <c r="E1034" s="171"/>
      <c r="F1034" s="175"/>
      <c r="G1034" s="176">
        <v>9.629999999999999</v>
      </c>
    </row>
    <row r="1035" spans="1:8" x14ac:dyDescent="0.2">
      <c r="A1035" s="321"/>
      <c r="B1035" s="211"/>
      <c r="C1035" s="229"/>
      <c r="D1035" s="211"/>
      <c r="E1035" s="171"/>
      <c r="F1035" s="323"/>
      <c r="G1035" s="336"/>
    </row>
    <row r="1036" spans="1:8" x14ac:dyDescent="0.2">
      <c r="A1036" s="196"/>
      <c r="B1036" s="168"/>
      <c r="C1036" s="178" t="s">
        <v>299</v>
      </c>
      <c r="D1036" s="170"/>
      <c r="E1036" s="171"/>
      <c r="F1036" s="175"/>
      <c r="G1036" s="197"/>
    </row>
    <row r="1037" spans="1:8" ht="24" x14ac:dyDescent="0.2">
      <c r="A1037" s="167" t="s">
        <v>23</v>
      </c>
      <c r="B1037" s="168">
        <v>93358</v>
      </c>
      <c r="C1037" s="169" t="s">
        <v>628</v>
      </c>
      <c r="D1037" s="170" t="s">
        <v>372</v>
      </c>
      <c r="E1037" s="171">
        <v>6.4000000000000015E-2</v>
      </c>
      <c r="F1037" s="172">
        <v>56.84</v>
      </c>
      <c r="G1037" s="173">
        <v>3.63</v>
      </c>
    </row>
    <row r="1038" spans="1:8" ht="24" x14ac:dyDescent="0.2">
      <c r="A1038" s="167" t="s">
        <v>23</v>
      </c>
      <c r="B1038" s="168">
        <v>94963</v>
      </c>
      <c r="C1038" s="169" t="s">
        <v>883</v>
      </c>
      <c r="D1038" s="170" t="s">
        <v>372</v>
      </c>
      <c r="E1038" s="171">
        <v>2.7E-2</v>
      </c>
      <c r="F1038" s="172">
        <v>284.2</v>
      </c>
      <c r="G1038" s="173">
        <v>7.67</v>
      </c>
    </row>
    <row r="1039" spans="1:8" x14ac:dyDescent="0.2">
      <c r="A1039" s="167" t="s">
        <v>350</v>
      </c>
      <c r="B1039" s="198"/>
      <c r="C1039" s="169" t="s">
        <v>508</v>
      </c>
      <c r="D1039" s="170" t="s">
        <v>504</v>
      </c>
      <c r="E1039" s="171">
        <v>1</v>
      </c>
      <c r="F1039" s="172">
        <v>352.69</v>
      </c>
      <c r="G1039" s="173">
        <v>352.69</v>
      </c>
    </row>
    <row r="1040" spans="1:8" ht="24" x14ac:dyDescent="0.2">
      <c r="A1040" s="167" t="s">
        <v>350</v>
      </c>
      <c r="B1040" s="198"/>
      <c r="C1040" s="169" t="s">
        <v>509</v>
      </c>
      <c r="D1040" s="170" t="s">
        <v>504</v>
      </c>
      <c r="E1040" s="171">
        <v>1</v>
      </c>
      <c r="F1040" s="172">
        <v>138.83000000000001</v>
      </c>
      <c r="G1040" s="173">
        <v>138.83000000000001</v>
      </c>
    </row>
    <row r="1041" spans="1:8" x14ac:dyDescent="0.2">
      <c r="A1041" s="199"/>
      <c r="B1041" s="200"/>
      <c r="C1041" s="174" t="s">
        <v>304</v>
      </c>
      <c r="D1041" s="170"/>
      <c r="E1041" s="171"/>
      <c r="F1041" s="179"/>
      <c r="G1041" s="176">
        <v>502.82000000000005</v>
      </c>
    </row>
    <row r="1042" spans="1:8" x14ac:dyDescent="0.2">
      <c r="A1042" s="196"/>
      <c r="B1042" s="201"/>
      <c r="C1042" s="169"/>
      <c r="D1042" s="170"/>
      <c r="E1042" s="171"/>
      <c r="F1042" s="179"/>
      <c r="G1042" s="173"/>
    </row>
    <row r="1043" spans="1:8" x14ac:dyDescent="0.2">
      <c r="A1043" s="196"/>
      <c r="B1043" s="201"/>
      <c r="C1043" s="174" t="s">
        <v>305</v>
      </c>
      <c r="D1043" s="170"/>
      <c r="E1043" s="171"/>
      <c r="F1043" s="175"/>
      <c r="G1043" s="176">
        <v>512.45000000000005</v>
      </c>
    </row>
    <row r="1044" spans="1:8" x14ac:dyDescent="0.2">
      <c r="A1044" s="196"/>
      <c r="B1044" s="201"/>
      <c r="C1044" s="180" t="s">
        <v>306</v>
      </c>
      <c r="D1044" s="181" t="s">
        <v>288</v>
      </c>
      <c r="E1044" s="171">
        <v>0</v>
      </c>
      <c r="F1044" s="202"/>
      <c r="G1044" s="182">
        <v>0</v>
      </c>
    </row>
    <row r="1045" spans="1:8" x14ac:dyDescent="0.2">
      <c r="A1045" s="183"/>
      <c r="B1045" s="184"/>
      <c r="C1045" s="185" t="s">
        <v>307</v>
      </c>
      <c r="D1045" s="184"/>
      <c r="E1045" s="186"/>
      <c r="F1045" s="187"/>
      <c r="G1045" s="188">
        <v>512.45000000000005</v>
      </c>
    </row>
    <row r="1046" spans="1:8" x14ac:dyDescent="0.2">
      <c r="A1046" s="55"/>
      <c r="B1046" s="189"/>
      <c r="C1046" s="155"/>
      <c r="D1046" s="189"/>
      <c r="E1046" s="189"/>
      <c r="F1046" s="191"/>
      <c r="G1046" s="191"/>
      <c r="H1046" s="223"/>
    </row>
    <row r="1047" spans="1:8" ht="24" x14ac:dyDescent="0.2">
      <c r="A1047" s="158" t="s">
        <v>295</v>
      </c>
      <c r="B1047" s="158" t="s">
        <v>510</v>
      </c>
      <c r="C1047" s="39" t="s">
        <v>511</v>
      </c>
      <c r="D1047" s="158" t="s">
        <v>213</v>
      </c>
      <c r="E1047" s="158">
        <v>1</v>
      </c>
      <c r="F1047" s="159">
        <v>512.45000000000005</v>
      </c>
      <c r="G1047" s="159">
        <v>512.45000000000005</v>
      </c>
    </row>
    <row r="1048" spans="1:8" x14ac:dyDescent="0.2">
      <c r="A1048" s="192"/>
      <c r="B1048" s="193"/>
      <c r="C1048" s="194" t="s">
        <v>297</v>
      </c>
      <c r="D1048" s="193"/>
      <c r="E1048" s="171"/>
      <c r="F1048" s="195"/>
      <c r="G1048" s="176"/>
    </row>
    <row r="1049" spans="1:8" x14ac:dyDescent="0.2">
      <c r="A1049" s="167" t="s">
        <v>23</v>
      </c>
      <c r="B1049" s="168">
        <v>88316</v>
      </c>
      <c r="C1049" s="169" t="s">
        <v>711</v>
      </c>
      <c r="D1049" s="170" t="s">
        <v>31</v>
      </c>
      <c r="E1049" s="171">
        <v>0.3</v>
      </c>
      <c r="F1049" s="172">
        <v>14.37</v>
      </c>
      <c r="G1049" s="173">
        <v>4.3099999999999996</v>
      </c>
    </row>
    <row r="1050" spans="1:8" x14ac:dyDescent="0.2">
      <c r="A1050" s="167" t="s">
        <v>23</v>
      </c>
      <c r="B1050" s="168">
        <v>88309</v>
      </c>
      <c r="C1050" s="169" t="s">
        <v>761</v>
      </c>
      <c r="D1050" s="170" t="s">
        <v>31</v>
      </c>
      <c r="E1050" s="171">
        <v>0.3</v>
      </c>
      <c r="F1050" s="172">
        <v>17.760000000000002</v>
      </c>
      <c r="G1050" s="173">
        <v>5.32</v>
      </c>
    </row>
    <row r="1051" spans="1:8" x14ac:dyDescent="0.2">
      <c r="A1051" s="196"/>
      <c r="B1051" s="168"/>
      <c r="C1051" s="174" t="s">
        <v>298</v>
      </c>
      <c r="D1051" s="170"/>
      <c r="E1051" s="171"/>
      <c r="F1051" s="175"/>
      <c r="G1051" s="176">
        <v>9.629999999999999</v>
      </c>
    </row>
    <row r="1052" spans="1:8" x14ac:dyDescent="0.2">
      <c r="A1052" s="321"/>
      <c r="B1052" s="211"/>
      <c r="C1052" s="229"/>
      <c r="D1052" s="211"/>
      <c r="E1052" s="171"/>
      <c r="F1052" s="323"/>
      <c r="G1052" s="336"/>
    </row>
    <row r="1053" spans="1:8" x14ac:dyDescent="0.2">
      <c r="A1053" s="196"/>
      <c r="B1053" s="168"/>
      <c r="C1053" s="178" t="s">
        <v>299</v>
      </c>
      <c r="D1053" s="170"/>
      <c r="E1053" s="171"/>
      <c r="F1053" s="175"/>
      <c r="G1053" s="197"/>
    </row>
    <row r="1054" spans="1:8" ht="24" x14ac:dyDescent="0.2">
      <c r="A1054" s="167" t="s">
        <v>23</v>
      </c>
      <c r="B1054" s="168">
        <v>93358</v>
      </c>
      <c r="C1054" s="169" t="s">
        <v>628</v>
      </c>
      <c r="D1054" s="170" t="s">
        <v>372</v>
      </c>
      <c r="E1054" s="171">
        <v>6.4000000000000015E-2</v>
      </c>
      <c r="F1054" s="172">
        <v>56.84</v>
      </c>
      <c r="G1054" s="173">
        <v>3.63</v>
      </c>
    </row>
    <row r="1055" spans="1:8" ht="24" x14ac:dyDescent="0.2">
      <c r="A1055" s="167" t="s">
        <v>23</v>
      </c>
      <c r="B1055" s="168">
        <v>94963</v>
      </c>
      <c r="C1055" s="169" t="s">
        <v>883</v>
      </c>
      <c r="D1055" s="170" t="s">
        <v>372</v>
      </c>
      <c r="E1055" s="171">
        <v>2.7E-2</v>
      </c>
      <c r="F1055" s="172">
        <v>284.2</v>
      </c>
      <c r="G1055" s="173">
        <v>7.67</v>
      </c>
    </row>
    <row r="1056" spans="1:8" x14ac:dyDescent="0.2">
      <c r="A1056" s="167" t="s">
        <v>350</v>
      </c>
      <c r="B1056" s="198"/>
      <c r="C1056" s="169" t="s">
        <v>508</v>
      </c>
      <c r="D1056" s="170" t="s">
        <v>504</v>
      </c>
      <c r="E1056" s="171">
        <v>1</v>
      </c>
      <c r="F1056" s="172">
        <v>352.69</v>
      </c>
      <c r="G1056" s="173">
        <v>352.69</v>
      </c>
    </row>
    <row r="1057" spans="1:8" ht="24" x14ac:dyDescent="0.2">
      <c r="A1057" s="167" t="s">
        <v>350</v>
      </c>
      <c r="B1057" s="198"/>
      <c r="C1057" s="169" t="s">
        <v>509</v>
      </c>
      <c r="D1057" s="170" t="s">
        <v>504</v>
      </c>
      <c r="E1057" s="171">
        <v>1</v>
      </c>
      <c r="F1057" s="172">
        <v>138.83000000000001</v>
      </c>
      <c r="G1057" s="173">
        <v>138.83000000000001</v>
      </c>
    </row>
    <row r="1058" spans="1:8" x14ac:dyDescent="0.2">
      <c r="A1058" s="199"/>
      <c r="B1058" s="200"/>
      <c r="C1058" s="174" t="s">
        <v>304</v>
      </c>
      <c r="D1058" s="170"/>
      <c r="E1058" s="171"/>
      <c r="F1058" s="179"/>
      <c r="G1058" s="176">
        <v>502.82000000000005</v>
      </c>
    </row>
    <row r="1059" spans="1:8" x14ac:dyDescent="0.2">
      <c r="A1059" s="196"/>
      <c r="B1059" s="201"/>
      <c r="C1059" s="169"/>
      <c r="D1059" s="170"/>
      <c r="E1059" s="171"/>
      <c r="F1059" s="179"/>
      <c r="G1059" s="173"/>
    </row>
    <row r="1060" spans="1:8" x14ac:dyDescent="0.2">
      <c r="A1060" s="196"/>
      <c r="B1060" s="201"/>
      <c r="C1060" s="174" t="s">
        <v>305</v>
      </c>
      <c r="D1060" s="170"/>
      <c r="E1060" s="171"/>
      <c r="F1060" s="175"/>
      <c r="G1060" s="176">
        <v>512.45000000000005</v>
      </c>
    </row>
    <row r="1061" spans="1:8" x14ac:dyDescent="0.2">
      <c r="A1061" s="196"/>
      <c r="B1061" s="201"/>
      <c r="C1061" s="180" t="s">
        <v>306</v>
      </c>
      <c r="D1061" s="181" t="s">
        <v>288</v>
      </c>
      <c r="E1061" s="171">
        <v>0</v>
      </c>
      <c r="F1061" s="202"/>
      <c r="G1061" s="182">
        <v>0</v>
      </c>
    </row>
    <row r="1062" spans="1:8" x14ac:dyDescent="0.2">
      <c r="A1062" s="183"/>
      <c r="B1062" s="184"/>
      <c r="C1062" s="185" t="s">
        <v>307</v>
      </c>
      <c r="D1062" s="184"/>
      <c r="E1062" s="186"/>
      <c r="F1062" s="187"/>
      <c r="G1062" s="188">
        <v>512.45000000000005</v>
      </c>
    </row>
    <row r="1063" spans="1:8" x14ac:dyDescent="0.2">
      <c r="A1063" s="55"/>
      <c r="B1063" s="189"/>
      <c r="C1063" s="155"/>
      <c r="D1063" s="189"/>
      <c r="E1063" s="189"/>
      <c r="F1063" s="191"/>
      <c r="G1063" s="191"/>
      <c r="H1063" s="223"/>
    </row>
    <row r="1064" spans="1:8" ht="28.5" customHeight="1" x14ac:dyDescent="0.2">
      <c r="A1064" s="158" t="s">
        <v>295</v>
      </c>
      <c r="B1064" s="158" t="s">
        <v>512</v>
      </c>
      <c r="C1064" s="39" t="s">
        <v>513</v>
      </c>
      <c r="D1064" s="158" t="s">
        <v>213</v>
      </c>
      <c r="E1064" s="158">
        <v>1</v>
      </c>
      <c r="F1064" s="159">
        <v>19.5</v>
      </c>
      <c r="G1064" s="159">
        <v>19.5</v>
      </c>
    </row>
    <row r="1065" spans="1:8" x14ac:dyDescent="0.2">
      <c r="A1065" s="192"/>
      <c r="B1065" s="193"/>
      <c r="C1065" s="194" t="s">
        <v>297</v>
      </c>
      <c r="D1065" s="193"/>
      <c r="E1065" s="171"/>
      <c r="F1065" s="195"/>
      <c r="G1065" s="176"/>
    </row>
    <row r="1066" spans="1:8" x14ac:dyDescent="0.2">
      <c r="A1066" s="167" t="s">
        <v>23</v>
      </c>
      <c r="B1066" s="168">
        <v>88316</v>
      </c>
      <c r="C1066" s="169" t="s">
        <v>711</v>
      </c>
      <c r="D1066" s="170" t="s">
        <v>31</v>
      </c>
      <c r="E1066" s="171">
        <v>0.1</v>
      </c>
      <c r="F1066" s="172">
        <v>14.37</v>
      </c>
      <c r="G1066" s="173">
        <v>1.43</v>
      </c>
    </row>
    <row r="1067" spans="1:8" x14ac:dyDescent="0.2">
      <c r="A1067" s="167" t="s">
        <v>23</v>
      </c>
      <c r="B1067" s="168">
        <v>88441</v>
      </c>
      <c r="C1067" s="169" t="s">
        <v>857</v>
      </c>
      <c r="D1067" s="170" t="s">
        <v>31</v>
      </c>
      <c r="E1067" s="171">
        <v>0.1</v>
      </c>
      <c r="F1067" s="172">
        <v>17.190000000000001</v>
      </c>
      <c r="G1067" s="173">
        <v>1.71</v>
      </c>
    </row>
    <row r="1068" spans="1:8" x14ac:dyDescent="0.2">
      <c r="A1068" s="196"/>
      <c r="B1068" s="168"/>
      <c r="C1068" s="174" t="s">
        <v>298</v>
      </c>
      <c r="D1068" s="170"/>
      <c r="E1068" s="171"/>
      <c r="F1068" s="175"/>
      <c r="G1068" s="176">
        <v>3.1399999999999997</v>
      </c>
    </row>
    <row r="1069" spans="1:8" x14ac:dyDescent="0.2">
      <c r="A1069" s="321"/>
      <c r="B1069" s="211"/>
      <c r="C1069" s="229"/>
      <c r="D1069" s="211"/>
      <c r="E1069" s="171"/>
      <c r="F1069" s="323"/>
      <c r="G1069" s="336"/>
    </row>
    <row r="1070" spans="1:8" x14ac:dyDescent="0.2">
      <c r="A1070" s="196"/>
      <c r="B1070" s="168"/>
      <c r="C1070" s="178" t="s">
        <v>299</v>
      </c>
      <c r="D1070" s="170"/>
      <c r="E1070" s="171"/>
      <c r="F1070" s="175"/>
      <c r="G1070" s="197"/>
    </row>
    <row r="1071" spans="1:8" ht="24" x14ac:dyDescent="0.2">
      <c r="A1071" s="196" t="s">
        <v>23</v>
      </c>
      <c r="B1071" s="198">
        <v>3322</v>
      </c>
      <c r="C1071" s="169" t="s">
        <v>858</v>
      </c>
      <c r="D1071" s="170" t="s">
        <v>733</v>
      </c>
      <c r="E1071" s="171">
        <v>1</v>
      </c>
      <c r="F1071" s="172">
        <v>8</v>
      </c>
      <c r="G1071" s="173">
        <v>8</v>
      </c>
    </row>
    <row r="1072" spans="1:8" x14ac:dyDescent="0.2">
      <c r="A1072" s="196" t="s">
        <v>23</v>
      </c>
      <c r="B1072" s="198">
        <v>7253</v>
      </c>
      <c r="C1072" s="169" t="s">
        <v>884</v>
      </c>
      <c r="D1072" s="170" t="s">
        <v>765</v>
      </c>
      <c r="E1072" s="171">
        <v>7.4999999999999997E-2</v>
      </c>
      <c r="F1072" s="172">
        <v>109.28</v>
      </c>
      <c r="G1072" s="173">
        <v>8.19</v>
      </c>
    </row>
    <row r="1073" spans="1:7" x14ac:dyDescent="0.2">
      <c r="A1073" s="196" t="s">
        <v>23</v>
      </c>
      <c r="B1073" s="198">
        <v>25951</v>
      </c>
      <c r="C1073" s="169" t="s">
        <v>859</v>
      </c>
      <c r="D1073" s="170" t="s">
        <v>735</v>
      </c>
      <c r="E1073" s="171">
        <v>0.1</v>
      </c>
      <c r="F1073" s="172">
        <v>1.61</v>
      </c>
      <c r="G1073" s="173">
        <v>0.16</v>
      </c>
    </row>
    <row r="1074" spans="1:7" ht="24" x14ac:dyDescent="0.2">
      <c r="A1074" s="196" t="s">
        <v>23</v>
      </c>
      <c r="B1074" s="198">
        <v>25963</v>
      </c>
      <c r="C1074" s="169" t="s">
        <v>860</v>
      </c>
      <c r="D1074" s="170" t="s">
        <v>735</v>
      </c>
      <c r="E1074" s="171">
        <v>0.15</v>
      </c>
      <c r="F1074" s="172">
        <v>0.11</v>
      </c>
      <c r="G1074" s="173">
        <v>0.01</v>
      </c>
    </row>
    <row r="1075" spans="1:7" x14ac:dyDescent="0.2">
      <c r="A1075" s="199"/>
      <c r="B1075" s="200"/>
      <c r="C1075" s="174" t="s">
        <v>304</v>
      </c>
      <c r="D1075" s="170"/>
      <c r="E1075" s="171"/>
      <c r="F1075" s="179"/>
      <c r="G1075" s="176">
        <v>16.36</v>
      </c>
    </row>
    <row r="1076" spans="1:7" x14ac:dyDescent="0.2">
      <c r="A1076" s="196"/>
      <c r="B1076" s="201"/>
      <c r="C1076" s="169"/>
      <c r="D1076" s="170"/>
      <c r="E1076" s="171"/>
      <c r="F1076" s="179"/>
      <c r="G1076" s="173"/>
    </row>
    <row r="1077" spans="1:7" x14ac:dyDescent="0.2">
      <c r="A1077" s="196"/>
      <c r="B1077" s="201"/>
      <c r="C1077" s="174" t="s">
        <v>305</v>
      </c>
      <c r="D1077" s="170"/>
      <c r="E1077" s="171"/>
      <c r="F1077" s="175"/>
      <c r="G1077" s="176">
        <v>19.5</v>
      </c>
    </row>
    <row r="1078" spans="1:7" x14ac:dyDescent="0.2">
      <c r="A1078" s="196"/>
      <c r="B1078" s="201"/>
      <c r="C1078" s="180" t="s">
        <v>306</v>
      </c>
      <c r="D1078" s="181" t="s">
        <v>288</v>
      </c>
      <c r="E1078" s="171">
        <v>0</v>
      </c>
      <c r="F1078" s="202"/>
      <c r="G1078" s="182">
        <v>0</v>
      </c>
    </row>
    <row r="1079" spans="1:7" x14ac:dyDescent="0.2">
      <c r="A1079" s="183"/>
      <c r="B1079" s="184"/>
      <c r="C1079" s="185" t="s">
        <v>307</v>
      </c>
      <c r="D1079" s="184"/>
      <c r="E1079" s="186"/>
      <c r="F1079" s="187"/>
      <c r="G1079" s="188">
        <v>19.5</v>
      </c>
    </row>
    <row r="1080" spans="1:7" x14ac:dyDescent="0.2">
      <c r="A1080" s="55"/>
      <c r="B1080" s="189"/>
      <c r="C1080" s="155"/>
      <c r="D1080" s="189"/>
      <c r="E1080" s="190"/>
      <c r="F1080" s="191"/>
      <c r="G1080" s="191"/>
    </row>
    <row r="1081" spans="1:7" s="3" customFormat="1" x14ac:dyDescent="0.25">
      <c r="A1081" s="158" t="s">
        <v>295</v>
      </c>
      <c r="B1081" s="158" t="s">
        <v>514</v>
      </c>
      <c r="C1081" s="39" t="s">
        <v>515</v>
      </c>
      <c r="D1081" s="158" t="s">
        <v>213</v>
      </c>
      <c r="E1081" s="158">
        <v>1</v>
      </c>
      <c r="F1081" s="159">
        <v>109.28</v>
      </c>
      <c r="G1081" s="159">
        <v>109.28</v>
      </c>
    </row>
    <row r="1082" spans="1:7" x14ac:dyDescent="0.2">
      <c r="A1082" s="192"/>
      <c r="B1082" s="193"/>
      <c r="C1082" s="194" t="s">
        <v>297</v>
      </c>
      <c r="D1082" s="193"/>
      <c r="E1082" s="171"/>
      <c r="F1082" s="195"/>
      <c r="G1082" s="166"/>
    </row>
    <row r="1083" spans="1:7" x14ac:dyDescent="0.2">
      <c r="A1083" s="196"/>
      <c r="B1083" s="168"/>
      <c r="C1083" s="174" t="s">
        <v>298</v>
      </c>
      <c r="D1083" s="170"/>
      <c r="E1083" s="171"/>
      <c r="F1083" s="175"/>
      <c r="G1083" s="197">
        <v>0</v>
      </c>
    </row>
    <row r="1084" spans="1:7" x14ac:dyDescent="0.2">
      <c r="A1084" s="196"/>
      <c r="B1084" s="168"/>
      <c r="C1084" s="174"/>
      <c r="D1084" s="170"/>
      <c r="E1084" s="171"/>
      <c r="F1084" s="175"/>
      <c r="G1084" s="197"/>
    </row>
    <row r="1085" spans="1:7" x14ac:dyDescent="0.2">
      <c r="A1085" s="167"/>
      <c r="B1085" s="170"/>
      <c r="C1085" s="174" t="s">
        <v>299</v>
      </c>
      <c r="D1085" s="170"/>
      <c r="E1085" s="171"/>
      <c r="F1085" s="175"/>
      <c r="G1085" s="177"/>
    </row>
    <row r="1086" spans="1:7" x14ac:dyDescent="0.2">
      <c r="A1086" s="196" t="s">
        <v>23</v>
      </c>
      <c r="B1086" s="198">
        <v>7253</v>
      </c>
      <c r="C1086" s="169" t="s">
        <v>884</v>
      </c>
      <c r="D1086" s="170" t="s">
        <v>765</v>
      </c>
      <c r="E1086" s="171">
        <v>1</v>
      </c>
      <c r="F1086" s="172">
        <v>109.28</v>
      </c>
      <c r="G1086" s="173">
        <v>109.28</v>
      </c>
    </row>
    <row r="1087" spans="1:7" x14ac:dyDescent="0.2">
      <c r="A1087" s="199"/>
      <c r="B1087" s="200"/>
      <c r="C1087" s="174" t="s">
        <v>304</v>
      </c>
      <c r="D1087" s="170"/>
      <c r="E1087" s="171"/>
      <c r="F1087" s="179"/>
      <c r="G1087" s="176">
        <v>109.28</v>
      </c>
    </row>
    <row r="1088" spans="1:7" x14ac:dyDescent="0.2">
      <c r="A1088" s="196"/>
      <c r="B1088" s="201"/>
      <c r="C1088" s="169"/>
      <c r="D1088" s="170"/>
      <c r="E1088" s="171"/>
      <c r="F1088" s="179"/>
      <c r="G1088" s="173"/>
    </row>
    <row r="1089" spans="1:7" x14ac:dyDescent="0.2">
      <c r="A1089" s="196"/>
      <c r="B1089" s="201"/>
      <c r="C1089" s="174" t="s">
        <v>305</v>
      </c>
      <c r="D1089" s="170"/>
      <c r="E1089" s="171"/>
      <c r="F1089" s="175"/>
      <c r="G1089" s="176">
        <v>109.28</v>
      </c>
    </row>
    <row r="1090" spans="1:7" x14ac:dyDescent="0.2">
      <c r="A1090" s="196"/>
      <c r="B1090" s="201"/>
      <c r="C1090" s="180" t="s">
        <v>306</v>
      </c>
      <c r="D1090" s="181" t="s">
        <v>288</v>
      </c>
      <c r="E1090" s="171">
        <v>0</v>
      </c>
      <c r="F1090" s="202"/>
      <c r="G1090" s="182">
        <v>0</v>
      </c>
    </row>
    <row r="1091" spans="1:7" x14ac:dyDescent="0.2">
      <c r="A1091" s="183"/>
      <c r="B1091" s="184"/>
      <c r="C1091" s="185" t="s">
        <v>307</v>
      </c>
      <c r="D1091" s="184"/>
      <c r="E1091" s="186"/>
      <c r="F1091" s="187"/>
      <c r="G1091" s="188">
        <v>109.28</v>
      </c>
    </row>
    <row r="1092" spans="1:7" x14ac:dyDescent="0.2">
      <c r="A1092" s="55"/>
      <c r="B1092" s="189"/>
      <c r="C1092" s="155"/>
      <c r="D1092" s="189"/>
      <c r="E1092" s="190"/>
      <c r="F1092" s="191"/>
      <c r="G1092" s="191"/>
    </row>
    <row r="1093" spans="1:7" s="3" customFormat="1" x14ac:dyDescent="0.25">
      <c r="A1093" s="158" t="s">
        <v>295</v>
      </c>
      <c r="B1093" s="158" t="s">
        <v>516</v>
      </c>
      <c r="C1093" s="39" t="s">
        <v>517</v>
      </c>
      <c r="D1093" s="158" t="s">
        <v>213</v>
      </c>
      <c r="E1093" s="158">
        <v>1</v>
      </c>
      <c r="F1093" s="159">
        <v>37.799999999999997</v>
      </c>
      <c r="G1093" s="159">
        <v>37.799999999999997</v>
      </c>
    </row>
    <row r="1094" spans="1:7" x14ac:dyDescent="0.2">
      <c r="A1094" s="192"/>
      <c r="B1094" s="193"/>
      <c r="C1094" s="194" t="s">
        <v>297</v>
      </c>
      <c r="D1094" s="193"/>
      <c r="E1094" s="171"/>
      <c r="F1094" s="195"/>
      <c r="G1094" s="166"/>
    </row>
    <row r="1095" spans="1:7" x14ac:dyDescent="0.2">
      <c r="A1095" s="167" t="s">
        <v>23</v>
      </c>
      <c r="B1095" s="168">
        <v>88316</v>
      </c>
      <c r="C1095" s="169" t="s">
        <v>711</v>
      </c>
      <c r="D1095" s="170" t="s">
        <v>31</v>
      </c>
      <c r="E1095" s="171">
        <v>1.18</v>
      </c>
      <c r="F1095" s="172">
        <v>14.37</v>
      </c>
      <c r="G1095" s="173">
        <v>16.95</v>
      </c>
    </row>
    <row r="1096" spans="1:7" x14ac:dyDescent="0.2">
      <c r="A1096" s="167" t="s">
        <v>23</v>
      </c>
      <c r="B1096" s="168">
        <v>88441</v>
      </c>
      <c r="C1096" s="169" t="s">
        <v>857</v>
      </c>
      <c r="D1096" s="170" t="s">
        <v>31</v>
      </c>
      <c r="E1096" s="171">
        <v>0.23</v>
      </c>
      <c r="F1096" s="172">
        <v>17.190000000000001</v>
      </c>
      <c r="G1096" s="173">
        <v>3.95</v>
      </c>
    </row>
    <row r="1097" spans="1:7" x14ac:dyDescent="0.2">
      <c r="A1097" s="196"/>
      <c r="B1097" s="168"/>
      <c r="C1097" s="174" t="s">
        <v>298</v>
      </c>
      <c r="D1097" s="170"/>
      <c r="E1097" s="171"/>
      <c r="F1097" s="175"/>
      <c r="G1097" s="197">
        <v>20.9</v>
      </c>
    </row>
    <row r="1098" spans="1:7" x14ac:dyDescent="0.2">
      <c r="A1098" s="196"/>
      <c r="B1098" s="168"/>
      <c r="C1098" s="174"/>
      <c r="D1098" s="170"/>
      <c r="E1098" s="171"/>
      <c r="F1098" s="175"/>
      <c r="G1098" s="197"/>
    </row>
    <row r="1099" spans="1:7" x14ac:dyDescent="0.2">
      <c r="A1099" s="167"/>
      <c r="B1099" s="170"/>
      <c r="C1099" s="174" t="s">
        <v>299</v>
      </c>
      <c r="D1099" s="170"/>
      <c r="E1099" s="171"/>
      <c r="F1099" s="175"/>
      <c r="G1099" s="177"/>
    </row>
    <row r="1100" spans="1:7" x14ac:dyDescent="0.2">
      <c r="A1100" s="196" t="s">
        <v>23</v>
      </c>
      <c r="B1100" s="198" t="s">
        <v>518</v>
      </c>
      <c r="C1100" s="169" t="s">
        <v>517</v>
      </c>
      <c r="D1100" s="170" t="s">
        <v>504</v>
      </c>
      <c r="E1100" s="171">
        <v>1</v>
      </c>
      <c r="F1100" s="172">
        <v>3.8500000000000005</v>
      </c>
      <c r="G1100" s="173">
        <v>3.85</v>
      </c>
    </row>
    <row r="1101" spans="1:7" x14ac:dyDescent="0.2">
      <c r="A1101" s="196" t="s">
        <v>23</v>
      </c>
      <c r="B1101" s="198" t="s">
        <v>519</v>
      </c>
      <c r="C1101" s="169" t="s">
        <v>885</v>
      </c>
      <c r="D1101" s="170" t="s">
        <v>372</v>
      </c>
      <c r="E1101" s="171">
        <v>0.02</v>
      </c>
      <c r="F1101" s="172">
        <v>18.700000000000003</v>
      </c>
      <c r="G1101" s="173">
        <v>0.37</v>
      </c>
    </row>
    <row r="1102" spans="1:7" ht="24" x14ac:dyDescent="0.2">
      <c r="A1102" s="196" t="s">
        <v>23</v>
      </c>
      <c r="B1102" s="198">
        <v>370</v>
      </c>
      <c r="C1102" s="169" t="s">
        <v>764</v>
      </c>
      <c r="D1102" s="170" t="s">
        <v>765</v>
      </c>
      <c r="E1102" s="171">
        <v>6.4000000000000003E-3</v>
      </c>
      <c r="F1102" s="172">
        <v>62.5</v>
      </c>
      <c r="G1102" s="173">
        <v>0.4</v>
      </c>
    </row>
    <row r="1103" spans="1:7" x14ac:dyDescent="0.2">
      <c r="A1103" s="196" t="s">
        <v>23</v>
      </c>
      <c r="B1103" s="198">
        <v>7253</v>
      </c>
      <c r="C1103" s="169" t="s">
        <v>884</v>
      </c>
      <c r="D1103" s="170" t="s">
        <v>765</v>
      </c>
      <c r="E1103" s="171">
        <v>0.1</v>
      </c>
      <c r="F1103" s="172">
        <v>109.28</v>
      </c>
      <c r="G1103" s="173">
        <v>10.92</v>
      </c>
    </row>
    <row r="1104" spans="1:7" x14ac:dyDescent="0.2">
      <c r="A1104" s="196" t="s">
        <v>23</v>
      </c>
      <c r="B1104" s="198">
        <v>25951</v>
      </c>
      <c r="C1104" s="169" t="s">
        <v>859</v>
      </c>
      <c r="D1104" s="170" t="s">
        <v>735</v>
      </c>
      <c r="E1104" s="171">
        <v>0.8</v>
      </c>
      <c r="F1104" s="172">
        <v>1.61</v>
      </c>
      <c r="G1104" s="173">
        <v>1.28</v>
      </c>
    </row>
    <row r="1105" spans="1:7" ht="24" x14ac:dyDescent="0.2">
      <c r="A1105" s="196" t="s">
        <v>23</v>
      </c>
      <c r="B1105" s="198">
        <v>25963</v>
      </c>
      <c r="C1105" s="169" t="s">
        <v>860</v>
      </c>
      <c r="D1105" s="170" t="s">
        <v>735</v>
      </c>
      <c r="E1105" s="171">
        <v>0.8</v>
      </c>
      <c r="F1105" s="172">
        <v>0.11</v>
      </c>
      <c r="G1105" s="173">
        <v>0.08</v>
      </c>
    </row>
    <row r="1106" spans="1:7" x14ac:dyDescent="0.2">
      <c r="A1106" s="199"/>
      <c r="B1106" s="200"/>
      <c r="C1106" s="174" t="s">
        <v>304</v>
      </c>
      <c r="D1106" s="170"/>
      <c r="E1106" s="171"/>
      <c r="F1106" s="179"/>
      <c r="G1106" s="176">
        <v>16.899999999999999</v>
      </c>
    </row>
    <row r="1107" spans="1:7" x14ac:dyDescent="0.2">
      <c r="A1107" s="196"/>
      <c r="B1107" s="201"/>
      <c r="C1107" s="169"/>
      <c r="D1107" s="170"/>
      <c r="E1107" s="171"/>
      <c r="F1107" s="179"/>
      <c r="G1107" s="173"/>
    </row>
    <row r="1108" spans="1:7" x14ac:dyDescent="0.2">
      <c r="A1108" s="196"/>
      <c r="B1108" s="201"/>
      <c r="C1108" s="174" t="s">
        <v>305</v>
      </c>
      <c r="D1108" s="170"/>
      <c r="E1108" s="171"/>
      <c r="F1108" s="175"/>
      <c r="G1108" s="176">
        <v>37.799999999999997</v>
      </c>
    </row>
    <row r="1109" spans="1:7" x14ac:dyDescent="0.2">
      <c r="A1109" s="196"/>
      <c r="B1109" s="201"/>
      <c r="C1109" s="180" t="s">
        <v>306</v>
      </c>
      <c r="D1109" s="181" t="s">
        <v>288</v>
      </c>
      <c r="E1109" s="171">
        <v>0</v>
      </c>
      <c r="F1109" s="202"/>
      <c r="G1109" s="182">
        <v>0</v>
      </c>
    </row>
    <row r="1110" spans="1:7" x14ac:dyDescent="0.2">
      <c r="A1110" s="183"/>
      <c r="B1110" s="184"/>
      <c r="C1110" s="185" t="s">
        <v>307</v>
      </c>
      <c r="D1110" s="184"/>
      <c r="E1110" s="186"/>
      <c r="F1110" s="187"/>
      <c r="G1110" s="188">
        <v>37.799999999999997</v>
      </c>
    </row>
    <row r="1111" spans="1:7" x14ac:dyDescent="0.2">
      <c r="A1111" s="55"/>
      <c r="B1111" s="189"/>
      <c r="C1111" s="155"/>
      <c r="D1111" s="189"/>
      <c r="E1111" s="190"/>
      <c r="F1111" s="191"/>
      <c r="G1111" s="191"/>
    </row>
    <row r="1112" spans="1:7" s="3" customFormat="1" x14ac:dyDescent="0.25">
      <c r="A1112" s="158" t="s">
        <v>295</v>
      </c>
      <c r="B1112" s="158" t="s">
        <v>520</v>
      </c>
      <c r="C1112" s="39" t="s">
        <v>521</v>
      </c>
      <c r="D1112" s="158" t="s">
        <v>213</v>
      </c>
      <c r="E1112" s="158">
        <v>1</v>
      </c>
      <c r="F1112" s="159">
        <v>37.799999999999997</v>
      </c>
      <c r="G1112" s="159">
        <v>37.799999999999997</v>
      </c>
    </row>
    <row r="1113" spans="1:7" x14ac:dyDescent="0.2">
      <c r="A1113" s="192"/>
      <c r="B1113" s="193"/>
      <c r="C1113" s="194" t="s">
        <v>297</v>
      </c>
      <c r="D1113" s="193"/>
      <c r="E1113" s="171"/>
      <c r="F1113" s="195"/>
      <c r="G1113" s="166"/>
    </row>
    <row r="1114" spans="1:7" x14ac:dyDescent="0.2">
      <c r="A1114" s="167" t="s">
        <v>23</v>
      </c>
      <c r="B1114" s="168">
        <v>88316</v>
      </c>
      <c r="C1114" s="169" t="s">
        <v>711</v>
      </c>
      <c r="D1114" s="170" t="s">
        <v>31</v>
      </c>
      <c r="E1114" s="171">
        <v>1.18</v>
      </c>
      <c r="F1114" s="172">
        <v>14.37</v>
      </c>
      <c r="G1114" s="173">
        <v>16.95</v>
      </c>
    </row>
    <row r="1115" spans="1:7" x14ac:dyDescent="0.2">
      <c r="A1115" s="167" t="s">
        <v>23</v>
      </c>
      <c r="B1115" s="168">
        <v>88441</v>
      </c>
      <c r="C1115" s="169" t="s">
        <v>857</v>
      </c>
      <c r="D1115" s="170" t="s">
        <v>31</v>
      </c>
      <c r="E1115" s="171">
        <v>0.23</v>
      </c>
      <c r="F1115" s="172">
        <v>17.190000000000001</v>
      </c>
      <c r="G1115" s="173">
        <v>3.95</v>
      </c>
    </row>
    <row r="1116" spans="1:7" x14ac:dyDescent="0.2">
      <c r="A1116" s="196"/>
      <c r="B1116" s="168"/>
      <c r="C1116" s="174" t="s">
        <v>298</v>
      </c>
      <c r="D1116" s="170"/>
      <c r="E1116" s="171"/>
      <c r="F1116" s="175"/>
      <c r="G1116" s="197">
        <v>20.9</v>
      </c>
    </row>
    <row r="1117" spans="1:7" x14ac:dyDescent="0.2">
      <c r="A1117" s="196"/>
      <c r="B1117" s="168"/>
      <c r="C1117" s="174"/>
      <c r="D1117" s="170"/>
      <c r="E1117" s="171"/>
      <c r="F1117" s="175"/>
      <c r="G1117" s="197"/>
    </row>
    <row r="1118" spans="1:7" x14ac:dyDescent="0.2">
      <c r="A1118" s="167"/>
      <c r="B1118" s="170"/>
      <c r="C1118" s="174" t="s">
        <v>299</v>
      </c>
      <c r="D1118" s="170"/>
      <c r="E1118" s="171"/>
      <c r="F1118" s="175"/>
      <c r="G1118" s="177"/>
    </row>
    <row r="1119" spans="1:7" x14ac:dyDescent="0.2">
      <c r="A1119" s="196" t="s">
        <v>23</v>
      </c>
      <c r="B1119" s="198" t="s">
        <v>522</v>
      </c>
      <c r="C1119" s="169" t="s">
        <v>521</v>
      </c>
      <c r="D1119" s="170" t="s">
        <v>504</v>
      </c>
      <c r="E1119" s="171">
        <v>1</v>
      </c>
      <c r="F1119" s="172">
        <v>3.8500000000000005</v>
      </c>
      <c r="G1119" s="173">
        <v>3.85</v>
      </c>
    </row>
    <row r="1120" spans="1:7" x14ac:dyDescent="0.2">
      <c r="A1120" s="196" t="s">
        <v>23</v>
      </c>
      <c r="B1120" s="198" t="s">
        <v>519</v>
      </c>
      <c r="C1120" s="169" t="s">
        <v>885</v>
      </c>
      <c r="D1120" s="170" t="s">
        <v>372</v>
      </c>
      <c r="E1120" s="171">
        <v>0.02</v>
      </c>
      <c r="F1120" s="172">
        <v>18.700000000000003</v>
      </c>
      <c r="G1120" s="173">
        <v>0.37</v>
      </c>
    </row>
    <row r="1121" spans="1:7" ht="24" x14ac:dyDescent="0.2">
      <c r="A1121" s="196" t="s">
        <v>23</v>
      </c>
      <c r="B1121" s="198">
        <v>370</v>
      </c>
      <c r="C1121" s="169" t="s">
        <v>764</v>
      </c>
      <c r="D1121" s="170" t="s">
        <v>765</v>
      </c>
      <c r="E1121" s="171">
        <v>6.4000000000000003E-3</v>
      </c>
      <c r="F1121" s="172">
        <v>62.5</v>
      </c>
      <c r="G1121" s="173">
        <v>0.4</v>
      </c>
    </row>
    <row r="1122" spans="1:7" x14ac:dyDescent="0.2">
      <c r="A1122" s="196" t="s">
        <v>23</v>
      </c>
      <c r="B1122" s="198">
        <v>7253</v>
      </c>
      <c r="C1122" s="169" t="s">
        <v>884</v>
      </c>
      <c r="D1122" s="170" t="s">
        <v>765</v>
      </c>
      <c r="E1122" s="171">
        <v>0.1</v>
      </c>
      <c r="F1122" s="172">
        <v>109.28</v>
      </c>
      <c r="G1122" s="173">
        <v>10.92</v>
      </c>
    </row>
    <row r="1123" spans="1:7" x14ac:dyDescent="0.2">
      <c r="A1123" s="196" t="s">
        <v>23</v>
      </c>
      <c r="B1123" s="198">
        <v>25951</v>
      </c>
      <c r="C1123" s="169" t="s">
        <v>859</v>
      </c>
      <c r="D1123" s="170" t="s">
        <v>735</v>
      </c>
      <c r="E1123" s="171">
        <v>0.8</v>
      </c>
      <c r="F1123" s="172">
        <v>1.61</v>
      </c>
      <c r="G1123" s="173">
        <v>1.28</v>
      </c>
    </row>
    <row r="1124" spans="1:7" ht="24" x14ac:dyDescent="0.2">
      <c r="A1124" s="196" t="s">
        <v>23</v>
      </c>
      <c r="B1124" s="198">
        <v>25963</v>
      </c>
      <c r="C1124" s="169" t="s">
        <v>860</v>
      </c>
      <c r="D1124" s="170" t="s">
        <v>735</v>
      </c>
      <c r="E1124" s="171">
        <v>0.8</v>
      </c>
      <c r="F1124" s="172">
        <v>0.11</v>
      </c>
      <c r="G1124" s="173">
        <v>0.08</v>
      </c>
    </row>
    <row r="1125" spans="1:7" x14ac:dyDescent="0.2">
      <c r="A1125" s="199"/>
      <c r="B1125" s="200"/>
      <c r="C1125" s="174" t="s">
        <v>304</v>
      </c>
      <c r="D1125" s="170"/>
      <c r="E1125" s="171"/>
      <c r="F1125" s="179"/>
      <c r="G1125" s="176">
        <v>16.899999999999999</v>
      </c>
    </row>
    <row r="1126" spans="1:7" x14ac:dyDescent="0.2">
      <c r="A1126" s="196"/>
      <c r="B1126" s="201"/>
      <c r="C1126" s="169"/>
      <c r="D1126" s="170"/>
      <c r="E1126" s="171"/>
      <c r="F1126" s="179"/>
      <c r="G1126" s="173"/>
    </row>
    <row r="1127" spans="1:7" x14ac:dyDescent="0.2">
      <c r="A1127" s="196"/>
      <c r="B1127" s="201"/>
      <c r="C1127" s="174" t="s">
        <v>305</v>
      </c>
      <c r="D1127" s="170"/>
      <c r="E1127" s="171"/>
      <c r="F1127" s="175"/>
      <c r="G1127" s="176">
        <v>37.799999999999997</v>
      </c>
    </row>
    <row r="1128" spans="1:7" x14ac:dyDescent="0.2">
      <c r="A1128" s="196"/>
      <c r="B1128" s="201"/>
      <c r="C1128" s="180" t="s">
        <v>306</v>
      </c>
      <c r="D1128" s="181" t="s">
        <v>288</v>
      </c>
      <c r="E1128" s="171">
        <v>0</v>
      </c>
      <c r="F1128" s="202"/>
      <c r="G1128" s="182">
        <v>0</v>
      </c>
    </row>
    <row r="1129" spans="1:7" x14ac:dyDescent="0.2">
      <c r="A1129" s="183"/>
      <c r="B1129" s="184"/>
      <c r="C1129" s="185" t="s">
        <v>307</v>
      </c>
      <c r="D1129" s="184"/>
      <c r="E1129" s="186"/>
      <c r="F1129" s="187"/>
      <c r="G1129" s="188">
        <v>37.799999999999997</v>
      </c>
    </row>
    <row r="1130" spans="1:7" x14ac:dyDescent="0.2">
      <c r="A1130" s="55"/>
      <c r="B1130" s="189"/>
      <c r="C1130" s="155"/>
      <c r="D1130" s="189"/>
      <c r="E1130" s="190"/>
      <c r="F1130" s="191"/>
      <c r="G1130" s="191"/>
    </row>
    <row r="1131" spans="1:7" s="3" customFormat="1" x14ac:dyDescent="0.25">
      <c r="A1131" s="158" t="s">
        <v>295</v>
      </c>
      <c r="B1131" s="158" t="s">
        <v>523</v>
      </c>
      <c r="C1131" s="39" t="s">
        <v>524</v>
      </c>
      <c r="D1131" s="158" t="s">
        <v>213</v>
      </c>
      <c r="E1131" s="158">
        <v>1</v>
      </c>
      <c r="F1131" s="159">
        <v>37.799999999999997</v>
      </c>
      <c r="G1131" s="159">
        <v>37.799999999999997</v>
      </c>
    </row>
    <row r="1132" spans="1:7" x14ac:dyDescent="0.2">
      <c r="A1132" s="192"/>
      <c r="B1132" s="193"/>
      <c r="C1132" s="194" t="s">
        <v>297</v>
      </c>
      <c r="D1132" s="193"/>
      <c r="E1132" s="171"/>
      <c r="F1132" s="195"/>
      <c r="G1132" s="166"/>
    </row>
    <row r="1133" spans="1:7" x14ac:dyDescent="0.2">
      <c r="A1133" s="167" t="s">
        <v>23</v>
      </c>
      <c r="B1133" s="168">
        <v>88316</v>
      </c>
      <c r="C1133" s="169" t="s">
        <v>711</v>
      </c>
      <c r="D1133" s="170" t="s">
        <v>31</v>
      </c>
      <c r="E1133" s="171">
        <v>1.18</v>
      </c>
      <c r="F1133" s="172">
        <v>14.37</v>
      </c>
      <c r="G1133" s="173">
        <v>16.95</v>
      </c>
    </row>
    <row r="1134" spans="1:7" x14ac:dyDescent="0.2">
      <c r="A1134" s="167" t="s">
        <v>23</v>
      </c>
      <c r="B1134" s="168">
        <v>88441</v>
      </c>
      <c r="C1134" s="169" t="s">
        <v>857</v>
      </c>
      <c r="D1134" s="170" t="s">
        <v>31</v>
      </c>
      <c r="E1134" s="171">
        <v>0.23</v>
      </c>
      <c r="F1134" s="172">
        <v>17.190000000000001</v>
      </c>
      <c r="G1134" s="173">
        <v>3.95</v>
      </c>
    </row>
    <row r="1135" spans="1:7" x14ac:dyDescent="0.2">
      <c r="A1135" s="196"/>
      <c r="B1135" s="168"/>
      <c r="C1135" s="174" t="s">
        <v>298</v>
      </c>
      <c r="D1135" s="170"/>
      <c r="E1135" s="171"/>
      <c r="F1135" s="175"/>
      <c r="G1135" s="197">
        <v>20.9</v>
      </c>
    </row>
    <row r="1136" spans="1:7" x14ac:dyDescent="0.2">
      <c r="A1136" s="196"/>
      <c r="B1136" s="168"/>
      <c r="C1136" s="174"/>
      <c r="D1136" s="170"/>
      <c r="E1136" s="171"/>
      <c r="F1136" s="175"/>
      <c r="G1136" s="197"/>
    </row>
    <row r="1137" spans="1:7" x14ac:dyDescent="0.2">
      <c r="A1137" s="167"/>
      <c r="B1137" s="170"/>
      <c r="C1137" s="174" t="s">
        <v>299</v>
      </c>
      <c r="D1137" s="170"/>
      <c r="E1137" s="171"/>
      <c r="F1137" s="175"/>
      <c r="G1137" s="177"/>
    </row>
    <row r="1138" spans="1:7" x14ac:dyDescent="0.2">
      <c r="A1138" s="196" t="s">
        <v>23</v>
      </c>
      <c r="B1138" s="198" t="s">
        <v>525</v>
      </c>
      <c r="C1138" s="169" t="s">
        <v>524</v>
      </c>
      <c r="D1138" s="170" t="s">
        <v>504</v>
      </c>
      <c r="E1138" s="171">
        <v>1</v>
      </c>
      <c r="F1138" s="172">
        <v>3.8500000000000005</v>
      </c>
      <c r="G1138" s="173">
        <v>3.85</v>
      </c>
    </row>
    <row r="1139" spans="1:7" x14ac:dyDescent="0.2">
      <c r="A1139" s="196" t="s">
        <v>23</v>
      </c>
      <c r="B1139" s="198" t="s">
        <v>519</v>
      </c>
      <c r="C1139" s="169" t="s">
        <v>885</v>
      </c>
      <c r="D1139" s="170" t="s">
        <v>372</v>
      </c>
      <c r="E1139" s="171">
        <v>0.02</v>
      </c>
      <c r="F1139" s="172">
        <v>18.700000000000003</v>
      </c>
      <c r="G1139" s="173">
        <v>0.37</v>
      </c>
    </row>
    <row r="1140" spans="1:7" ht="24" x14ac:dyDescent="0.2">
      <c r="A1140" s="196" t="s">
        <v>23</v>
      </c>
      <c r="B1140" s="198">
        <v>370</v>
      </c>
      <c r="C1140" s="169" t="s">
        <v>764</v>
      </c>
      <c r="D1140" s="170" t="s">
        <v>765</v>
      </c>
      <c r="E1140" s="171">
        <v>6.4000000000000003E-3</v>
      </c>
      <c r="F1140" s="172">
        <v>62.5</v>
      </c>
      <c r="G1140" s="173">
        <v>0.4</v>
      </c>
    </row>
    <row r="1141" spans="1:7" x14ac:dyDescent="0.2">
      <c r="A1141" s="196" t="s">
        <v>23</v>
      </c>
      <c r="B1141" s="198">
        <v>7253</v>
      </c>
      <c r="C1141" s="169" t="s">
        <v>884</v>
      </c>
      <c r="D1141" s="170" t="s">
        <v>765</v>
      </c>
      <c r="E1141" s="171">
        <v>0.1</v>
      </c>
      <c r="F1141" s="172">
        <v>109.28</v>
      </c>
      <c r="G1141" s="173">
        <v>10.92</v>
      </c>
    </row>
    <row r="1142" spans="1:7" x14ac:dyDescent="0.2">
      <c r="A1142" s="196" t="s">
        <v>23</v>
      </c>
      <c r="B1142" s="198">
        <v>25951</v>
      </c>
      <c r="C1142" s="169" t="s">
        <v>859</v>
      </c>
      <c r="D1142" s="170" t="s">
        <v>735</v>
      </c>
      <c r="E1142" s="171">
        <v>0.8</v>
      </c>
      <c r="F1142" s="172">
        <v>1.61</v>
      </c>
      <c r="G1142" s="173">
        <v>1.28</v>
      </c>
    </row>
    <row r="1143" spans="1:7" ht="24" x14ac:dyDescent="0.2">
      <c r="A1143" s="196" t="s">
        <v>23</v>
      </c>
      <c r="B1143" s="198">
        <v>25963</v>
      </c>
      <c r="C1143" s="169" t="s">
        <v>860</v>
      </c>
      <c r="D1143" s="170" t="s">
        <v>735</v>
      </c>
      <c r="E1143" s="171">
        <v>0.8</v>
      </c>
      <c r="F1143" s="172">
        <v>0.11</v>
      </c>
      <c r="G1143" s="173">
        <v>0.08</v>
      </c>
    </row>
    <row r="1144" spans="1:7" x14ac:dyDescent="0.2">
      <c r="A1144" s="199"/>
      <c r="B1144" s="200"/>
      <c r="C1144" s="174" t="s">
        <v>304</v>
      </c>
      <c r="D1144" s="170"/>
      <c r="E1144" s="171"/>
      <c r="F1144" s="179"/>
      <c r="G1144" s="176">
        <v>16.899999999999999</v>
      </c>
    </row>
    <row r="1145" spans="1:7" x14ac:dyDescent="0.2">
      <c r="A1145" s="196"/>
      <c r="B1145" s="201"/>
      <c r="C1145" s="169"/>
      <c r="D1145" s="170"/>
      <c r="E1145" s="171"/>
      <c r="F1145" s="179"/>
      <c r="G1145" s="173"/>
    </row>
    <row r="1146" spans="1:7" x14ac:dyDescent="0.2">
      <c r="A1146" s="196"/>
      <c r="B1146" s="201"/>
      <c r="C1146" s="174" t="s">
        <v>305</v>
      </c>
      <c r="D1146" s="170"/>
      <c r="E1146" s="171"/>
      <c r="F1146" s="175"/>
      <c r="G1146" s="176">
        <v>37.799999999999997</v>
      </c>
    </row>
    <row r="1147" spans="1:7" x14ac:dyDescent="0.2">
      <c r="A1147" s="196"/>
      <c r="B1147" s="201"/>
      <c r="C1147" s="180" t="s">
        <v>306</v>
      </c>
      <c r="D1147" s="181" t="s">
        <v>288</v>
      </c>
      <c r="E1147" s="171">
        <v>0</v>
      </c>
      <c r="F1147" s="202"/>
      <c r="G1147" s="182">
        <v>0</v>
      </c>
    </row>
    <row r="1148" spans="1:7" x14ac:dyDescent="0.2">
      <c r="A1148" s="183"/>
      <c r="B1148" s="184"/>
      <c r="C1148" s="185" t="s">
        <v>307</v>
      </c>
      <c r="D1148" s="184"/>
      <c r="E1148" s="186"/>
      <c r="F1148" s="187"/>
      <c r="G1148" s="188">
        <v>37.799999999999997</v>
      </c>
    </row>
    <row r="1149" spans="1:7" x14ac:dyDescent="0.2">
      <c r="A1149" s="55"/>
      <c r="B1149" s="189"/>
      <c r="C1149" s="155"/>
      <c r="D1149" s="189"/>
      <c r="E1149" s="190"/>
      <c r="F1149" s="191"/>
      <c r="G1149" s="191"/>
    </row>
    <row r="1150" spans="1:7" s="3" customFormat="1" x14ac:dyDescent="0.25">
      <c r="A1150" s="158" t="s">
        <v>295</v>
      </c>
      <c r="B1150" s="158" t="s">
        <v>526</v>
      </c>
      <c r="C1150" s="39" t="s">
        <v>527</v>
      </c>
      <c r="D1150" s="158" t="s">
        <v>213</v>
      </c>
      <c r="E1150" s="158">
        <v>1</v>
      </c>
      <c r="F1150" s="159">
        <v>37.799999999999997</v>
      </c>
      <c r="G1150" s="159">
        <v>37.799999999999997</v>
      </c>
    </row>
    <row r="1151" spans="1:7" x14ac:dyDescent="0.2">
      <c r="A1151" s="192"/>
      <c r="B1151" s="193"/>
      <c r="C1151" s="194" t="s">
        <v>297</v>
      </c>
      <c r="D1151" s="193"/>
      <c r="E1151" s="171"/>
      <c r="F1151" s="195"/>
      <c r="G1151" s="166"/>
    </row>
    <row r="1152" spans="1:7" x14ac:dyDescent="0.2">
      <c r="A1152" s="167" t="s">
        <v>23</v>
      </c>
      <c r="B1152" s="168">
        <v>88316</v>
      </c>
      <c r="C1152" s="169" t="s">
        <v>711</v>
      </c>
      <c r="D1152" s="170" t="s">
        <v>31</v>
      </c>
      <c r="E1152" s="171">
        <v>1.18</v>
      </c>
      <c r="F1152" s="172">
        <v>14.37</v>
      </c>
      <c r="G1152" s="173">
        <v>16.95</v>
      </c>
    </row>
    <row r="1153" spans="1:7" x14ac:dyDescent="0.2">
      <c r="A1153" s="167" t="s">
        <v>23</v>
      </c>
      <c r="B1153" s="168">
        <v>88441</v>
      </c>
      <c r="C1153" s="169" t="s">
        <v>857</v>
      </c>
      <c r="D1153" s="170" t="s">
        <v>31</v>
      </c>
      <c r="E1153" s="171">
        <v>0.23</v>
      </c>
      <c r="F1153" s="172">
        <v>17.190000000000001</v>
      </c>
      <c r="G1153" s="173">
        <v>3.95</v>
      </c>
    </row>
    <row r="1154" spans="1:7" x14ac:dyDescent="0.2">
      <c r="A1154" s="196"/>
      <c r="B1154" s="168"/>
      <c r="C1154" s="174" t="s">
        <v>298</v>
      </c>
      <c r="D1154" s="170"/>
      <c r="E1154" s="171"/>
      <c r="F1154" s="175"/>
      <c r="G1154" s="197">
        <v>20.9</v>
      </c>
    </row>
    <row r="1155" spans="1:7" x14ac:dyDescent="0.2">
      <c r="A1155" s="196"/>
      <c r="B1155" s="168"/>
      <c r="C1155" s="174"/>
      <c r="D1155" s="170"/>
      <c r="E1155" s="171"/>
      <c r="F1155" s="175"/>
      <c r="G1155" s="197"/>
    </row>
    <row r="1156" spans="1:7" x14ac:dyDescent="0.2">
      <c r="A1156" s="167"/>
      <c r="B1156" s="170"/>
      <c r="C1156" s="174" t="s">
        <v>299</v>
      </c>
      <c r="D1156" s="170"/>
      <c r="E1156" s="171"/>
      <c r="F1156" s="175"/>
      <c r="G1156" s="177"/>
    </row>
    <row r="1157" spans="1:7" x14ac:dyDescent="0.2">
      <c r="A1157" s="196" t="s">
        <v>23</v>
      </c>
      <c r="B1157" s="198" t="s">
        <v>528</v>
      </c>
      <c r="C1157" s="169" t="s">
        <v>527</v>
      </c>
      <c r="D1157" s="170" t="s">
        <v>504</v>
      </c>
      <c r="E1157" s="171">
        <v>1</v>
      </c>
      <c r="F1157" s="172">
        <v>3.8500000000000005</v>
      </c>
      <c r="G1157" s="173">
        <v>3.85</v>
      </c>
    </row>
    <row r="1158" spans="1:7" x14ac:dyDescent="0.2">
      <c r="A1158" s="196" t="s">
        <v>23</v>
      </c>
      <c r="B1158" s="198" t="s">
        <v>519</v>
      </c>
      <c r="C1158" s="169" t="s">
        <v>885</v>
      </c>
      <c r="D1158" s="170" t="s">
        <v>372</v>
      </c>
      <c r="E1158" s="171">
        <v>0.02</v>
      </c>
      <c r="F1158" s="172">
        <v>18.700000000000003</v>
      </c>
      <c r="G1158" s="173">
        <v>0.37</v>
      </c>
    </row>
    <row r="1159" spans="1:7" ht="24" x14ac:dyDescent="0.2">
      <c r="A1159" s="196" t="s">
        <v>23</v>
      </c>
      <c r="B1159" s="198">
        <v>370</v>
      </c>
      <c r="C1159" s="169" t="s">
        <v>764</v>
      </c>
      <c r="D1159" s="170" t="s">
        <v>765</v>
      </c>
      <c r="E1159" s="171">
        <v>6.4000000000000003E-3</v>
      </c>
      <c r="F1159" s="172">
        <v>62.5</v>
      </c>
      <c r="G1159" s="173">
        <v>0.4</v>
      </c>
    </row>
    <row r="1160" spans="1:7" x14ac:dyDescent="0.2">
      <c r="A1160" s="196" t="s">
        <v>23</v>
      </c>
      <c r="B1160" s="198">
        <v>7253</v>
      </c>
      <c r="C1160" s="169" t="s">
        <v>884</v>
      </c>
      <c r="D1160" s="170" t="s">
        <v>765</v>
      </c>
      <c r="E1160" s="171">
        <v>0.1</v>
      </c>
      <c r="F1160" s="172">
        <v>109.28</v>
      </c>
      <c r="G1160" s="173">
        <v>10.92</v>
      </c>
    </row>
    <row r="1161" spans="1:7" x14ac:dyDescent="0.2">
      <c r="A1161" s="196" t="s">
        <v>23</v>
      </c>
      <c r="B1161" s="198">
        <v>25951</v>
      </c>
      <c r="C1161" s="169" t="s">
        <v>859</v>
      </c>
      <c r="D1161" s="170" t="s">
        <v>735</v>
      </c>
      <c r="E1161" s="171">
        <v>0.8</v>
      </c>
      <c r="F1161" s="172">
        <v>1.61</v>
      </c>
      <c r="G1161" s="173">
        <v>1.28</v>
      </c>
    </row>
    <row r="1162" spans="1:7" ht="24" x14ac:dyDescent="0.2">
      <c r="A1162" s="196" t="s">
        <v>23</v>
      </c>
      <c r="B1162" s="198">
        <v>25963</v>
      </c>
      <c r="C1162" s="169" t="s">
        <v>860</v>
      </c>
      <c r="D1162" s="170" t="s">
        <v>735</v>
      </c>
      <c r="E1162" s="171">
        <v>0.8</v>
      </c>
      <c r="F1162" s="172">
        <v>0.11</v>
      </c>
      <c r="G1162" s="173">
        <v>0.08</v>
      </c>
    </row>
    <row r="1163" spans="1:7" x14ac:dyDescent="0.2">
      <c r="A1163" s="199"/>
      <c r="B1163" s="200"/>
      <c r="C1163" s="174" t="s">
        <v>304</v>
      </c>
      <c r="D1163" s="170"/>
      <c r="E1163" s="171"/>
      <c r="F1163" s="179"/>
      <c r="G1163" s="176">
        <v>16.899999999999999</v>
      </c>
    </row>
    <row r="1164" spans="1:7" x14ac:dyDescent="0.2">
      <c r="A1164" s="196"/>
      <c r="B1164" s="201"/>
      <c r="C1164" s="169"/>
      <c r="D1164" s="170"/>
      <c r="E1164" s="171"/>
      <c r="F1164" s="179"/>
      <c r="G1164" s="173"/>
    </row>
    <row r="1165" spans="1:7" x14ac:dyDescent="0.2">
      <c r="A1165" s="196"/>
      <c r="B1165" s="201"/>
      <c r="C1165" s="174" t="s">
        <v>305</v>
      </c>
      <c r="D1165" s="170"/>
      <c r="E1165" s="171"/>
      <c r="F1165" s="175"/>
      <c r="G1165" s="176">
        <v>37.799999999999997</v>
      </c>
    </row>
    <row r="1166" spans="1:7" x14ac:dyDescent="0.2">
      <c r="A1166" s="196"/>
      <c r="B1166" s="201"/>
      <c r="C1166" s="180" t="s">
        <v>306</v>
      </c>
      <c r="D1166" s="181" t="s">
        <v>288</v>
      </c>
      <c r="E1166" s="171">
        <v>0</v>
      </c>
      <c r="F1166" s="202"/>
      <c r="G1166" s="182">
        <v>0</v>
      </c>
    </row>
    <row r="1167" spans="1:7" x14ac:dyDescent="0.2">
      <c r="A1167" s="183"/>
      <c r="B1167" s="184"/>
      <c r="C1167" s="185" t="s">
        <v>307</v>
      </c>
      <c r="D1167" s="184"/>
      <c r="E1167" s="186"/>
      <c r="F1167" s="187"/>
      <c r="G1167" s="188">
        <v>37.799999999999997</v>
      </c>
    </row>
    <row r="1168" spans="1:7" x14ac:dyDescent="0.2">
      <c r="A1168" s="55"/>
      <c r="B1168" s="189"/>
      <c r="C1168" s="155"/>
      <c r="D1168" s="189"/>
      <c r="E1168" s="190"/>
      <c r="F1168" s="191"/>
      <c r="G1168" s="191"/>
    </row>
    <row r="1169" spans="1:7" s="3" customFormat="1" x14ac:dyDescent="0.25">
      <c r="A1169" s="158" t="s">
        <v>295</v>
      </c>
      <c r="B1169" s="158" t="s">
        <v>529</v>
      </c>
      <c r="C1169" s="39" t="s">
        <v>530</v>
      </c>
      <c r="D1169" s="158" t="s">
        <v>213</v>
      </c>
      <c r="E1169" s="158">
        <v>1</v>
      </c>
      <c r="F1169" s="159">
        <v>37.799999999999997</v>
      </c>
      <c r="G1169" s="159">
        <v>37.799999999999997</v>
      </c>
    </row>
    <row r="1170" spans="1:7" x14ac:dyDescent="0.2">
      <c r="A1170" s="192"/>
      <c r="B1170" s="193"/>
      <c r="C1170" s="194" t="s">
        <v>297</v>
      </c>
      <c r="D1170" s="193"/>
      <c r="E1170" s="171"/>
      <c r="F1170" s="195"/>
      <c r="G1170" s="166"/>
    </row>
    <row r="1171" spans="1:7" x14ac:dyDescent="0.2">
      <c r="A1171" s="167" t="s">
        <v>23</v>
      </c>
      <c r="B1171" s="168">
        <v>88316</v>
      </c>
      <c r="C1171" s="169" t="s">
        <v>711</v>
      </c>
      <c r="D1171" s="170" t="s">
        <v>31</v>
      </c>
      <c r="E1171" s="171">
        <v>1.18</v>
      </c>
      <c r="F1171" s="172">
        <v>14.37</v>
      </c>
      <c r="G1171" s="173">
        <v>16.95</v>
      </c>
    </row>
    <row r="1172" spans="1:7" x14ac:dyDescent="0.2">
      <c r="A1172" s="167" t="s">
        <v>23</v>
      </c>
      <c r="B1172" s="168">
        <v>88441</v>
      </c>
      <c r="C1172" s="169" t="s">
        <v>857</v>
      </c>
      <c r="D1172" s="170" t="s">
        <v>31</v>
      </c>
      <c r="E1172" s="171">
        <v>0.23</v>
      </c>
      <c r="F1172" s="172">
        <v>17.190000000000001</v>
      </c>
      <c r="G1172" s="173">
        <v>3.95</v>
      </c>
    </row>
    <row r="1173" spans="1:7" x14ac:dyDescent="0.2">
      <c r="A1173" s="196"/>
      <c r="B1173" s="168"/>
      <c r="C1173" s="174" t="s">
        <v>298</v>
      </c>
      <c r="D1173" s="170"/>
      <c r="E1173" s="171"/>
      <c r="F1173" s="175"/>
      <c r="G1173" s="197">
        <v>20.9</v>
      </c>
    </row>
    <row r="1174" spans="1:7" x14ac:dyDescent="0.2">
      <c r="A1174" s="196"/>
      <c r="B1174" s="168"/>
      <c r="C1174" s="174"/>
      <c r="D1174" s="170"/>
      <c r="E1174" s="171"/>
      <c r="F1174" s="175"/>
      <c r="G1174" s="197"/>
    </row>
    <row r="1175" spans="1:7" x14ac:dyDescent="0.2">
      <c r="A1175" s="167"/>
      <c r="B1175" s="170"/>
      <c r="C1175" s="174" t="s">
        <v>299</v>
      </c>
      <c r="D1175" s="170"/>
      <c r="E1175" s="171"/>
      <c r="F1175" s="175"/>
      <c r="G1175" s="177"/>
    </row>
    <row r="1176" spans="1:7" x14ac:dyDescent="0.2">
      <c r="A1176" s="196" t="s">
        <v>23</v>
      </c>
      <c r="B1176" s="198" t="s">
        <v>531</v>
      </c>
      <c r="C1176" s="169" t="s">
        <v>530</v>
      </c>
      <c r="D1176" s="170" t="s">
        <v>504</v>
      </c>
      <c r="E1176" s="171">
        <v>1</v>
      </c>
      <c r="F1176" s="172">
        <v>3.8500000000000005</v>
      </c>
      <c r="G1176" s="173">
        <v>3.85</v>
      </c>
    </row>
    <row r="1177" spans="1:7" x14ac:dyDescent="0.2">
      <c r="A1177" s="196" t="s">
        <v>23</v>
      </c>
      <c r="B1177" s="198" t="s">
        <v>519</v>
      </c>
      <c r="C1177" s="169" t="s">
        <v>885</v>
      </c>
      <c r="D1177" s="170" t="s">
        <v>372</v>
      </c>
      <c r="E1177" s="171">
        <v>0.02</v>
      </c>
      <c r="F1177" s="172">
        <v>18.700000000000003</v>
      </c>
      <c r="G1177" s="173">
        <v>0.37</v>
      </c>
    </row>
    <row r="1178" spans="1:7" ht="24" x14ac:dyDescent="0.2">
      <c r="A1178" s="196" t="s">
        <v>23</v>
      </c>
      <c r="B1178" s="198">
        <v>370</v>
      </c>
      <c r="C1178" s="169" t="s">
        <v>764</v>
      </c>
      <c r="D1178" s="170" t="s">
        <v>765</v>
      </c>
      <c r="E1178" s="171">
        <v>6.4000000000000003E-3</v>
      </c>
      <c r="F1178" s="172">
        <v>62.5</v>
      </c>
      <c r="G1178" s="173">
        <v>0.4</v>
      </c>
    </row>
    <row r="1179" spans="1:7" x14ac:dyDescent="0.2">
      <c r="A1179" s="196" t="s">
        <v>23</v>
      </c>
      <c r="B1179" s="198">
        <v>7253</v>
      </c>
      <c r="C1179" s="169" t="s">
        <v>884</v>
      </c>
      <c r="D1179" s="170" t="s">
        <v>765</v>
      </c>
      <c r="E1179" s="171">
        <v>0.1</v>
      </c>
      <c r="F1179" s="172">
        <v>109.28</v>
      </c>
      <c r="G1179" s="173">
        <v>10.92</v>
      </c>
    </row>
    <row r="1180" spans="1:7" x14ac:dyDescent="0.2">
      <c r="A1180" s="196" t="s">
        <v>23</v>
      </c>
      <c r="B1180" s="198">
        <v>25951</v>
      </c>
      <c r="C1180" s="169" t="s">
        <v>859</v>
      </c>
      <c r="D1180" s="170" t="s">
        <v>735</v>
      </c>
      <c r="E1180" s="171">
        <v>0.8</v>
      </c>
      <c r="F1180" s="172">
        <v>1.61</v>
      </c>
      <c r="G1180" s="173">
        <v>1.28</v>
      </c>
    </row>
    <row r="1181" spans="1:7" ht="24" x14ac:dyDescent="0.2">
      <c r="A1181" s="196" t="s">
        <v>23</v>
      </c>
      <c r="B1181" s="198">
        <v>25963</v>
      </c>
      <c r="C1181" s="169" t="s">
        <v>860</v>
      </c>
      <c r="D1181" s="170" t="s">
        <v>735</v>
      </c>
      <c r="E1181" s="171">
        <v>0.8</v>
      </c>
      <c r="F1181" s="172">
        <v>0.11</v>
      </c>
      <c r="G1181" s="173">
        <v>0.08</v>
      </c>
    </row>
    <row r="1182" spans="1:7" x14ac:dyDescent="0.2">
      <c r="A1182" s="199"/>
      <c r="B1182" s="200"/>
      <c r="C1182" s="174" t="s">
        <v>304</v>
      </c>
      <c r="D1182" s="170"/>
      <c r="E1182" s="171"/>
      <c r="F1182" s="179"/>
      <c r="G1182" s="176">
        <v>16.899999999999999</v>
      </c>
    </row>
    <row r="1183" spans="1:7" x14ac:dyDescent="0.2">
      <c r="A1183" s="196"/>
      <c r="B1183" s="201"/>
      <c r="C1183" s="169"/>
      <c r="D1183" s="170"/>
      <c r="E1183" s="171"/>
      <c r="F1183" s="179"/>
      <c r="G1183" s="173"/>
    </row>
    <row r="1184" spans="1:7" x14ac:dyDescent="0.2">
      <c r="A1184" s="196"/>
      <c r="B1184" s="201"/>
      <c r="C1184" s="174" t="s">
        <v>305</v>
      </c>
      <c r="D1184" s="170"/>
      <c r="E1184" s="171"/>
      <c r="F1184" s="175"/>
      <c r="G1184" s="176">
        <v>37.799999999999997</v>
      </c>
    </row>
    <row r="1185" spans="1:7" x14ac:dyDescent="0.2">
      <c r="A1185" s="196"/>
      <c r="B1185" s="201"/>
      <c r="C1185" s="180" t="s">
        <v>306</v>
      </c>
      <c r="D1185" s="181" t="s">
        <v>288</v>
      </c>
      <c r="E1185" s="171">
        <v>0</v>
      </c>
      <c r="F1185" s="202"/>
      <c r="G1185" s="182">
        <v>0</v>
      </c>
    </row>
    <row r="1186" spans="1:7" x14ac:dyDescent="0.2">
      <c r="A1186" s="183"/>
      <c r="B1186" s="184"/>
      <c r="C1186" s="185" t="s">
        <v>307</v>
      </c>
      <c r="D1186" s="184"/>
      <c r="E1186" s="186"/>
      <c r="F1186" s="187"/>
      <c r="G1186" s="188">
        <v>37.799999999999997</v>
      </c>
    </row>
    <row r="1187" spans="1:7" x14ac:dyDescent="0.2">
      <c r="A1187" s="55"/>
      <c r="B1187" s="189"/>
      <c r="C1187" s="155"/>
      <c r="D1187" s="189"/>
      <c r="E1187" s="190"/>
      <c r="F1187" s="191"/>
      <c r="G1187" s="191"/>
    </row>
    <row r="1188" spans="1:7" s="3" customFormat="1" x14ac:dyDescent="0.25">
      <c r="A1188" s="158" t="s">
        <v>295</v>
      </c>
      <c r="B1188" s="158" t="s">
        <v>532</v>
      </c>
      <c r="C1188" s="39" t="s">
        <v>533</v>
      </c>
      <c r="D1188" s="158" t="s">
        <v>213</v>
      </c>
      <c r="E1188" s="158">
        <v>1</v>
      </c>
      <c r="F1188" s="159">
        <v>37.799999999999997</v>
      </c>
      <c r="G1188" s="159">
        <v>37.799999999999997</v>
      </c>
    </row>
    <row r="1189" spans="1:7" x14ac:dyDescent="0.2">
      <c r="A1189" s="192"/>
      <c r="B1189" s="193"/>
      <c r="C1189" s="194" t="s">
        <v>297</v>
      </c>
      <c r="D1189" s="193"/>
      <c r="E1189" s="171"/>
      <c r="F1189" s="195"/>
      <c r="G1189" s="166"/>
    </row>
    <row r="1190" spans="1:7" x14ac:dyDescent="0.2">
      <c r="A1190" s="167" t="s">
        <v>23</v>
      </c>
      <c r="B1190" s="168">
        <v>88316</v>
      </c>
      <c r="C1190" s="169" t="s">
        <v>711</v>
      </c>
      <c r="D1190" s="170" t="s">
        <v>31</v>
      </c>
      <c r="E1190" s="171">
        <v>1.18</v>
      </c>
      <c r="F1190" s="172">
        <v>14.37</v>
      </c>
      <c r="G1190" s="173">
        <v>16.95</v>
      </c>
    </row>
    <row r="1191" spans="1:7" x14ac:dyDescent="0.2">
      <c r="A1191" s="167" t="s">
        <v>23</v>
      </c>
      <c r="B1191" s="168">
        <v>88441</v>
      </c>
      <c r="C1191" s="169" t="s">
        <v>857</v>
      </c>
      <c r="D1191" s="170" t="s">
        <v>31</v>
      </c>
      <c r="E1191" s="171">
        <v>0.23</v>
      </c>
      <c r="F1191" s="172">
        <v>17.190000000000001</v>
      </c>
      <c r="G1191" s="173">
        <v>3.95</v>
      </c>
    </row>
    <row r="1192" spans="1:7" x14ac:dyDescent="0.2">
      <c r="A1192" s="196"/>
      <c r="B1192" s="168"/>
      <c r="C1192" s="174" t="s">
        <v>298</v>
      </c>
      <c r="D1192" s="170"/>
      <c r="E1192" s="171"/>
      <c r="F1192" s="175"/>
      <c r="G1192" s="197">
        <v>20.9</v>
      </c>
    </row>
    <row r="1193" spans="1:7" x14ac:dyDescent="0.2">
      <c r="A1193" s="196"/>
      <c r="B1193" s="168"/>
      <c r="C1193" s="174"/>
      <c r="D1193" s="170"/>
      <c r="E1193" s="171"/>
      <c r="F1193" s="175"/>
      <c r="G1193" s="197"/>
    </row>
    <row r="1194" spans="1:7" x14ac:dyDescent="0.2">
      <c r="A1194" s="167"/>
      <c r="B1194" s="170"/>
      <c r="C1194" s="174" t="s">
        <v>299</v>
      </c>
      <c r="D1194" s="170"/>
      <c r="E1194" s="171"/>
      <c r="F1194" s="175"/>
      <c r="G1194" s="177"/>
    </row>
    <row r="1195" spans="1:7" x14ac:dyDescent="0.2">
      <c r="A1195" s="196" t="s">
        <v>23</v>
      </c>
      <c r="B1195" s="198" t="s">
        <v>534</v>
      </c>
      <c r="C1195" s="169" t="s">
        <v>533</v>
      </c>
      <c r="D1195" s="170" t="s">
        <v>504</v>
      </c>
      <c r="E1195" s="171">
        <v>1</v>
      </c>
      <c r="F1195" s="172">
        <v>3.8500000000000005</v>
      </c>
      <c r="G1195" s="173">
        <v>3.85</v>
      </c>
    </row>
    <row r="1196" spans="1:7" x14ac:dyDescent="0.2">
      <c r="A1196" s="196" t="s">
        <v>23</v>
      </c>
      <c r="B1196" s="198" t="s">
        <v>519</v>
      </c>
      <c r="C1196" s="169" t="s">
        <v>885</v>
      </c>
      <c r="D1196" s="170" t="s">
        <v>372</v>
      </c>
      <c r="E1196" s="171">
        <v>0.02</v>
      </c>
      <c r="F1196" s="172">
        <v>18.700000000000003</v>
      </c>
      <c r="G1196" s="173">
        <v>0.37</v>
      </c>
    </row>
    <row r="1197" spans="1:7" ht="24" x14ac:dyDescent="0.2">
      <c r="A1197" s="196" t="s">
        <v>23</v>
      </c>
      <c r="B1197" s="198">
        <v>370</v>
      </c>
      <c r="C1197" s="169" t="s">
        <v>764</v>
      </c>
      <c r="D1197" s="170" t="s">
        <v>765</v>
      </c>
      <c r="E1197" s="171">
        <v>6.4000000000000003E-3</v>
      </c>
      <c r="F1197" s="172">
        <v>62.5</v>
      </c>
      <c r="G1197" s="173">
        <v>0.4</v>
      </c>
    </row>
    <row r="1198" spans="1:7" x14ac:dyDescent="0.2">
      <c r="A1198" s="196" t="s">
        <v>23</v>
      </c>
      <c r="B1198" s="198">
        <v>7253</v>
      </c>
      <c r="C1198" s="169" t="s">
        <v>884</v>
      </c>
      <c r="D1198" s="170" t="s">
        <v>765</v>
      </c>
      <c r="E1198" s="171">
        <v>0.1</v>
      </c>
      <c r="F1198" s="172">
        <v>109.28</v>
      </c>
      <c r="G1198" s="173">
        <v>10.92</v>
      </c>
    </row>
    <row r="1199" spans="1:7" x14ac:dyDescent="0.2">
      <c r="A1199" s="196" t="s">
        <v>23</v>
      </c>
      <c r="B1199" s="198">
        <v>25951</v>
      </c>
      <c r="C1199" s="169" t="s">
        <v>859</v>
      </c>
      <c r="D1199" s="170" t="s">
        <v>735</v>
      </c>
      <c r="E1199" s="171">
        <v>0.8</v>
      </c>
      <c r="F1199" s="172">
        <v>1.61</v>
      </c>
      <c r="G1199" s="173">
        <v>1.28</v>
      </c>
    </row>
    <row r="1200" spans="1:7" ht="24" x14ac:dyDescent="0.2">
      <c r="A1200" s="196" t="s">
        <v>23</v>
      </c>
      <c r="B1200" s="198">
        <v>25963</v>
      </c>
      <c r="C1200" s="169" t="s">
        <v>860</v>
      </c>
      <c r="D1200" s="170" t="s">
        <v>735</v>
      </c>
      <c r="E1200" s="171">
        <v>0.8</v>
      </c>
      <c r="F1200" s="172">
        <v>0.11</v>
      </c>
      <c r="G1200" s="173">
        <v>0.08</v>
      </c>
    </row>
    <row r="1201" spans="1:7" x14ac:dyDescent="0.2">
      <c r="A1201" s="199"/>
      <c r="B1201" s="200"/>
      <c r="C1201" s="174" t="s">
        <v>304</v>
      </c>
      <c r="D1201" s="170"/>
      <c r="E1201" s="171"/>
      <c r="F1201" s="179"/>
      <c r="G1201" s="176">
        <v>16.899999999999999</v>
      </c>
    </row>
    <row r="1202" spans="1:7" x14ac:dyDescent="0.2">
      <c r="A1202" s="196"/>
      <c r="B1202" s="201"/>
      <c r="C1202" s="169"/>
      <c r="D1202" s="170"/>
      <c r="E1202" s="171"/>
      <c r="F1202" s="179"/>
      <c r="G1202" s="173"/>
    </row>
    <row r="1203" spans="1:7" x14ac:dyDescent="0.2">
      <c r="A1203" s="196"/>
      <c r="B1203" s="201"/>
      <c r="C1203" s="174" t="s">
        <v>305</v>
      </c>
      <c r="D1203" s="170"/>
      <c r="E1203" s="171"/>
      <c r="F1203" s="175"/>
      <c r="G1203" s="176">
        <v>37.799999999999997</v>
      </c>
    </row>
    <row r="1204" spans="1:7" x14ac:dyDescent="0.2">
      <c r="A1204" s="196"/>
      <c r="B1204" s="201"/>
      <c r="C1204" s="180" t="s">
        <v>306</v>
      </c>
      <c r="D1204" s="181" t="s">
        <v>288</v>
      </c>
      <c r="E1204" s="171">
        <v>0</v>
      </c>
      <c r="F1204" s="202"/>
      <c r="G1204" s="182">
        <v>0</v>
      </c>
    </row>
    <row r="1205" spans="1:7" x14ac:dyDescent="0.2">
      <c r="A1205" s="183"/>
      <c r="B1205" s="184"/>
      <c r="C1205" s="185" t="s">
        <v>307</v>
      </c>
      <c r="D1205" s="184"/>
      <c r="E1205" s="186"/>
      <c r="F1205" s="187"/>
      <c r="G1205" s="188">
        <v>37.799999999999997</v>
      </c>
    </row>
    <row r="1206" spans="1:7" x14ac:dyDescent="0.2">
      <c r="A1206" s="55"/>
      <c r="B1206" s="189"/>
      <c r="C1206" s="155"/>
      <c r="D1206" s="189"/>
      <c r="E1206" s="190"/>
      <c r="F1206" s="191"/>
      <c r="G1206" s="191"/>
    </row>
    <row r="1207" spans="1:7" s="3" customFormat="1" x14ac:dyDescent="0.25">
      <c r="A1207" s="158" t="s">
        <v>295</v>
      </c>
      <c r="B1207" s="158" t="s">
        <v>535</v>
      </c>
      <c r="C1207" s="39" t="s">
        <v>536</v>
      </c>
      <c r="D1207" s="158" t="s">
        <v>213</v>
      </c>
      <c r="E1207" s="158">
        <v>1</v>
      </c>
      <c r="F1207" s="159">
        <v>37.799999999999997</v>
      </c>
      <c r="G1207" s="159">
        <v>37.799999999999997</v>
      </c>
    </row>
    <row r="1208" spans="1:7" x14ac:dyDescent="0.2">
      <c r="A1208" s="192"/>
      <c r="B1208" s="193"/>
      <c r="C1208" s="194" t="s">
        <v>297</v>
      </c>
      <c r="D1208" s="193"/>
      <c r="E1208" s="171"/>
      <c r="F1208" s="195"/>
      <c r="G1208" s="166"/>
    </row>
    <row r="1209" spans="1:7" x14ac:dyDescent="0.2">
      <c r="A1209" s="167" t="s">
        <v>23</v>
      </c>
      <c r="B1209" s="168">
        <v>88316</v>
      </c>
      <c r="C1209" s="169" t="s">
        <v>711</v>
      </c>
      <c r="D1209" s="170" t="s">
        <v>31</v>
      </c>
      <c r="E1209" s="171">
        <v>1.18</v>
      </c>
      <c r="F1209" s="172">
        <v>14.37</v>
      </c>
      <c r="G1209" s="173">
        <v>16.95</v>
      </c>
    </row>
    <row r="1210" spans="1:7" x14ac:dyDescent="0.2">
      <c r="A1210" s="167" t="s">
        <v>23</v>
      </c>
      <c r="B1210" s="168">
        <v>88441</v>
      </c>
      <c r="C1210" s="169" t="s">
        <v>857</v>
      </c>
      <c r="D1210" s="170" t="s">
        <v>31</v>
      </c>
      <c r="E1210" s="171">
        <v>0.23</v>
      </c>
      <c r="F1210" s="172">
        <v>17.190000000000001</v>
      </c>
      <c r="G1210" s="173">
        <v>3.95</v>
      </c>
    </row>
    <row r="1211" spans="1:7" x14ac:dyDescent="0.2">
      <c r="A1211" s="196"/>
      <c r="B1211" s="168"/>
      <c r="C1211" s="174" t="s">
        <v>298</v>
      </c>
      <c r="D1211" s="170"/>
      <c r="E1211" s="171"/>
      <c r="F1211" s="175"/>
      <c r="G1211" s="197">
        <v>20.9</v>
      </c>
    </row>
    <row r="1212" spans="1:7" x14ac:dyDescent="0.2">
      <c r="A1212" s="196"/>
      <c r="B1212" s="168"/>
      <c r="C1212" s="174"/>
      <c r="D1212" s="170"/>
      <c r="E1212" s="171"/>
      <c r="F1212" s="175"/>
      <c r="G1212" s="197"/>
    </row>
    <row r="1213" spans="1:7" x14ac:dyDescent="0.2">
      <c r="A1213" s="167"/>
      <c r="B1213" s="170"/>
      <c r="C1213" s="174" t="s">
        <v>299</v>
      </c>
      <c r="D1213" s="170"/>
      <c r="E1213" s="171"/>
      <c r="F1213" s="175"/>
      <c r="G1213" s="177"/>
    </row>
    <row r="1214" spans="1:7" x14ac:dyDescent="0.2">
      <c r="A1214" s="196" t="s">
        <v>23</v>
      </c>
      <c r="B1214" s="198" t="s">
        <v>537</v>
      </c>
      <c r="C1214" s="169" t="s">
        <v>536</v>
      </c>
      <c r="D1214" s="170" t="s">
        <v>504</v>
      </c>
      <c r="E1214" s="171">
        <v>1</v>
      </c>
      <c r="F1214" s="172">
        <v>3.8500000000000005</v>
      </c>
      <c r="G1214" s="173">
        <v>3.85</v>
      </c>
    </row>
    <row r="1215" spans="1:7" x14ac:dyDescent="0.2">
      <c r="A1215" s="196" t="s">
        <v>23</v>
      </c>
      <c r="B1215" s="198" t="s">
        <v>519</v>
      </c>
      <c r="C1215" s="169" t="s">
        <v>885</v>
      </c>
      <c r="D1215" s="170" t="s">
        <v>372</v>
      </c>
      <c r="E1215" s="171">
        <v>0.02</v>
      </c>
      <c r="F1215" s="172">
        <v>18.700000000000003</v>
      </c>
      <c r="G1215" s="173">
        <v>0.37</v>
      </c>
    </row>
    <row r="1216" spans="1:7" ht="24" x14ac:dyDescent="0.2">
      <c r="A1216" s="196" t="s">
        <v>23</v>
      </c>
      <c r="B1216" s="198">
        <v>370</v>
      </c>
      <c r="C1216" s="169" t="s">
        <v>764</v>
      </c>
      <c r="D1216" s="170" t="s">
        <v>765</v>
      </c>
      <c r="E1216" s="171">
        <v>6.4000000000000003E-3</v>
      </c>
      <c r="F1216" s="172">
        <v>62.5</v>
      </c>
      <c r="G1216" s="173">
        <v>0.4</v>
      </c>
    </row>
    <row r="1217" spans="1:7" x14ac:dyDescent="0.2">
      <c r="A1217" s="196" t="s">
        <v>23</v>
      </c>
      <c r="B1217" s="198">
        <v>7253</v>
      </c>
      <c r="C1217" s="169" t="s">
        <v>884</v>
      </c>
      <c r="D1217" s="170" t="s">
        <v>765</v>
      </c>
      <c r="E1217" s="171">
        <v>0.1</v>
      </c>
      <c r="F1217" s="172">
        <v>109.28</v>
      </c>
      <c r="G1217" s="173">
        <v>10.92</v>
      </c>
    </row>
    <row r="1218" spans="1:7" x14ac:dyDescent="0.2">
      <c r="A1218" s="196" t="s">
        <v>23</v>
      </c>
      <c r="B1218" s="198">
        <v>25951</v>
      </c>
      <c r="C1218" s="169" t="s">
        <v>859</v>
      </c>
      <c r="D1218" s="170" t="s">
        <v>735</v>
      </c>
      <c r="E1218" s="171">
        <v>0.8</v>
      </c>
      <c r="F1218" s="172">
        <v>1.61</v>
      </c>
      <c r="G1218" s="173">
        <v>1.28</v>
      </c>
    </row>
    <row r="1219" spans="1:7" ht="24" x14ac:dyDescent="0.2">
      <c r="A1219" s="196" t="s">
        <v>23</v>
      </c>
      <c r="B1219" s="198">
        <v>25963</v>
      </c>
      <c r="C1219" s="169" t="s">
        <v>860</v>
      </c>
      <c r="D1219" s="170" t="s">
        <v>735</v>
      </c>
      <c r="E1219" s="171">
        <v>0.8</v>
      </c>
      <c r="F1219" s="172">
        <v>0.11</v>
      </c>
      <c r="G1219" s="173">
        <v>0.08</v>
      </c>
    </row>
    <row r="1220" spans="1:7" x14ac:dyDescent="0.2">
      <c r="A1220" s="199"/>
      <c r="B1220" s="200"/>
      <c r="C1220" s="174" t="s">
        <v>304</v>
      </c>
      <c r="D1220" s="170"/>
      <c r="E1220" s="171"/>
      <c r="F1220" s="179"/>
      <c r="G1220" s="176">
        <v>16.899999999999999</v>
      </c>
    </row>
    <row r="1221" spans="1:7" x14ac:dyDescent="0.2">
      <c r="A1221" s="196"/>
      <c r="B1221" s="201"/>
      <c r="C1221" s="169"/>
      <c r="D1221" s="170"/>
      <c r="E1221" s="171"/>
      <c r="F1221" s="179"/>
      <c r="G1221" s="173"/>
    </row>
    <row r="1222" spans="1:7" x14ac:dyDescent="0.2">
      <c r="A1222" s="196"/>
      <c r="B1222" s="201"/>
      <c r="C1222" s="174" t="s">
        <v>305</v>
      </c>
      <c r="D1222" s="170"/>
      <c r="E1222" s="171"/>
      <c r="F1222" s="175"/>
      <c r="G1222" s="176">
        <v>37.799999999999997</v>
      </c>
    </row>
    <row r="1223" spans="1:7" x14ac:dyDescent="0.2">
      <c r="A1223" s="196"/>
      <c r="B1223" s="201"/>
      <c r="C1223" s="180" t="s">
        <v>306</v>
      </c>
      <c r="D1223" s="181" t="s">
        <v>288</v>
      </c>
      <c r="E1223" s="171">
        <v>0</v>
      </c>
      <c r="F1223" s="202"/>
      <c r="G1223" s="182">
        <v>0</v>
      </c>
    </row>
    <row r="1224" spans="1:7" x14ac:dyDescent="0.2">
      <c r="A1224" s="183"/>
      <c r="B1224" s="184"/>
      <c r="C1224" s="185" t="s">
        <v>307</v>
      </c>
      <c r="D1224" s="184"/>
      <c r="E1224" s="186"/>
      <c r="F1224" s="187"/>
      <c r="G1224" s="188">
        <v>37.799999999999997</v>
      </c>
    </row>
    <row r="1225" spans="1:7" x14ac:dyDescent="0.2">
      <c r="A1225" s="55"/>
      <c r="B1225" s="189"/>
      <c r="C1225" s="155"/>
      <c r="D1225" s="189"/>
      <c r="E1225" s="190"/>
      <c r="F1225" s="191"/>
      <c r="G1225" s="191"/>
    </row>
    <row r="1226" spans="1:7" s="3" customFormat="1" x14ac:dyDescent="0.25">
      <c r="A1226" s="158" t="s">
        <v>295</v>
      </c>
      <c r="B1226" s="158" t="s">
        <v>538</v>
      </c>
      <c r="C1226" s="39" t="s">
        <v>539</v>
      </c>
      <c r="D1226" s="158" t="s">
        <v>213</v>
      </c>
      <c r="E1226" s="158">
        <v>1</v>
      </c>
      <c r="F1226" s="159">
        <v>37.799999999999997</v>
      </c>
      <c r="G1226" s="159">
        <v>37.799999999999997</v>
      </c>
    </row>
    <row r="1227" spans="1:7" x14ac:dyDescent="0.2">
      <c r="A1227" s="192"/>
      <c r="B1227" s="193"/>
      <c r="C1227" s="194" t="s">
        <v>297</v>
      </c>
      <c r="D1227" s="193"/>
      <c r="E1227" s="171"/>
      <c r="F1227" s="195"/>
      <c r="G1227" s="166"/>
    </row>
    <row r="1228" spans="1:7" x14ac:dyDescent="0.2">
      <c r="A1228" s="167" t="s">
        <v>23</v>
      </c>
      <c r="B1228" s="168">
        <v>88316</v>
      </c>
      <c r="C1228" s="169" t="s">
        <v>711</v>
      </c>
      <c r="D1228" s="170" t="s">
        <v>31</v>
      </c>
      <c r="E1228" s="171">
        <v>1.18</v>
      </c>
      <c r="F1228" s="172">
        <v>14.37</v>
      </c>
      <c r="G1228" s="173">
        <v>16.95</v>
      </c>
    </row>
    <row r="1229" spans="1:7" x14ac:dyDescent="0.2">
      <c r="A1229" s="167" t="s">
        <v>23</v>
      </c>
      <c r="B1229" s="168">
        <v>88441</v>
      </c>
      <c r="C1229" s="169" t="s">
        <v>857</v>
      </c>
      <c r="D1229" s="170" t="s">
        <v>31</v>
      </c>
      <c r="E1229" s="171">
        <v>0.23</v>
      </c>
      <c r="F1229" s="172">
        <v>17.190000000000001</v>
      </c>
      <c r="G1229" s="173">
        <v>3.95</v>
      </c>
    </row>
    <row r="1230" spans="1:7" x14ac:dyDescent="0.2">
      <c r="A1230" s="196"/>
      <c r="B1230" s="168"/>
      <c r="C1230" s="174" t="s">
        <v>298</v>
      </c>
      <c r="D1230" s="170"/>
      <c r="E1230" s="171"/>
      <c r="F1230" s="175"/>
      <c r="G1230" s="197">
        <v>20.9</v>
      </c>
    </row>
    <row r="1231" spans="1:7" x14ac:dyDescent="0.2">
      <c r="A1231" s="196"/>
      <c r="B1231" s="168"/>
      <c r="C1231" s="174"/>
      <c r="D1231" s="170"/>
      <c r="E1231" s="171"/>
      <c r="F1231" s="175"/>
      <c r="G1231" s="197"/>
    </row>
    <row r="1232" spans="1:7" x14ac:dyDescent="0.2">
      <c r="A1232" s="167"/>
      <c r="B1232" s="170"/>
      <c r="C1232" s="174" t="s">
        <v>299</v>
      </c>
      <c r="D1232" s="170"/>
      <c r="E1232" s="171"/>
      <c r="F1232" s="175"/>
      <c r="G1232" s="177"/>
    </row>
    <row r="1233" spans="1:7" x14ac:dyDescent="0.2">
      <c r="A1233" s="196" t="s">
        <v>23</v>
      </c>
      <c r="B1233" s="198" t="s">
        <v>540</v>
      </c>
      <c r="C1233" s="169" t="s">
        <v>539</v>
      </c>
      <c r="D1233" s="170" t="s">
        <v>504</v>
      </c>
      <c r="E1233" s="171">
        <v>1</v>
      </c>
      <c r="F1233" s="172">
        <v>3.8500000000000005</v>
      </c>
      <c r="G1233" s="173">
        <v>3.85</v>
      </c>
    </row>
    <row r="1234" spans="1:7" x14ac:dyDescent="0.2">
      <c r="A1234" s="196" t="s">
        <v>23</v>
      </c>
      <c r="B1234" s="198" t="s">
        <v>519</v>
      </c>
      <c r="C1234" s="169" t="s">
        <v>885</v>
      </c>
      <c r="D1234" s="170" t="s">
        <v>372</v>
      </c>
      <c r="E1234" s="171">
        <v>0.02</v>
      </c>
      <c r="F1234" s="172">
        <v>18.700000000000003</v>
      </c>
      <c r="G1234" s="173">
        <v>0.37</v>
      </c>
    </row>
    <row r="1235" spans="1:7" ht="24" x14ac:dyDescent="0.2">
      <c r="A1235" s="196" t="s">
        <v>23</v>
      </c>
      <c r="B1235" s="198">
        <v>370</v>
      </c>
      <c r="C1235" s="169" t="s">
        <v>764</v>
      </c>
      <c r="D1235" s="170" t="s">
        <v>765</v>
      </c>
      <c r="E1235" s="171">
        <v>6.4000000000000003E-3</v>
      </c>
      <c r="F1235" s="172">
        <v>62.5</v>
      </c>
      <c r="G1235" s="173">
        <v>0.4</v>
      </c>
    </row>
    <row r="1236" spans="1:7" x14ac:dyDescent="0.2">
      <c r="A1236" s="196" t="s">
        <v>23</v>
      </c>
      <c r="B1236" s="198">
        <v>7253</v>
      </c>
      <c r="C1236" s="169" t="s">
        <v>884</v>
      </c>
      <c r="D1236" s="170" t="s">
        <v>765</v>
      </c>
      <c r="E1236" s="171">
        <v>0.1</v>
      </c>
      <c r="F1236" s="172">
        <v>109.28</v>
      </c>
      <c r="G1236" s="173">
        <v>10.92</v>
      </c>
    </row>
    <row r="1237" spans="1:7" x14ac:dyDescent="0.2">
      <c r="A1237" s="196" t="s">
        <v>23</v>
      </c>
      <c r="B1237" s="198">
        <v>25951</v>
      </c>
      <c r="C1237" s="169" t="s">
        <v>859</v>
      </c>
      <c r="D1237" s="170" t="s">
        <v>735</v>
      </c>
      <c r="E1237" s="171">
        <v>0.8</v>
      </c>
      <c r="F1237" s="172">
        <v>1.61</v>
      </c>
      <c r="G1237" s="173">
        <v>1.28</v>
      </c>
    </row>
    <row r="1238" spans="1:7" ht="24" x14ac:dyDescent="0.2">
      <c r="A1238" s="196" t="s">
        <v>23</v>
      </c>
      <c r="B1238" s="198">
        <v>25963</v>
      </c>
      <c r="C1238" s="169" t="s">
        <v>860</v>
      </c>
      <c r="D1238" s="170" t="s">
        <v>735</v>
      </c>
      <c r="E1238" s="171">
        <v>0.8</v>
      </c>
      <c r="F1238" s="172">
        <v>0.11</v>
      </c>
      <c r="G1238" s="173">
        <v>0.08</v>
      </c>
    </row>
    <row r="1239" spans="1:7" x14ac:dyDescent="0.2">
      <c r="A1239" s="199"/>
      <c r="B1239" s="200"/>
      <c r="C1239" s="174" t="s">
        <v>304</v>
      </c>
      <c r="D1239" s="170"/>
      <c r="E1239" s="171"/>
      <c r="F1239" s="179"/>
      <c r="G1239" s="176">
        <v>16.899999999999999</v>
      </c>
    </row>
    <row r="1240" spans="1:7" x14ac:dyDescent="0.2">
      <c r="A1240" s="196"/>
      <c r="B1240" s="201"/>
      <c r="C1240" s="169"/>
      <c r="D1240" s="170"/>
      <c r="E1240" s="171"/>
      <c r="F1240" s="179"/>
      <c r="G1240" s="173"/>
    </row>
    <row r="1241" spans="1:7" x14ac:dyDescent="0.2">
      <c r="A1241" s="196"/>
      <c r="B1241" s="201"/>
      <c r="C1241" s="174" t="s">
        <v>305</v>
      </c>
      <c r="D1241" s="170"/>
      <c r="E1241" s="171"/>
      <c r="F1241" s="175"/>
      <c r="G1241" s="176">
        <v>37.799999999999997</v>
      </c>
    </row>
    <row r="1242" spans="1:7" x14ac:dyDescent="0.2">
      <c r="A1242" s="196"/>
      <c r="B1242" s="201"/>
      <c r="C1242" s="180" t="s">
        <v>306</v>
      </c>
      <c r="D1242" s="181" t="s">
        <v>288</v>
      </c>
      <c r="E1242" s="171">
        <v>0</v>
      </c>
      <c r="F1242" s="202"/>
      <c r="G1242" s="182">
        <v>0</v>
      </c>
    </row>
    <row r="1243" spans="1:7" x14ac:dyDescent="0.2">
      <c r="A1243" s="183"/>
      <c r="B1243" s="184"/>
      <c r="C1243" s="185" t="s">
        <v>307</v>
      </c>
      <c r="D1243" s="184"/>
      <c r="E1243" s="186"/>
      <c r="F1243" s="187"/>
      <c r="G1243" s="188">
        <v>37.799999999999997</v>
      </c>
    </row>
    <row r="1244" spans="1:7" x14ac:dyDescent="0.2">
      <c r="A1244" s="55"/>
      <c r="B1244" s="189"/>
      <c r="C1244" s="155"/>
      <c r="D1244" s="189"/>
      <c r="E1244" s="190"/>
      <c r="F1244" s="191"/>
      <c r="G1244" s="191"/>
    </row>
    <row r="1245" spans="1:7" s="3" customFormat="1" x14ac:dyDescent="0.25">
      <c r="A1245" s="158" t="s">
        <v>295</v>
      </c>
      <c r="B1245" s="158" t="s">
        <v>541</v>
      </c>
      <c r="C1245" s="39" t="s">
        <v>542</v>
      </c>
      <c r="D1245" s="158" t="s">
        <v>213</v>
      </c>
      <c r="E1245" s="158">
        <v>1</v>
      </c>
      <c r="F1245" s="159">
        <v>37.799999999999997</v>
      </c>
      <c r="G1245" s="159">
        <v>37.799999999999997</v>
      </c>
    </row>
    <row r="1246" spans="1:7" x14ac:dyDescent="0.2">
      <c r="A1246" s="192"/>
      <c r="B1246" s="193"/>
      <c r="C1246" s="194" t="s">
        <v>297</v>
      </c>
      <c r="D1246" s="193"/>
      <c r="E1246" s="171"/>
      <c r="F1246" s="195"/>
      <c r="G1246" s="166"/>
    </row>
    <row r="1247" spans="1:7" x14ac:dyDescent="0.2">
      <c r="A1247" s="167" t="s">
        <v>23</v>
      </c>
      <c r="B1247" s="168">
        <v>88316</v>
      </c>
      <c r="C1247" s="169" t="s">
        <v>711</v>
      </c>
      <c r="D1247" s="170" t="s">
        <v>31</v>
      </c>
      <c r="E1247" s="171">
        <v>1.18</v>
      </c>
      <c r="F1247" s="172">
        <v>14.37</v>
      </c>
      <c r="G1247" s="173">
        <v>16.95</v>
      </c>
    </row>
    <row r="1248" spans="1:7" x14ac:dyDescent="0.2">
      <c r="A1248" s="167" t="s">
        <v>23</v>
      </c>
      <c r="B1248" s="168">
        <v>88441</v>
      </c>
      <c r="C1248" s="169" t="s">
        <v>857</v>
      </c>
      <c r="D1248" s="170" t="s">
        <v>31</v>
      </c>
      <c r="E1248" s="171">
        <v>0.23</v>
      </c>
      <c r="F1248" s="172">
        <v>17.190000000000001</v>
      </c>
      <c r="G1248" s="173">
        <v>3.95</v>
      </c>
    </row>
    <row r="1249" spans="1:7" x14ac:dyDescent="0.2">
      <c r="A1249" s="196"/>
      <c r="B1249" s="168"/>
      <c r="C1249" s="174" t="s">
        <v>298</v>
      </c>
      <c r="D1249" s="170"/>
      <c r="E1249" s="171"/>
      <c r="F1249" s="175"/>
      <c r="G1249" s="197">
        <v>20.9</v>
      </c>
    </row>
    <row r="1250" spans="1:7" x14ac:dyDescent="0.2">
      <c r="A1250" s="196"/>
      <c r="B1250" s="168"/>
      <c r="C1250" s="174"/>
      <c r="D1250" s="170"/>
      <c r="E1250" s="171"/>
      <c r="F1250" s="175"/>
      <c r="G1250" s="197"/>
    </row>
    <row r="1251" spans="1:7" x14ac:dyDescent="0.2">
      <c r="A1251" s="167"/>
      <c r="B1251" s="170"/>
      <c r="C1251" s="174" t="s">
        <v>299</v>
      </c>
      <c r="D1251" s="170"/>
      <c r="E1251" s="171"/>
      <c r="F1251" s="175"/>
      <c r="G1251" s="177"/>
    </row>
    <row r="1252" spans="1:7" x14ac:dyDescent="0.2">
      <c r="A1252" s="196" t="s">
        <v>23</v>
      </c>
      <c r="B1252" s="198" t="s">
        <v>543</v>
      </c>
      <c r="C1252" s="169" t="s">
        <v>542</v>
      </c>
      <c r="D1252" s="170" t="s">
        <v>504</v>
      </c>
      <c r="E1252" s="171">
        <v>1</v>
      </c>
      <c r="F1252" s="172">
        <v>3.8500000000000005</v>
      </c>
      <c r="G1252" s="173">
        <v>3.85</v>
      </c>
    </row>
    <row r="1253" spans="1:7" x14ac:dyDescent="0.2">
      <c r="A1253" s="196" t="s">
        <v>23</v>
      </c>
      <c r="B1253" s="198" t="s">
        <v>519</v>
      </c>
      <c r="C1253" s="169" t="s">
        <v>885</v>
      </c>
      <c r="D1253" s="170" t="s">
        <v>372</v>
      </c>
      <c r="E1253" s="171">
        <v>0.02</v>
      </c>
      <c r="F1253" s="172">
        <v>18.700000000000003</v>
      </c>
      <c r="G1253" s="173">
        <v>0.37</v>
      </c>
    </row>
    <row r="1254" spans="1:7" ht="24" x14ac:dyDescent="0.2">
      <c r="A1254" s="196" t="s">
        <v>23</v>
      </c>
      <c r="B1254" s="198">
        <v>370</v>
      </c>
      <c r="C1254" s="169" t="s">
        <v>764</v>
      </c>
      <c r="D1254" s="170" t="s">
        <v>765</v>
      </c>
      <c r="E1254" s="171">
        <v>6.4000000000000003E-3</v>
      </c>
      <c r="F1254" s="172">
        <v>62.5</v>
      </c>
      <c r="G1254" s="173">
        <v>0.4</v>
      </c>
    </row>
    <row r="1255" spans="1:7" x14ac:dyDescent="0.2">
      <c r="A1255" s="196" t="s">
        <v>23</v>
      </c>
      <c r="B1255" s="198">
        <v>7253</v>
      </c>
      <c r="C1255" s="169" t="s">
        <v>884</v>
      </c>
      <c r="D1255" s="170" t="s">
        <v>765</v>
      </c>
      <c r="E1255" s="171">
        <v>0.1</v>
      </c>
      <c r="F1255" s="172">
        <v>109.28</v>
      </c>
      <c r="G1255" s="173">
        <v>10.92</v>
      </c>
    </row>
    <row r="1256" spans="1:7" x14ac:dyDescent="0.2">
      <c r="A1256" s="196" t="s">
        <v>23</v>
      </c>
      <c r="B1256" s="198">
        <v>25951</v>
      </c>
      <c r="C1256" s="169" t="s">
        <v>859</v>
      </c>
      <c r="D1256" s="170" t="s">
        <v>735</v>
      </c>
      <c r="E1256" s="171">
        <v>0.8</v>
      </c>
      <c r="F1256" s="172">
        <v>1.61</v>
      </c>
      <c r="G1256" s="173">
        <v>1.28</v>
      </c>
    </row>
    <row r="1257" spans="1:7" ht="24" x14ac:dyDescent="0.2">
      <c r="A1257" s="196" t="s">
        <v>23</v>
      </c>
      <c r="B1257" s="198">
        <v>25963</v>
      </c>
      <c r="C1257" s="169" t="s">
        <v>860</v>
      </c>
      <c r="D1257" s="170" t="s">
        <v>735</v>
      </c>
      <c r="E1257" s="171">
        <v>0.8</v>
      </c>
      <c r="F1257" s="172">
        <v>0.11</v>
      </c>
      <c r="G1257" s="173">
        <v>0.08</v>
      </c>
    </row>
    <row r="1258" spans="1:7" x14ac:dyDescent="0.2">
      <c r="A1258" s="199"/>
      <c r="B1258" s="200"/>
      <c r="C1258" s="174" t="s">
        <v>304</v>
      </c>
      <c r="D1258" s="170"/>
      <c r="E1258" s="171"/>
      <c r="F1258" s="179"/>
      <c r="G1258" s="176">
        <v>16.899999999999999</v>
      </c>
    </row>
    <row r="1259" spans="1:7" x14ac:dyDescent="0.2">
      <c r="A1259" s="196"/>
      <c r="B1259" s="201"/>
      <c r="C1259" s="169"/>
      <c r="D1259" s="170"/>
      <c r="E1259" s="171"/>
      <c r="F1259" s="179"/>
      <c r="G1259" s="173"/>
    </row>
    <row r="1260" spans="1:7" x14ac:dyDescent="0.2">
      <c r="A1260" s="196"/>
      <c r="B1260" s="201"/>
      <c r="C1260" s="174" t="s">
        <v>305</v>
      </c>
      <c r="D1260" s="170"/>
      <c r="E1260" s="171"/>
      <c r="F1260" s="175"/>
      <c r="G1260" s="176">
        <v>37.799999999999997</v>
      </c>
    </row>
    <row r="1261" spans="1:7" x14ac:dyDescent="0.2">
      <c r="A1261" s="196"/>
      <c r="B1261" s="201"/>
      <c r="C1261" s="180" t="s">
        <v>306</v>
      </c>
      <c r="D1261" s="181" t="s">
        <v>288</v>
      </c>
      <c r="E1261" s="171">
        <v>0</v>
      </c>
      <c r="F1261" s="202"/>
      <c r="G1261" s="182">
        <v>0</v>
      </c>
    </row>
    <row r="1262" spans="1:7" x14ac:dyDescent="0.2">
      <c r="A1262" s="183"/>
      <c r="B1262" s="184"/>
      <c r="C1262" s="185" t="s">
        <v>307</v>
      </c>
      <c r="D1262" s="184"/>
      <c r="E1262" s="186"/>
      <c r="F1262" s="187"/>
      <c r="G1262" s="188">
        <v>37.799999999999997</v>
      </c>
    </row>
    <row r="1263" spans="1:7" x14ac:dyDescent="0.2">
      <c r="A1263" s="55"/>
      <c r="B1263" s="189"/>
      <c r="C1263" s="155"/>
      <c r="D1263" s="189"/>
      <c r="E1263" s="190"/>
      <c r="F1263" s="191"/>
      <c r="G1263" s="191"/>
    </row>
    <row r="1264" spans="1:7" s="3" customFormat="1" x14ac:dyDescent="0.25">
      <c r="A1264" s="158" t="s">
        <v>295</v>
      </c>
      <c r="B1264" s="158" t="s">
        <v>544</v>
      </c>
      <c r="C1264" s="39" t="s">
        <v>545</v>
      </c>
      <c r="D1264" s="158" t="s">
        <v>213</v>
      </c>
      <c r="E1264" s="158">
        <v>1</v>
      </c>
      <c r="F1264" s="159">
        <v>37.799999999999997</v>
      </c>
      <c r="G1264" s="159">
        <v>37.799999999999997</v>
      </c>
    </row>
    <row r="1265" spans="1:7" x14ac:dyDescent="0.2">
      <c r="A1265" s="192"/>
      <c r="B1265" s="193"/>
      <c r="C1265" s="194" t="s">
        <v>297</v>
      </c>
      <c r="D1265" s="193"/>
      <c r="E1265" s="171"/>
      <c r="F1265" s="195"/>
      <c r="G1265" s="166"/>
    </row>
    <row r="1266" spans="1:7" x14ac:dyDescent="0.2">
      <c r="A1266" s="167" t="s">
        <v>23</v>
      </c>
      <c r="B1266" s="168">
        <v>88316</v>
      </c>
      <c r="C1266" s="169" t="s">
        <v>711</v>
      </c>
      <c r="D1266" s="170" t="s">
        <v>31</v>
      </c>
      <c r="E1266" s="171">
        <v>1.18</v>
      </c>
      <c r="F1266" s="172">
        <v>14.37</v>
      </c>
      <c r="G1266" s="173">
        <v>16.95</v>
      </c>
    </row>
    <row r="1267" spans="1:7" x14ac:dyDescent="0.2">
      <c r="A1267" s="167" t="s">
        <v>23</v>
      </c>
      <c r="B1267" s="168">
        <v>88441</v>
      </c>
      <c r="C1267" s="169" t="s">
        <v>857</v>
      </c>
      <c r="D1267" s="170" t="s">
        <v>31</v>
      </c>
      <c r="E1267" s="171">
        <v>0.23</v>
      </c>
      <c r="F1267" s="172">
        <v>17.190000000000001</v>
      </c>
      <c r="G1267" s="173">
        <v>3.95</v>
      </c>
    </row>
    <row r="1268" spans="1:7" x14ac:dyDescent="0.2">
      <c r="A1268" s="196"/>
      <c r="B1268" s="168"/>
      <c r="C1268" s="174" t="s">
        <v>298</v>
      </c>
      <c r="D1268" s="170"/>
      <c r="E1268" s="171"/>
      <c r="F1268" s="175"/>
      <c r="G1268" s="197">
        <v>20.9</v>
      </c>
    </row>
    <row r="1269" spans="1:7" x14ac:dyDescent="0.2">
      <c r="A1269" s="196"/>
      <c r="B1269" s="168"/>
      <c r="C1269" s="174"/>
      <c r="D1269" s="170"/>
      <c r="E1269" s="171"/>
      <c r="F1269" s="175"/>
      <c r="G1269" s="197"/>
    </row>
    <row r="1270" spans="1:7" x14ac:dyDescent="0.2">
      <c r="A1270" s="167"/>
      <c r="B1270" s="170"/>
      <c r="C1270" s="174" t="s">
        <v>299</v>
      </c>
      <c r="D1270" s="170"/>
      <c r="E1270" s="171"/>
      <c r="F1270" s="175"/>
      <c r="G1270" s="177"/>
    </row>
    <row r="1271" spans="1:7" x14ac:dyDescent="0.2">
      <c r="A1271" s="196" t="s">
        <v>23</v>
      </c>
      <c r="B1271" s="198" t="s">
        <v>546</v>
      </c>
      <c r="C1271" s="169" t="s">
        <v>545</v>
      </c>
      <c r="D1271" s="170" t="s">
        <v>504</v>
      </c>
      <c r="E1271" s="171">
        <v>1</v>
      </c>
      <c r="F1271" s="172">
        <v>3.8500000000000005</v>
      </c>
      <c r="G1271" s="173">
        <v>3.85</v>
      </c>
    </row>
    <row r="1272" spans="1:7" x14ac:dyDescent="0.2">
      <c r="A1272" s="196" t="s">
        <v>23</v>
      </c>
      <c r="B1272" s="198" t="s">
        <v>519</v>
      </c>
      <c r="C1272" s="169" t="s">
        <v>885</v>
      </c>
      <c r="D1272" s="170" t="s">
        <v>372</v>
      </c>
      <c r="E1272" s="171">
        <v>0.02</v>
      </c>
      <c r="F1272" s="172">
        <v>18.700000000000003</v>
      </c>
      <c r="G1272" s="173">
        <v>0.37</v>
      </c>
    </row>
    <row r="1273" spans="1:7" ht="24" x14ac:dyDescent="0.2">
      <c r="A1273" s="196" t="s">
        <v>23</v>
      </c>
      <c r="B1273" s="198">
        <v>370</v>
      </c>
      <c r="C1273" s="169" t="s">
        <v>764</v>
      </c>
      <c r="D1273" s="170" t="s">
        <v>765</v>
      </c>
      <c r="E1273" s="171">
        <v>6.4000000000000003E-3</v>
      </c>
      <c r="F1273" s="172">
        <v>62.5</v>
      </c>
      <c r="G1273" s="173">
        <v>0.4</v>
      </c>
    </row>
    <row r="1274" spans="1:7" x14ac:dyDescent="0.2">
      <c r="A1274" s="196" t="s">
        <v>23</v>
      </c>
      <c r="B1274" s="198">
        <v>7253</v>
      </c>
      <c r="C1274" s="169" t="s">
        <v>884</v>
      </c>
      <c r="D1274" s="170" t="s">
        <v>765</v>
      </c>
      <c r="E1274" s="171">
        <v>0.1</v>
      </c>
      <c r="F1274" s="172">
        <v>109.28</v>
      </c>
      <c r="G1274" s="173">
        <v>10.92</v>
      </c>
    </row>
    <row r="1275" spans="1:7" x14ac:dyDescent="0.2">
      <c r="A1275" s="196" t="s">
        <v>23</v>
      </c>
      <c r="B1275" s="198">
        <v>25951</v>
      </c>
      <c r="C1275" s="169" t="s">
        <v>859</v>
      </c>
      <c r="D1275" s="170" t="s">
        <v>735</v>
      </c>
      <c r="E1275" s="171">
        <v>0.8</v>
      </c>
      <c r="F1275" s="172">
        <v>1.61</v>
      </c>
      <c r="G1275" s="173">
        <v>1.28</v>
      </c>
    </row>
    <row r="1276" spans="1:7" ht="24" x14ac:dyDescent="0.2">
      <c r="A1276" s="196" t="s">
        <v>23</v>
      </c>
      <c r="B1276" s="198">
        <v>25963</v>
      </c>
      <c r="C1276" s="169" t="s">
        <v>860</v>
      </c>
      <c r="D1276" s="170" t="s">
        <v>735</v>
      </c>
      <c r="E1276" s="171">
        <v>0.8</v>
      </c>
      <c r="F1276" s="172">
        <v>0.11</v>
      </c>
      <c r="G1276" s="173">
        <v>0.08</v>
      </c>
    </row>
    <row r="1277" spans="1:7" x14ac:dyDescent="0.2">
      <c r="A1277" s="199"/>
      <c r="B1277" s="200"/>
      <c r="C1277" s="174" t="s">
        <v>304</v>
      </c>
      <c r="D1277" s="170"/>
      <c r="E1277" s="171"/>
      <c r="F1277" s="179"/>
      <c r="G1277" s="176">
        <v>16.899999999999999</v>
      </c>
    </row>
    <row r="1278" spans="1:7" x14ac:dyDescent="0.2">
      <c r="A1278" s="196"/>
      <c r="B1278" s="201"/>
      <c r="C1278" s="169"/>
      <c r="D1278" s="170"/>
      <c r="E1278" s="171"/>
      <c r="F1278" s="179"/>
      <c r="G1278" s="173"/>
    </row>
    <row r="1279" spans="1:7" x14ac:dyDescent="0.2">
      <c r="A1279" s="196"/>
      <c r="B1279" s="201"/>
      <c r="C1279" s="174" t="s">
        <v>305</v>
      </c>
      <c r="D1279" s="170"/>
      <c r="E1279" s="171"/>
      <c r="F1279" s="175"/>
      <c r="G1279" s="176">
        <v>37.799999999999997</v>
      </c>
    </row>
    <row r="1280" spans="1:7" x14ac:dyDescent="0.2">
      <c r="A1280" s="196"/>
      <c r="B1280" s="201"/>
      <c r="C1280" s="180" t="s">
        <v>306</v>
      </c>
      <c r="D1280" s="181" t="s">
        <v>288</v>
      </c>
      <c r="E1280" s="171">
        <v>0</v>
      </c>
      <c r="F1280" s="202"/>
      <c r="G1280" s="182">
        <v>0</v>
      </c>
    </row>
    <row r="1281" spans="1:7" x14ac:dyDescent="0.2">
      <c r="A1281" s="183"/>
      <c r="B1281" s="184"/>
      <c r="C1281" s="185" t="s">
        <v>307</v>
      </c>
      <c r="D1281" s="184"/>
      <c r="E1281" s="186"/>
      <c r="F1281" s="187"/>
      <c r="G1281" s="188">
        <v>37.799999999999997</v>
      </c>
    </row>
    <row r="1282" spans="1:7" x14ac:dyDescent="0.2">
      <c r="A1282" s="55"/>
      <c r="B1282" s="189"/>
      <c r="C1282" s="155"/>
      <c r="D1282" s="189"/>
      <c r="E1282" s="190"/>
      <c r="F1282" s="191"/>
      <c r="G1282" s="191"/>
    </row>
    <row r="1283" spans="1:7" s="3" customFormat="1" x14ac:dyDescent="0.25">
      <c r="A1283" s="158" t="s">
        <v>295</v>
      </c>
      <c r="B1283" s="158" t="s">
        <v>547</v>
      </c>
      <c r="C1283" s="39" t="s">
        <v>548</v>
      </c>
      <c r="D1283" s="158" t="s">
        <v>213</v>
      </c>
      <c r="E1283" s="158">
        <v>1</v>
      </c>
      <c r="F1283" s="159">
        <v>37.799999999999997</v>
      </c>
      <c r="G1283" s="159">
        <v>37.799999999999997</v>
      </c>
    </row>
    <row r="1284" spans="1:7" x14ac:dyDescent="0.2">
      <c r="A1284" s="192"/>
      <c r="B1284" s="193"/>
      <c r="C1284" s="194" t="s">
        <v>297</v>
      </c>
      <c r="D1284" s="193"/>
      <c r="E1284" s="171"/>
      <c r="F1284" s="195"/>
      <c r="G1284" s="166"/>
    </row>
    <row r="1285" spans="1:7" x14ac:dyDescent="0.2">
      <c r="A1285" s="167" t="s">
        <v>23</v>
      </c>
      <c r="B1285" s="168">
        <v>88316</v>
      </c>
      <c r="C1285" s="169" t="s">
        <v>711</v>
      </c>
      <c r="D1285" s="170" t="s">
        <v>31</v>
      </c>
      <c r="E1285" s="171">
        <v>1.18</v>
      </c>
      <c r="F1285" s="172">
        <v>14.37</v>
      </c>
      <c r="G1285" s="173">
        <v>16.95</v>
      </c>
    </row>
    <row r="1286" spans="1:7" x14ac:dyDescent="0.2">
      <c r="A1286" s="167" t="s">
        <v>23</v>
      </c>
      <c r="B1286" s="168">
        <v>88441</v>
      </c>
      <c r="C1286" s="169" t="s">
        <v>857</v>
      </c>
      <c r="D1286" s="170" t="s">
        <v>31</v>
      </c>
      <c r="E1286" s="171">
        <v>0.23</v>
      </c>
      <c r="F1286" s="172">
        <v>17.190000000000001</v>
      </c>
      <c r="G1286" s="173">
        <v>3.95</v>
      </c>
    </row>
    <row r="1287" spans="1:7" x14ac:dyDescent="0.2">
      <c r="A1287" s="196"/>
      <c r="B1287" s="168"/>
      <c r="C1287" s="174" t="s">
        <v>298</v>
      </c>
      <c r="D1287" s="170"/>
      <c r="E1287" s="171"/>
      <c r="F1287" s="175"/>
      <c r="G1287" s="197">
        <v>20.9</v>
      </c>
    </row>
    <row r="1288" spans="1:7" x14ac:dyDescent="0.2">
      <c r="A1288" s="196"/>
      <c r="B1288" s="168"/>
      <c r="C1288" s="174"/>
      <c r="D1288" s="170"/>
      <c r="E1288" s="171"/>
      <c r="F1288" s="175"/>
      <c r="G1288" s="197"/>
    </row>
    <row r="1289" spans="1:7" x14ac:dyDescent="0.2">
      <c r="A1289" s="167"/>
      <c r="B1289" s="170"/>
      <c r="C1289" s="174" t="s">
        <v>299</v>
      </c>
      <c r="D1289" s="170"/>
      <c r="E1289" s="171"/>
      <c r="F1289" s="175"/>
      <c r="G1289" s="177"/>
    </row>
    <row r="1290" spans="1:7" x14ac:dyDescent="0.2">
      <c r="A1290" s="196" t="s">
        <v>23</v>
      </c>
      <c r="B1290" s="198" t="s">
        <v>549</v>
      </c>
      <c r="C1290" s="169" t="s">
        <v>548</v>
      </c>
      <c r="D1290" s="170" t="s">
        <v>504</v>
      </c>
      <c r="E1290" s="171">
        <v>1</v>
      </c>
      <c r="F1290" s="172">
        <v>3.8500000000000005</v>
      </c>
      <c r="G1290" s="173">
        <v>3.85</v>
      </c>
    </row>
    <row r="1291" spans="1:7" x14ac:dyDescent="0.2">
      <c r="A1291" s="196" t="s">
        <v>23</v>
      </c>
      <c r="B1291" s="198" t="s">
        <v>519</v>
      </c>
      <c r="C1291" s="169" t="s">
        <v>885</v>
      </c>
      <c r="D1291" s="170" t="s">
        <v>372</v>
      </c>
      <c r="E1291" s="171">
        <v>0.02</v>
      </c>
      <c r="F1291" s="172">
        <v>18.700000000000003</v>
      </c>
      <c r="G1291" s="173">
        <v>0.37</v>
      </c>
    </row>
    <row r="1292" spans="1:7" ht="24" x14ac:dyDescent="0.2">
      <c r="A1292" s="196" t="s">
        <v>23</v>
      </c>
      <c r="B1292" s="198">
        <v>370</v>
      </c>
      <c r="C1292" s="169" t="s">
        <v>764</v>
      </c>
      <c r="D1292" s="170" t="s">
        <v>765</v>
      </c>
      <c r="E1292" s="171">
        <v>6.4000000000000003E-3</v>
      </c>
      <c r="F1292" s="172">
        <v>62.5</v>
      </c>
      <c r="G1292" s="173">
        <v>0.4</v>
      </c>
    </row>
    <row r="1293" spans="1:7" x14ac:dyDescent="0.2">
      <c r="A1293" s="196" t="s">
        <v>23</v>
      </c>
      <c r="B1293" s="198">
        <v>7253</v>
      </c>
      <c r="C1293" s="169" t="s">
        <v>884</v>
      </c>
      <c r="D1293" s="170" t="s">
        <v>765</v>
      </c>
      <c r="E1293" s="171">
        <v>0.1</v>
      </c>
      <c r="F1293" s="172">
        <v>109.28</v>
      </c>
      <c r="G1293" s="173">
        <v>10.92</v>
      </c>
    </row>
    <row r="1294" spans="1:7" x14ac:dyDescent="0.2">
      <c r="A1294" s="196" t="s">
        <v>23</v>
      </c>
      <c r="B1294" s="198">
        <v>25951</v>
      </c>
      <c r="C1294" s="169" t="s">
        <v>859</v>
      </c>
      <c r="D1294" s="170" t="s">
        <v>735</v>
      </c>
      <c r="E1294" s="171">
        <v>0.8</v>
      </c>
      <c r="F1294" s="172">
        <v>1.61</v>
      </c>
      <c r="G1294" s="173">
        <v>1.28</v>
      </c>
    </row>
    <row r="1295" spans="1:7" ht="24" x14ac:dyDescent="0.2">
      <c r="A1295" s="196" t="s">
        <v>23</v>
      </c>
      <c r="B1295" s="198">
        <v>25963</v>
      </c>
      <c r="C1295" s="169" t="s">
        <v>860</v>
      </c>
      <c r="D1295" s="170" t="s">
        <v>735</v>
      </c>
      <c r="E1295" s="171">
        <v>0.8</v>
      </c>
      <c r="F1295" s="172">
        <v>0.11</v>
      </c>
      <c r="G1295" s="173">
        <v>0.08</v>
      </c>
    </row>
    <row r="1296" spans="1:7" x14ac:dyDescent="0.2">
      <c r="A1296" s="199"/>
      <c r="B1296" s="200"/>
      <c r="C1296" s="174" t="s">
        <v>304</v>
      </c>
      <c r="D1296" s="170"/>
      <c r="E1296" s="171"/>
      <c r="F1296" s="179"/>
      <c r="G1296" s="176">
        <v>16.899999999999999</v>
      </c>
    </row>
    <row r="1297" spans="1:7" x14ac:dyDescent="0.2">
      <c r="A1297" s="196"/>
      <c r="B1297" s="201"/>
      <c r="C1297" s="169"/>
      <c r="D1297" s="170"/>
      <c r="E1297" s="171"/>
      <c r="F1297" s="179"/>
      <c r="G1297" s="173"/>
    </row>
    <row r="1298" spans="1:7" x14ac:dyDescent="0.2">
      <c r="A1298" s="196"/>
      <c r="B1298" s="201"/>
      <c r="C1298" s="174" t="s">
        <v>305</v>
      </c>
      <c r="D1298" s="170"/>
      <c r="E1298" s="171"/>
      <c r="F1298" s="175"/>
      <c r="G1298" s="176">
        <v>37.799999999999997</v>
      </c>
    </row>
    <row r="1299" spans="1:7" x14ac:dyDescent="0.2">
      <c r="A1299" s="196"/>
      <c r="B1299" s="201"/>
      <c r="C1299" s="180" t="s">
        <v>306</v>
      </c>
      <c r="D1299" s="181" t="s">
        <v>288</v>
      </c>
      <c r="E1299" s="171">
        <v>0</v>
      </c>
      <c r="F1299" s="202"/>
      <c r="G1299" s="182">
        <v>0</v>
      </c>
    </row>
    <row r="1300" spans="1:7" x14ac:dyDescent="0.2">
      <c r="A1300" s="183"/>
      <c r="B1300" s="184"/>
      <c r="C1300" s="185" t="s">
        <v>307</v>
      </c>
      <c r="D1300" s="184"/>
      <c r="E1300" s="186"/>
      <c r="F1300" s="187"/>
      <c r="G1300" s="188">
        <v>37.799999999999997</v>
      </c>
    </row>
    <row r="1301" spans="1:7" x14ac:dyDescent="0.2">
      <c r="A1301" s="55"/>
      <c r="B1301" s="189"/>
      <c r="C1301" s="155"/>
      <c r="D1301" s="189"/>
      <c r="E1301" s="190"/>
      <c r="F1301" s="191"/>
      <c r="G1301" s="191"/>
    </row>
    <row r="1302" spans="1:7" s="3" customFormat="1" x14ac:dyDescent="0.25">
      <c r="A1302" s="158" t="s">
        <v>295</v>
      </c>
      <c r="B1302" s="158" t="s">
        <v>550</v>
      </c>
      <c r="C1302" s="39" t="s">
        <v>551</v>
      </c>
      <c r="D1302" s="158" t="s">
        <v>213</v>
      </c>
      <c r="E1302" s="158">
        <v>1</v>
      </c>
      <c r="F1302" s="159">
        <v>37.799999999999997</v>
      </c>
      <c r="G1302" s="159">
        <v>37.799999999999997</v>
      </c>
    </row>
    <row r="1303" spans="1:7" x14ac:dyDescent="0.2">
      <c r="A1303" s="192"/>
      <c r="B1303" s="193"/>
      <c r="C1303" s="194" t="s">
        <v>297</v>
      </c>
      <c r="D1303" s="193"/>
      <c r="E1303" s="171"/>
      <c r="F1303" s="195"/>
      <c r="G1303" s="166"/>
    </row>
    <row r="1304" spans="1:7" x14ac:dyDescent="0.2">
      <c r="A1304" s="167" t="s">
        <v>23</v>
      </c>
      <c r="B1304" s="168">
        <v>88316</v>
      </c>
      <c r="C1304" s="169" t="s">
        <v>711</v>
      </c>
      <c r="D1304" s="170" t="s">
        <v>31</v>
      </c>
      <c r="E1304" s="171">
        <v>1.18</v>
      </c>
      <c r="F1304" s="172">
        <v>14.37</v>
      </c>
      <c r="G1304" s="173">
        <v>16.95</v>
      </c>
    </row>
    <row r="1305" spans="1:7" x14ac:dyDescent="0.2">
      <c r="A1305" s="167" t="s">
        <v>23</v>
      </c>
      <c r="B1305" s="168">
        <v>88441</v>
      </c>
      <c r="C1305" s="169" t="s">
        <v>857</v>
      </c>
      <c r="D1305" s="170" t="s">
        <v>31</v>
      </c>
      <c r="E1305" s="171">
        <v>0.23</v>
      </c>
      <c r="F1305" s="172">
        <v>17.190000000000001</v>
      </c>
      <c r="G1305" s="173">
        <v>3.95</v>
      </c>
    </row>
    <row r="1306" spans="1:7" x14ac:dyDescent="0.2">
      <c r="A1306" s="196"/>
      <c r="B1306" s="168"/>
      <c r="C1306" s="174" t="s">
        <v>298</v>
      </c>
      <c r="D1306" s="170"/>
      <c r="E1306" s="171"/>
      <c r="F1306" s="175"/>
      <c r="G1306" s="197">
        <v>20.9</v>
      </c>
    </row>
    <row r="1307" spans="1:7" x14ac:dyDescent="0.2">
      <c r="A1307" s="196"/>
      <c r="B1307" s="168"/>
      <c r="C1307" s="174"/>
      <c r="D1307" s="170"/>
      <c r="E1307" s="171"/>
      <c r="F1307" s="175"/>
      <c r="G1307" s="197"/>
    </row>
    <row r="1308" spans="1:7" x14ac:dyDescent="0.2">
      <c r="A1308" s="167"/>
      <c r="B1308" s="170"/>
      <c r="C1308" s="174" t="s">
        <v>299</v>
      </c>
      <c r="D1308" s="170"/>
      <c r="E1308" s="171"/>
      <c r="F1308" s="175"/>
      <c r="G1308" s="177"/>
    </row>
    <row r="1309" spans="1:7" x14ac:dyDescent="0.2">
      <c r="A1309" s="196" t="s">
        <v>23</v>
      </c>
      <c r="B1309" s="198" t="s">
        <v>552</v>
      </c>
      <c r="C1309" s="169" t="s">
        <v>551</v>
      </c>
      <c r="D1309" s="170" t="s">
        <v>504</v>
      </c>
      <c r="E1309" s="171">
        <v>1</v>
      </c>
      <c r="F1309" s="172">
        <v>3.8500000000000005</v>
      </c>
      <c r="G1309" s="173">
        <v>3.85</v>
      </c>
    </row>
    <row r="1310" spans="1:7" x14ac:dyDescent="0.2">
      <c r="A1310" s="196" t="s">
        <v>23</v>
      </c>
      <c r="B1310" s="198" t="s">
        <v>519</v>
      </c>
      <c r="C1310" s="169" t="s">
        <v>885</v>
      </c>
      <c r="D1310" s="170" t="s">
        <v>372</v>
      </c>
      <c r="E1310" s="171">
        <v>0.02</v>
      </c>
      <c r="F1310" s="172">
        <v>18.700000000000003</v>
      </c>
      <c r="G1310" s="173">
        <v>0.37</v>
      </c>
    </row>
    <row r="1311" spans="1:7" ht="24" x14ac:dyDescent="0.2">
      <c r="A1311" s="196" t="s">
        <v>23</v>
      </c>
      <c r="B1311" s="198">
        <v>370</v>
      </c>
      <c r="C1311" s="169" t="s">
        <v>764</v>
      </c>
      <c r="D1311" s="170" t="s">
        <v>765</v>
      </c>
      <c r="E1311" s="171">
        <v>6.4000000000000003E-3</v>
      </c>
      <c r="F1311" s="172">
        <v>62.5</v>
      </c>
      <c r="G1311" s="173">
        <v>0.4</v>
      </c>
    </row>
    <row r="1312" spans="1:7" x14ac:dyDescent="0.2">
      <c r="A1312" s="196" t="s">
        <v>23</v>
      </c>
      <c r="B1312" s="198">
        <v>7253</v>
      </c>
      <c r="C1312" s="169" t="s">
        <v>884</v>
      </c>
      <c r="D1312" s="170" t="s">
        <v>765</v>
      </c>
      <c r="E1312" s="171">
        <v>0.1</v>
      </c>
      <c r="F1312" s="172">
        <v>109.28</v>
      </c>
      <c r="G1312" s="173">
        <v>10.92</v>
      </c>
    </row>
    <row r="1313" spans="1:7" x14ac:dyDescent="0.2">
      <c r="A1313" s="196" t="s">
        <v>23</v>
      </c>
      <c r="B1313" s="198">
        <v>25951</v>
      </c>
      <c r="C1313" s="169" t="s">
        <v>859</v>
      </c>
      <c r="D1313" s="170" t="s">
        <v>735</v>
      </c>
      <c r="E1313" s="171">
        <v>0.8</v>
      </c>
      <c r="F1313" s="172">
        <v>1.61</v>
      </c>
      <c r="G1313" s="173">
        <v>1.28</v>
      </c>
    </row>
    <row r="1314" spans="1:7" ht="24" x14ac:dyDescent="0.2">
      <c r="A1314" s="196" t="s">
        <v>23</v>
      </c>
      <c r="B1314" s="198">
        <v>25963</v>
      </c>
      <c r="C1314" s="169" t="s">
        <v>860</v>
      </c>
      <c r="D1314" s="170" t="s">
        <v>735</v>
      </c>
      <c r="E1314" s="171">
        <v>0.8</v>
      </c>
      <c r="F1314" s="172">
        <v>0.11</v>
      </c>
      <c r="G1314" s="173">
        <v>0.08</v>
      </c>
    </row>
    <row r="1315" spans="1:7" x14ac:dyDescent="0.2">
      <c r="A1315" s="199"/>
      <c r="B1315" s="200"/>
      <c r="C1315" s="174" t="s">
        <v>304</v>
      </c>
      <c r="D1315" s="170"/>
      <c r="E1315" s="171"/>
      <c r="F1315" s="179"/>
      <c r="G1315" s="176">
        <v>16.899999999999999</v>
      </c>
    </row>
    <row r="1316" spans="1:7" x14ac:dyDescent="0.2">
      <c r="A1316" s="196"/>
      <c r="B1316" s="201"/>
      <c r="C1316" s="169"/>
      <c r="D1316" s="170"/>
      <c r="E1316" s="171"/>
      <c r="F1316" s="179"/>
      <c r="G1316" s="173"/>
    </row>
    <row r="1317" spans="1:7" x14ac:dyDescent="0.2">
      <c r="A1317" s="196"/>
      <c r="B1317" s="201"/>
      <c r="C1317" s="174" t="s">
        <v>305</v>
      </c>
      <c r="D1317" s="170"/>
      <c r="E1317" s="171"/>
      <c r="F1317" s="175"/>
      <c r="G1317" s="176">
        <v>37.799999999999997</v>
      </c>
    </row>
    <row r="1318" spans="1:7" x14ac:dyDescent="0.2">
      <c r="A1318" s="196"/>
      <c r="B1318" s="201"/>
      <c r="C1318" s="180" t="s">
        <v>306</v>
      </c>
      <c r="D1318" s="181" t="s">
        <v>288</v>
      </c>
      <c r="E1318" s="171">
        <v>0</v>
      </c>
      <c r="F1318" s="202"/>
      <c r="G1318" s="182">
        <v>0</v>
      </c>
    </row>
    <row r="1319" spans="1:7" x14ac:dyDescent="0.2">
      <c r="A1319" s="183"/>
      <c r="B1319" s="184"/>
      <c r="C1319" s="185" t="s">
        <v>307</v>
      </c>
      <c r="D1319" s="184"/>
      <c r="E1319" s="186"/>
      <c r="F1319" s="187"/>
      <c r="G1319" s="188">
        <v>37.799999999999997</v>
      </c>
    </row>
    <row r="1320" spans="1:7" x14ac:dyDescent="0.2">
      <c r="A1320" s="55"/>
      <c r="B1320" s="189"/>
      <c r="C1320" s="155"/>
      <c r="D1320" s="189"/>
      <c r="E1320" s="190"/>
      <c r="F1320" s="191"/>
      <c r="G1320" s="191"/>
    </row>
    <row r="1321" spans="1:7" s="3" customFormat="1" x14ac:dyDescent="0.25">
      <c r="A1321" s="158" t="s">
        <v>295</v>
      </c>
      <c r="B1321" s="158" t="s">
        <v>553</v>
      </c>
      <c r="C1321" s="39" t="s">
        <v>554</v>
      </c>
      <c r="D1321" s="158" t="s">
        <v>213</v>
      </c>
      <c r="E1321" s="158">
        <v>1</v>
      </c>
      <c r="F1321" s="159">
        <v>37.799999999999997</v>
      </c>
      <c r="G1321" s="159">
        <v>37.799999999999997</v>
      </c>
    </row>
    <row r="1322" spans="1:7" x14ac:dyDescent="0.2">
      <c r="A1322" s="192"/>
      <c r="B1322" s="193"/>
      <c r="C1322" s="194" t="s">
        <v>297</v>
      </c>
      <c r="D1322" s="193"/>
      <c r="E1322" s="171"/>
      <c r="F1322" s="195"/>
      <c r="G1322" s="166"/>
    </row>
    <row r="1323" spans="1:7" x14ac:dyDescent="0.2">
      <c r="A1323" s="167" t="s">
        <v>23</v>
      </c>
      <c r="B1323" s="168">
        <v>88316</v>
      </c>
      <c r="C1323" s="169" t="s">
        <v>711</v>
      </c>
      <c r="D1323" s="170" t="s">
        <v>31</v>
      </c>
      <c r="E1323" s="171">
        <v>1.18</v>
      </c>
      <c r="F1323" s="172">
        <v>14.37</v>
      </c>
      <c r="G1323" s="173">
        <v>16.95</v>
      </c>
    </row>
    <row r="1324" spans="1:7" x14ac:dyDescent="0.2">
      <c r="A1324" s="167" t="s">
        <v>23</v>
      </c>
      <c r="B1324" s="168">
        <v>88441</v>
      </c>
      <c r="C1324" s="169" t="s">
        <v>857</v>
      </c>
      <c r="D1324" s="170" t="s">
        <v>31</v>
      </c>
      <c r="E1324" s="171">
        <v>0.23</v>
      </c>
      <c r="F1324" s="172">
        <v>17.190000000000001</v>
      </c>
      <c r="G1324" s="173">
        <v>3.95</v>
      </c>
    </row>
    <row r="1325" spans="1:7" x14ac:dyDescent="0.2">
      <c r="A1325" s="196"/>
      <c r="B1325" s="168"/>
      <c r="C1325" s="174" t="s">
        <v>298</v>
      </c>
      <c r="D1325" s="170"/>
      <c r="E1325" s="171"/>
      <c r="F1325" s="175"/>
      <c r="G1325" s="197">
        <v>20.9</v>
      </c>
    </row>
    <row r="1326" spans="1:7" x14ac:dyDescent="0.2">
      <c r="A1326" s="196"/>
      <c r="B1326" s="168"/>
      <c r="C1326" s="174"/>
      <c r="D1326" s="170"/>
      <c r="E1326" s="171"/>
      <c r="F1326" s="175"/>
      <c r="G1326" s="197"/>
    </row>
    <row r="1327" spans="1:7" x14ac:dyDescent="0.2">
      <c r="A1327" s="167"/>
      <c r="B1327" s="170"/>
      <c r="C1327" s="174" t="s">
        <v>299</v>
      </c>
      <c r="D1327" s="170"/>
      <c r="E1327" s="171"/>
      <c r="F1327" s="175"/>
      <c r="G1327" s="177"/>
    </row>
    <row r="1328" spans="1:7" x14ac:dyDescent="0.2">
      <c r="A1328" s="196" t="s">
        <v>23</v>
      </c>
      <c r="B1328" s="198" t="s">
        <v>555</v>
      </c>
      <c r="C1328" s="169" t="s">
        <v>554</v>
      </c>
      <c r="D1328" s="170" t="s">
        <v>504</v>
      </c>
      <c r="E1328" s="171">
        <v>1</v>
      </c>
      <c r="F1328" s="172">
        <v>3.8500000000000005</v>
      </c>
      <c r="G1328" s="173">
        <v>3.85</v>
      </c>
    </row>
    <row r="1329" spans="1:7" x14ac:dyDescent="0.2">
      <c r="A1329" s="196" t="s">
        <v>23</v>
      </c>
      <c r="B1329" s="198" t="s">
        <v>519</v>
      </c>
      <c r="C1329" s="169" t="s">
        <v>885</v>
      </c>
      <c r="D1329" s="170" t="s">
        <v>372</v>
      </c>
      <c r="E1329" s="171">
        <v>0.02</v>
      </c>
      <c r="F1329" s="172">
        <v>18.700000000000003</v>
      </c>
      <c r="G1329" s="173">
        <v>0.37</v>
      </c>
    </row>
    <row r="1330" spans="1:7" ht="24" x14ac:dyDescent="0.2">
      <c r="A1330" s="196" t="s">
        <v>23</v>
      </c>
      <c r="B1330" s="198">
        <v>370</v>
      </c>
      <c r="C1330" s="169" t="s">
        <v>764</v>
      </c>
      <c r="D1330" s="170" t="s">
        <v>765</v>
      </c>
      <c r="E1330" s="171">
        <v>6.4000000000000003E-3</v>
      </c>
      <c r="F1330" s="172">
        <v>62.5</v>
      </c>
      <c r="G1330" s="173">
        <v>0.4</v>
      </c>
    </row>
    <row r="1331" spans="1:7" x14ac:dyDescent="0.2">
      <c r="A1331" s="196" t="s">
        <v>23</v>
      </c>
      <c r="B1331" s="198">
        <v>7253</v>
      </c>
      <c r="C1331" s="169" t="s">
        <v>884</v>
      </c>
      <c r="D1331" s="170" t="s">
        <v>765</v>
      </c>
      <c r="E1331" s="171">
        <v>0.1</v>
      </c>
      <c r="F1331" s="172">
        <v>109.28</v>
      </c>
      <c r="G1331" s="173">
        <v>10.92</v>
      </c>
    </row>
    <row r="1332" spans="1:7" x14ac:dyDescent="0.2">
      <c r="A1332" s="196" t="s">
        <v>23</v>
      </c>
      <c r="B1332" s="198">
        <v>25951</v>
      </c>
      <c r="C1332" s="169" t="s">
        <v>859</v>
      </c>
      <c r="D1332" s="170" t="s">
        <v>735</v>
      </c>
      <c r="E1332" s="171">
        <v>0.8</v>
      </c>
      <c r="F1332" s="172">
        <v>1.61</v>
      </c>
      <c r="G1332" s="173">
        <v>1.28</v>
      </c>
    </row>
    <row r="1333" spans="1:7" ht="24" x14ac:dyDescent="0.2">
      <c r="A1333" s="196" t="s">
        <v>23</v>
      </c>
      <c r="B1333" s="198">
        <v>25963</v>
      </c>
      <c r="C1333" s="169" t="s">
        <v>860</v>
      </c>
      <c r="D1333" s="170" t="s">
        <v>735</v>
      </c>
      <c r="E1333" s="171">
        <v>0.8</v>
      </c>
      <c r="F1333" s="172">
        <v>0.11</v>
      </c>
      <c r="G1333" s="173">
        <v>0.08</v>
      </c>
    </row>
    <row r="1334" spans="1:7" x14ac:dyDescent="0.2">
      <c r="A1334" s="199"/>
      <c r="B1334" s="200"/>
      <c r="C1334" s="174" t="s">
        <v>304</v>
      </c>
      <c r="D1334" s="170"/>
      <c r="E1334" s="171"/>
      <c r="F1334" s="179"/>
      <c r="G1334" s="176">
        <v>16.899999999999999</v>
      </c>
    </row>
    <row r="1335" spans="1:7" x14ac:dyDescent="0.2">
      <c r="A1335" s="196"/>
      <c r="B1335" s="201"/>
      <c r="C1335" s="169"/>
      <c r="D1335" s="170"/>
      <c r="E1335" s="171"/>
      <c r="F1335" s="179"/>
      <c r="G1335" s="173"/>
    </row>
    <row r="1336" spans="1:7" x14ac:dyDescent="0.2">
      <c r="A1336" s="196"/>
      <c r="B1336" s="201"/>
      <c r="C1336" s="174" t="s">
        <v>305</v>
      </c>
      <c r="D1336" s="170"/>
      <c r="E1336" s="171"/>
      <c r="F1336" s="175"/>
      <c r="G1336" s="176">
        <v>37.799999999999997</v>
      </c>
    </row>
    <row r="1337" spans="1:7" x14ac:dyDescent="0.2">
      <c r="A1337" s="196"/>
      <c r="B1337" s="201"/>
      <c r="C1337" s="180" t="s">
        <v>306</v>
      </c>
      <c r="D1337" s="181" t="s">
        <v>288</v>
      </c>
      <c r="E1337" s="171">
        <v>0</v>
      </c>
      <c r="F1337" s="202"/>
      <c r="G1337" s="182">
        <v>0</v>
      </c>
    </row>
    <row r="1338" spans="1:7" x14ac:dyDescent="0.2">
      <c r="A1338" s="183"/>
      <c r="B1338" s="184"/>
      <c r="C1338" s="185" t="s">
        <v>307</v>
      </c>
      <c r="D1338" s="184"/>
      <c r="E1338" s="186"/>
      <c r="F1338" s="187"/>
      <c r="G1338" s="188">
        <v>37.799999999999997</v>
      </c>
    </row>
    <row r="1339" spans="1:7" x14ac:dyDescent="0.2">
      <c r="A1339" s="55"/>
      <c r="B1339" s="189"/>
      <c r="C1339" s="155"/>
      <c r="D1339" s="189"/>
      <c r="E1339" s="190"/>
      <c r="F1339" s="191"/>
      <c r="G1339" s="191"/>
    </row>
    <row r="1340" spans="1:7" s="3" customFormat="1" x14ac:dyDescent="0.25">
      <c r="A1340" s="158" t="s">
        <v>295</v>
      </c>
      <c r="B1340" s="158" t="s">
        <v>556</v>
      </c>
      <c r="C1340" s="39" t="s">
        <v>557</v>
      </c>
      <c r="D1340" s="158" t="s">
        <v>213</v>
      </c>
      <c r="E1340" s="158">
        <v>1</v>
      </c>
      <c r="F1340" s="159">
        <v>37.799999999999997</v>
      </c>
      <c r="G1340" s="159">
        <v>37.799999999999997</v>
      </c>
    </row>
    <row r="1341" spans="1:7" x14ac:dyDescent="0.2">
      <c r="A1341" s="192"/>
      <c r="B1341" s="193"/>
      <c r="C1341" s="194" t="s">
        <v>297</v>
      </c>
      <c r="D1341" s="193"/>
      <c r="E1341" s="171"/>
      <c r="F1341" s="195"/>
      <c r="G1341" s="166"/>
    </row>
    <row r="1342" spans="1:7" x14ac:dyDescent="0.2">
      <c r="A1342" s="167" t="s">
        <v>23</v>
      </c>
      <c r="B1342" s="168">
        <v>88316</v>
      </c>
      <c r="C1342" s="169" t="s">
        <v>711</v>
      </c>
      <c r="D1342" s="170" t="s">
        <v>31</v>
      </c>
      <c r="E1342" s="171">
        <v>1.18</v>
      </c>
      <c r="F1342" s="172">
        <v>14.37</v>
      </c>
      <c r="G1342" s="173">
        <v>16.95</v>
      </c>
    </row>
    <row r="1343" spans="1:7" x14ac:dyDescent="0.2">
      <c r="A1343" s="167" t="s">
        <v>23</v>
      </c>
      <c r="B1343" s="168">
        <v>88441</v>
      </c>
      <c r="C1343" s="169" t="s">
        <v>857</v>
      </c>
      <c r="D1343" s="170" t="s">
        <v>31</v>
      </c>
      <c r="E1343" s="171">
        <v>0.23</v>
      </c>
      <c r="F1343" s="172">
        <v>17.190000000000001</v>
      </c>
      <c r="G1343" s="173">
        <v>3.95</v>
      </c>
    </row>
    <row r="1344" spans="1:7" x14ac:dyDescent="0.2">
      <c r="A1344" s="196"/>
      <c r="B1344" s="168"/>
      <c r="C1344" s="174" t="s">
        <v>298</v>
      </c>
      <c r="D1344" s="170"/>
      <c r="E1344" s="171"/>
      <c r="F1344" s="175"/>
      <c r="G1344" s="197">
        <v>20.9</v>
      </c>
    </row>
    <row r="1345" spans="1:7" x14ac:dyDescent="0.2">
      <c r="A1345" s="196"/>
      <c r="B1345" s="168"/>
      <c r="C1345" s="174"/>
      <c r="D1345" s="170"/>
      <c r="E1345" s="171"/>
      <c r="F1345" s="175"/>
      <c r="G1345" s="197"/>
    </row>
    <row r="1346" spans="1:7" x14ac:dyDescent="0.2">
      <c r="A1346" s="167"/>
      <c r="B1346" s="170"/>
      <c r="C1346" s="174" t="s">
        <v>299</v>
      </c>
      <c r="D1346" s="170"/>
      <c r="E1346" s="171"/>
      <c r="F1346" s="175"/>
      <c r="G1346" s="177"/>
    </row>
    <row r="1347" spans="1:7" x14ac:dyDescent="0.2">
      <c r="A1347" s="196" t="s">
        <v>23</v>
      </c>
      <c r="B1347" s="198" t="s">
        <v>558</v>
      </c>
      <c r="C1347" s="169" t="s">
        <v>557</v>
      </c>
      <c r="D1347" s="170" t="s">
        <v>504</v>
      </c>
      <c r="E1347" s="171">
        <v>1</v>
      </c>
      <c r="F1347" s="172">
        <v>3.8500000000000005</v>
      </c>
      <c r="G1347" s="173">
        <v>3.85</v>
      </c>
    </row>
    <row r="1348" spans="1:7" x14ac:dyDescent="0.2">
      <c r="A1348" s="196" t="s">
        <v>23</v>
      </c>
      <c r="B1348" s="198" t="s">
        <v>519</v>
      </c>
      <c r="C1348" s="169" t="s">
        <v>885</v>
      </c>
      <c r="D1348" s="170" t="s">
        <v>372</v>
      </c>
      <c r="E1348" s="171">
        <v>0.02</v>
      </c>
      <c r="F1348" s="172">
        <v>18.700000000000003</v>
      </c>
      <c r="G1348" s="173">
        <v>0.37</v>
      </c>
    </row>
    <row r="1349" spans="1:7" ht="24" x14ac:dyDescent="0.2">
      <c r="A1349" s="196" t="s">
        <v>23</v>
      </c>
      <c r="B1349" s="198">
        <v>370</v>
      </c>
      <c r="C1349" s="169" t="s">
        <v>764</v>
      </c>
      <c r="D1349" s="170" t="s">
        <v>765</v>
      </c>
      <c r="E1349" s="171">
        <v>6.4000000000000003E-3</v>
      </c>
      <c r="F1349" s="172">
        <v>62.5</v>
      </c>
      <c r="G1349" s="173">
        <v>0.4</v>
      </c>
    </row>
    <row r="1350" spans="1:7" x14ac:dyDescent="0.2">
      <c r="A1350" s="196" t="s">
        <v>23</v>
      </c>
      <c r="B1350" s="198">
        <v>7253</v>
      </c>
      <c r="C1350" s="169" t="s">
        <v>884</v>
      </c>
      <c r="D1350" s="170" t="s">
        <v>765</v>
      </c>
      <c r="E1350" s="171">
        <v>0.1</v>
      </c>
      <c r="F1350" s="172">
        <v>109.28</v>
      </c>
      <c r="G1350" s="173">
        <v>10.92</v>
      </c>
    </row>
    <row r="1351" spans="1:7" x14ac:dyDescent="0.2">
      <c r="A1351" s="196" t="s">
        <v>23</v>
      </c>
      <c r="B1351" s="198">
        <v>25951</v>
      </c>
      <c r="C1351" s="169" t="s">
        <v>859</v>
      </c>
      <c r="D1351" s="170" t="s">
        <v>735</v>
      </c>
      <c r="E1351" s="171">
        <v>0.8</v>
      </c>
      <c r="F1351" s="172">
        <v>1.61</v>
      </c>
      <c r="G1351" s="173">
        <v>1.28</v>
      </c>
    </row>
    <row r="1352" spans="1:7" ht="24" x14ac:dyDescent="0.2">
      <c r="A1352" s="196" t="s">
        <v>23</v>
      </c>
      <c r="B1352" s="198">
        <v>25963</v>
      </c>
      <c r="C1352" s="169" t="s">
        <v>860</v>
      </c>
      <c r="D1352" s="170" t="s">
        <v>735</v>
      </c>
      <c r="E1352" s="171">
        <v>0.8</v>
      </c>
      <c r="F1352" s="172">
        <v>0.11</v>
      </c>
      <c r="G1352" s="173">
        <v>0.08</v>
      </c>
    </row>
    <row r="1353" spans="1:7" x14ac:dyDescent="0.2">
      <c r="A1353" s="199"/>
      <c r="B1353" s="200"/>
      <c r="C1353" s="174" t="s">
        <v>304</v>
      </c>
      <c r="D1353" s="170"/>
      <c r="E1353" s="171"/>
      <c r="F1353" s="179"/>
      <c r="G1353" s="176">
        <v>16.899999999999999</v>
      </c>
    </row>
    <row r="1354" spans="1:7" x14ac:dyDescent="0.2">
      <c r="A1354" s="196"/>
      <c r="B1354" s="201"/>
      <c r="C1354" s="169"/>
      <c r="D1354" s="170"/>
      <c r="E1354" s="171"/>
      <c r="F1354" s="179"/>
      <c r="G1354" s="173"/>
    </row>
    <row r="1355" spans="1:7" x14ac:dyDescent="0.2">
      <c r="A1355" s="196"/>
      <c r="B1355" s="201"/>
      <c r="C1355" s="174" t="s">
        <v>305</v>
      </c>
      <c r="D1355" s="170"/>
      <c r="E1355" s="171"/>
      <c r="F1355" s="175"/>
      <c r="G1355" s="176">
        <v>37.799999999999997</v>
      </c>
    </row>
    <row r="1356" spans="1:7" x14ac:dyDescent="0.2">
      <c r="A1356" s="196"/>
      <c r="B1356" s="201"/>
      <c r="C1356" s="180" t="s">
        <v>306</v>
      </c>
      <c r="D1356" s="181" t="s">
        <v>288</v>
      </c>
      <c r="E1356" s="171">
        <v>0</v>
      </c>
      <c r="F1356" s="202"/>
      <c r="G1356" s="182">
        <v>0</v>
      </c>
    </row>
    <row r="1357" spans="1:7" x14ac:dyDescent="0.2">
      <c r="A1357" s="183"/>
      <c r="B1357" s="184"/>
      <c r="C1357" s="185" t="s">
        <v>307</v>
      </c>
      <c r="D1357" s="184"/>
      <c r="E1357" s="186"/>
      <c r="F1357" s="187"/>
      <c r="G1357" s="188">
        <v>37.799999999999997</v>
      </c>
    </row>
    <row r="1358" spans="1:7" x14ac:dyDescent="0.2">
      <c r="A1358" s="55"/>
      <c r="B1358" s="189"/>
      <c r="C1358" s="155"/>
      <c r="D1358" s="189"/>
      <c r="E1358" s="190"/>
      <c r="F1358" s="191"/>
      <c r="G1358" s="191"/>
    </row>
    <row r="1359" spans="1:7" s="3" customFormat="1" x14ac:dyDescent="0.25">
      <c r="A1359" s="158" t="s">
        <v>295</v>
      </c>
      <c r="B1359" s="158" t="s">
        <v>559</v>
      </c>
      <c r="C1359" s="39" t="s">
        <v>560</v>
      </c>
      <c r="D1359" s="158" t="s">
        <v>213</v>
      </c>
      <c r="E1359" s="158">
        <v>1</v>
      </c>
      <c r="F1359" s="159">
        <v>37.799999999999997</v>
      </c>
      <c r="G1359" s="159">
        <v>37.799999999999997</v>
      </c>
    </row>
    <row r="1360" spans="1:7" x14ac:dyDescent="0.2">
      <c r="A1360" s="192"/>
      <c r="B1360" s="193"/>
      <c r="C1360" s="194" t="s">
        <v>297</v>
      </c>
      <c r="D1360" s="193"/>
      <c r="E1360" s="171"/>
      <c r="F1360" s="195"/>
      <c r="G1360" s="166"/>
    </row>
    <row r="1361" spans="1:7" x14ac:dyDescent="0.2">
      <c r="A1361" s="167" t="s">
        <v>23</v>
      </c>
      <c r="B1361" s="168">
        <v>88316</v>
      </c>
      <c r="C1361" s="169" t="s">
        <v>711</v>
      </c>
      <c r="D1361" s="170" t="s">
        <v>31</v>
      </c>
      <c r="E1361" s="171">
        <v>1.18</v>
      </c>
      <c r="F1361" s="172">
        <v>14.37</v>
      </c>
      <c r="G1361" s="173">
        <v>16.95</v>
      </c>
    </row>
    <row r="1362" spans="1:7" x14ac:dyDescent="0.2">
      <c r="A1362" s="167" t="s">
        <v>23</v>
      </c>
      <c r="B1362" s="168">
        <v>88441</v>
      </c>
      <c r="C1362" s="169" t="s">
        <v>857</v>
      </c>
      <c r="D1362" s="170" t="s">
        <v>31</v>
      </c>
      <c r="E1362" s="171">
        <v>0.23</v>
      </c>
      <c r="F1362" s="172">
        <v>17.190000000000001</v>
      </c>
      <c r="G1362" s="173">
        <v>3.95</v>
      </c>
    </row>
    <row r="1363" spans="1:7" x14ac:dyDescent="0.2">
      <c r="A1363" s="196"/>
      <c r="B1363" s="168"/>
      <c r="C1363" s="174" t="s">
        <v>298</v>
      </c>
      <c r="D1363" s="170"/>
      <c r="E1363" s="171"/>
      <c r="F1363" s="175"/>
      <c r="G1363" s="197">
        <v>20.9</v>
      </c>
    </row>
    <row r="1364" spans="1:7" x14ac:dyDescent="0.2">
      <c r="A1364" s="196"/>
      <c r="B1364" s="168"/>
      <c r="C1364" s="174"/>
      <c r="D1364" s="170"/>
      <c r="E1364" s="171"/>
      <c r="F1364" s="175"/>
      <c r="G1364" s="197"/>
    </row>
    <row r="1365" spans="1:7" x14ac:dyDescent="0.2">
      <c r="A1365" s="167"/>
      <c r="B1365" s="170"/>
      <c r="C1365" s="174" t="s">
        <v>299</v>
      </c>
      <c r="D1365" s="170"/>
      <c r="E1365" s="171"/>
      <c r="F1365" s="175"/>
      <c r="G1365" s="177"/>
    </row>
    <row r="1366" spans="1:7" x14ac:dyDescent="0.2">
      <c r="A1366" s="196" t="s">
        <v>23</v>
      </c>
      <c r="B1366" s="198" t="s">
        <v>561</v>
      </c>
      <c r="C1366" s="169" t="s">
        <v>560</v>
      </c>
      <c r="D1366" s="170" t="s">
        <v>504</v>
      </c>
      <c r="E1366" s="171">
        <v>1</v>
      </c>
      <c r="F1366" s="172">
        <v>3.8500000000000005</v>
      </c>
      <c r="G1366" s="173">
        <v>3.85</v>
      </c>
    </row>
    <row r="1367" spans="1:7" x14ac:dyDescent="0.2">
      <c r="A1367" s="196" t="s">
        <v>23</v>
      </c>
      <c r="B1367" s="198" t="s">
        <v>519</v>
      </c>
      <c r="C1367" s="169" t="s">
        <v>885</v>
      </c>
      <c r="D1367" s="170" t="s">
        <v>372</v>
      </c>
      <c r="E1367" s="171">
        <v>0.02</v>
      </c>
      <c r="F1367" s="172">
        <v>18.700000000000003</v>
      </c>
      <c r="G1367" s="173">
        <v>0.37</v>
      </c>
    </row>
    <row r="1368" spans="1:7" ht="24" x14ac:dyDescent="0.2">
      <c r="A1368" s="196" t="s">
        <v>23</v>
      </c>
      <c r="B1368" s="198">
        <v>370</v>
      </c>
      <c r="C1368" s="169" t="s">
        <v>764</v>
      </c>
      <c r="D1368" s="170" t="s">
        <v>765</v>
      </c>
      <c r="E1368" s="171">
        <v>6.4000000000000003E-3</v>
      </c>
      <c r="F1368" s="172">
        <v>62.5</v>
      </c>
      <c r="G1368" s="173">
        <v>0.4</v>
      </c>
    </row>
    <row r="1369" spans="1:7" x14ac:dyDescent="0.2">
      <c r="A1369" s="196" t="s">
        <v>23</v>
      </c>
      <c r="B1369" s="198">
        <v>7253</v>
      </c>
      <c r="C1369" s="169" t="s">
        <v>884</v>
      </c>
      <c r="D1369" s="170" t="s">
        <v>765</v>
      </c>
      <c r="E1369" s="171">
        <v>0.1</v>
      </c>
      <c r="F1369" s="172">
        <v>109.28</v>
      </c>
      <c r="G1369" s="173">
        <v>10.92</v>
      </c>
    </row>
    <row r="1370" spans="1:7" x14ac:dyDescent="0.2">
      <c r="A1370" s="196" t="s">
        <v>23</v>
      </c>
      <c r="B1370" s="198">
        <v>25951</v>
      </c>
      <c r="C1370" s="169" t="s">
        <v>859</v>
      </c>
      <c r="D1370" s="170" t="s">
        <v>735</v>
      </c>
      <c r="E1370" s="171">
        <v>0.8</v>
      </c>
      <c r="F1370" s="172">
        <v>1.61</v>
      </c>
      <c r="G1370" s="173">
        <v>1.28</v>
      </c>
    </row>
    <row r="1371" spans="1:7" ht="24" x14ac:dyDescent="0.2">
      <c r="A1371" s="196" t="s">
        <v>23</v>
      </c>
      <c r="B1371" s="198">
        <v>25963</v>
      </c>
      <c r="C1371" s="169" t="s">
        <v>860</v>
      </c>
      <c r="D1371" s="170" t="s">
        <v>735</v>
      </c>
      <c r="E1371" s="171">
        <v>0.8</v>
      </c>
      <c r="F1371" s="172">
        <v>0.11</v>
      </c>
      <c r="G1371" s="173">
        <v>0.08</v>
      </c>
    </row>
    <row r="1372" spans="1:7" x14ac:dyDescent="0.2">
      <c r="A1372" s="199"/>
      <c r="B1372" s="200"/>
      <c r="C1372" s="174" t="s">
        <v>304</v>
      </c>
      <c r="D1372" s="170"/>
      <c r="E1372" s="171"/>
      <c r="F1372" s="179"/>
      <c r="G1372" s="176">
        <v>16.899999999999999</v>
      </c>
    </row>
    <row r="1373" spans="1:7" x14ac:dyDescent="0.2">
      <c r="A1373" s="196"/>
      <c r="B1373" s="201"/>
      <c r="C1373" s="169"/>
      <c r="D1373" s="170"/>
      <c r="E1373" s="171"/>
      <c r="F1373" s="179"/>
      <c r="G1373" s="173"/>
    </row>
    <row r="1374" spans="1:7" x14ac:dyDescent="0.2">
      <c r="A1374" s="196"/>
      <c r="B1374" s="201"/>
      <c r="C1374" s="174" t="s">
        <v>305</v>
      </c>
      <c r="D1374" s="170"/>
      <c r="E1374" s="171"/>
      <c r="F1374" s="175"/>
      <c r="G1374" s="176">
        <v>37.799999999999997</v>
      </c>
    </row>
    <row r="1375" spans="1:7" x14ac:dyDescent="0.2">
      <c r="A1375" s="196"/>
      <c r="B1375" s="201"/>
      <c r="C1375" s="180" t="s">
        <v>306</v>
      </c>
      <c r="D1375" s="181" t="s">
        <v>288</v>
      </c>
      <c r="E1375" s="171">
        <v>0</v>
      </c>
      <c r="F1375" s="202"/>
      <c r="G1375" s="182">
        <v>0</v>
      </c>
    </row>
    <row r="1376" spans="1:7" x14ac:dyDescent="0.2">
      <c r="A1376" s="183"/>
      <c r="B1376" s="184"/>
      <c r="C1376" s="185" t="s">
        <v>307</v>
      </c>
      <c r="D1376" s="184"/>
      <c r="E1376" s="186"/>
      <c r="F1376" s="187"/>
      <c r="G1376" s="188">
        <v>37.799999999999997</v>
      </c>
    </row>
    <row r="1377" spans="1:7" x14ac:dyDescent="0.2">
      <c r="A1377" s="55"/>
      <c r="B1377" s="189"/>
      <c r="C1377" s="155"/>
      <c r="D1377" s="189"/>
      <c r="E1377" s="190"/>
      <c r="F1377" s="191"/>
      <c r="G1377" s="191"/>
    </row>
    <row r="1378" spans="1:7" s="3" customFormat="1" x14ac:dyDescent="0.25">
      <c r="A1378" s="158" t="s">
        <v>295</v>
      </c>
      <c r="B1378" s="158" t="s">
        <v>562</v>
      </c>
      <c r="C1378" s="39" t="s">
        <v>563</v>
      </c>
      <c r="D1378" s="158" t="s">
        <v>213</v>
      </c>
      <c r="E1378" s="158">
        <v>1</v>
      </c>
      <c r="F1378" s="159">
        <v>37.799999999999997</v>
      </c>
      <c r="G1378" s="159">
        <v>37.799999999999997</v>
      </c>
    </row>
    <row r="1379" spans="1:7" x14ac:dyDescent="0.2">
      <c r="A1379" s="192"/>
      <c r="B1379" s="193"/>
      <c r="C1379" s="194" t="s">
        <v>297</v>
      </c>
      <c r="D1379" s="193"/>
      <c r="E1379" s="171"/>
      <c r="F1379" s="195"/>
      <c r="G1379" s="166"/>
    </row>
    <row r="1380" spans="1:7" x14ac:dyDescent="0.2">
      <c r="A1380" s="167" t="s">
        <v>23</v>
      </c>
      <c r="B1380" s="168">
        <v>88316</v>
      </c>
      <c r="C1380" s="169" t="s">
        <v>711</v>
      </c>
      <c r="D1380" s="170" t="s">
        <v>31</v>
      </c>
      <c r="E1380" s="171">
        <v>1.18</v>
      </c>
      <c r="F1380" s="172">
        <v>14.37</v>
      </c>
      <c r="G1380" s="173">
        <v>16.95</v>
      </c>
    </row>
    <row r="1381" spans="1:7" x14ac:dyDescent="0.2">
      <c r="A1381" s="167" t="s">
        <v>23</v>
      </c>
      <c r="B1381" s="168">
        <v>88441</v>
      </c>
      <c r="C1381" s="169" t="s">
        <v>857</v>
      </c>
      <c r="D1381" s="170" t="s">
        <v>31</v>
      </c>
      <c r="E1381" s="171">
        <v>0.23</v>
      </c>
      <c r="F1381" s="172">
        <v>17.190000000000001</v>
      </c>
      <c r="G1381" s="173">
        <v>3.95</v>
      </c>
    </row>
    <row r="1382" spans="1:7" x14ac:dyDescent="0.2">
      <c r="A1382" s="196"/>
      <c r="B1382" s="168"/>
      <c r="C1382" s="174" t="s">
        <v>298</v>
      </c>
      <c r="D1382" s="170"/>
      <c r="E1382" s="171"/>
      <c r="F1382" s="175"/>
      <c r="G1382" s="197">
        <v>20.9</v>
      </c>
    </row>
    <row r="1383" spans="1:7" x14ac:dyDescent="0.2">
      <c r="A1383" s="196"/>
      <c r="B1383" s="168"/>
      <c r="C1383" s="174"/>
      <c r="D1383" s="170"/>
      <c r="E1383" s="171"/>
      <c r="F1383" s="175"/>
      <c r="G1383" s="197"/>
    </row>
    <row r="1384" spans="1:7" x14ac:dyDescent="0.2">
      <c r="A1384" s="167"/>
      <c r="B1384" s="170"/>
      <c r="C1384" s="174" t="s">
        <v>299</v>
      </c>
      <c r="D1384" s="170"/>
      <c r="E1384" s="171"/>
      <c r="F1384" s="175"/>
      <c r="G1384" s="177"/>
    </row>
    <row r="1385" spans="1:7" x14ac:dyDescent="0.2">
      <c r="A1385" s="196" t="s">
        <v>23</v>
      </c>
      <c r="B1385" s="198" t="s">
        <v>564</v>
      </c>
      <c r="C1385" s="169" t="s">
        <v>563</v>
      </c>
      <c r="D1385" s="170" t="s">
        <v>504</v>
      </c>
      <c r="E1385" s="171">
        <v>1</v>
      </c>
      <c r="F1385" s="172">
        <v>3.8500000000000005</v>
      </c>
      <c r="G1385" s="173">
        <v>3.85</v>
      </c>
    </row>
    <row r="1386" spans="1:7" x14ac:dyDescent="0.2">
      <c r="A1386" s="196" t="s">
        <v>23</v>
      </c>
      <c r="B1386" s="198" t="s">
        <v>519</v>
      </c>
      <c r="C1386" s="169" t="s">
        <v>885</v>
      </c>
      <c r="D1386" s="170" t="s">
        <v>372</v>
      </c>
      <c r="E1386" s="171">
        <v>0.02</v>
      </c>
      <c r="F1386" s="172">
        <v>18.700000000000003</v>
      </c>
      <c r="G1386" s="173">
        <v>0.37</v>
      </c>
    </row>
    <row r="1387" spans="1:7" ht="24" x14ac:dyDescent="0.2">
      <c r="A1387" s="196" t="s">
        <v>23</v>
      </c>
      <c r="B1387" s="198">
        <v>370</v>
      </c>
      <c r="C1387" s="169" t="s">
        <v>764</v>
      </c>
      <c r="D1387" s="170" t="s">
        <v>765</v>
      </c>
      <c r="E1387" s="171">
        <v>6.4000000000000003E-3</v>
      </c>
      <c r="F1387" s="172">
        <v>62.5</v>
      </c>
      <c r="G1387" s="173">
        <v>0.4</v>
      </c>
    </row>
    <row r="1388" spans="1:7" x14ac:dyDescent="0.2">
      <c r="A1388" s="196" t="s">
        <v>23</v>
      </c>
      <c r="B1388" s="198">
        <v>7253</v>
      </c>
      <c r="C1388" s="169" t="s">
        <v>884</v>
      </c>
      <c r="D1388" s="170" t="s">
        <v>765</v>
      </c>
      <c r="E1388" s="171">
        <v>0.1</v>
      </c>
      <c r="F1388" s="172">
        <v>109.28</v>
      </c>
      <c r="G1388" s="173">
        <v>10.92</v>
      </c>
    </row>
    <row r="1389" spans="1:7" x14ac:dyDescent="0.2">
      <c r="A1389" s="196" t="s">
        <v>23</v>
      </c>
      <c r="B1389" s="198">
        <v>25951</v>
      </c>
      <c r="C1389" s="169" t="s">
        <v>859</v>
      </c>
      <c r="D1389" s="170" t="s">
        <v>735</v>
      </c>
      <c r="E1389" s="171">
        <v>0.8</v>
      </c>
      <c r="F1389" s="172">
        <v>1.61</v>
      </c>
      <c r="G1389" s="173">
        <v>1.28</v>
      </c>
    </row>
    <row r="1390" spans="1:7" ht="24" x14ac:dyDescent="0.2">
      <c r="A1390" s="196" t="s">
        <v>23</v>
      </c>
      <c r="B1390" s="198">
        <v>25963</v>
      </c>
      <c r="C1390" s="169" t="s">
        <v>860</v>
      </c>
      <c r="D1390" s="170" t="s">
        <v>735</v>
      </c>
      <c r="E1390" s="171">
        <v>0.8</v>
      </c>
      <c r="F1390" s="172">
        <v>0.11</v>
      </c>
      <c r="G1390" s="173">
        <v>0.08</v>
      </c>
    </row>
    <row r="1391" spans="1:7" x14ac:dyDescent="0.2">
      <c r="A1391" s="199"/>
      <c r="B1391" s="200"/>
      <c r="C1391" s="174" t="s">
        <v>304</v>
      </c>
      <c r="D1391" s="170"/>
      <c r="E1391" s="171"/>
      <c r="F1391" s="179"/>
      <c r="G1391" s="176">
        <v>16.899999999999999</v>
      </c>
    </row>
    <row r="1392" spans="1:7" x14ac:dyDescent="0.2">
      <c r="A1392" s="196"/>
      <c r="B1392" s="201"/>
      <c r="C1392" s="169"/>
      <c r="D1392" s="170"/>
      <c r="E1392" s="171"/>
      <c r="F1392" s="179"/>
      <c r="G1392" s="173"/>
    </row>
    <row r="1393" spans="1:7" x14ac:dyDescent="0.2">
      <c r="A1393" s="196"/>
      <c r="B1393" s="201"/>
      <c r="C1393" s="174" t="s">
        <v>305</v>
      </c>
      <c r="D1393" s="170"/>
      <c r="E1393" s="171"/>
      <c r="F1393" s="175"/>
      <c r="G1393" s="176">
        <v>37.799999999999997</v>
      </c>
    </row>
    <row r="1394" spans="1:7" x14ac:dyDescent="0.2">
      <c r="A1394" s="196"/>
      <c r="B1394" s="201"/>
      <c r="C1394" s="180" t="s">
        <v>306</v>
      </c>
      <c r="D1394" s="181" t="s">
        <v>288</v>
      </c>
      <c r="E1394" s="171">
        <v>0</v>
      </c>
      <c r="F1394" s="202"/>
      <c r="G1394" s="182">
        <v>0</v>
      </c>
    </row>
    <row r="1395" spans="1:7" x14ac:dyDescent="0.2">
      <c r="A1395" s="183"/>
      <c r="B1395" s="184"/>
      <c r="C1395" s="185" t="s">
        <v>307</v>
      </c>
      <c r="D1395" s="184"/>
      <c r="E1395" s="186"/>
      <c r="F1395" s="187"/>
      <c r="G1395" s="188">
        <v>37.799999999999997</v>
      </c>
    </row>
    <row r="1396" spans="1:7" x14ac:dyDescent="0.2">
      <c r="A1396" s="55"/>
      <c r="B1396" s="189"/>
      <c r="C1396" s="155"/>
      <c r="D1396" s="189"/>
      <c r="E1396" s="190"/>
      <c r="F1396" s="191"/>
      <c r="G1396" s="191"/>
    </row>
    <row r="1397" spans="1:7" s="3" customFormat="1" x14ac:dyDescent="0.25">
      <c r="A1397" s="158" t="s">
        <v>295</v>
      </c>
      <c r="B1397" s="158" t="s">
        <v>565</v>
      </c>
      <c r="C1397" s="39" t="s">
        <v>566</v>
      </c>
      <c r="D1397" s="158" t="s">
        <v>213</v>
      </c>
      <c r="E1397" s="158">
        <v>1</v>
      </c>
      <c r="F1397" s="159">
        <v>37.799999999999997</v>
      </c>
      <c r="G1397" s="159">
        <v>37.799999999999997</v>
      </c>
    </row>
    <row r="1398" spans="1:7" x14ac:dyDescent="0.2">
      <c r="A1398" s="192"/>
      <c r="B1398" s="193"/>
      <c r="C1398" s="194" t="s">
        <v>297</v>
      </c>
      <c r="D1398" s="193"/>
      <c r="E1398" s="171"/>
      <c r="F1398" s="195"/>
      <c r="G1398" s="166"/>
    </row>
    <row r="1399" spans="1:7" x14ac:dyDescent="0.2">
      <c r="A1399" s="167" t="s">
        <v>23</v>
      </c>
      <c r="B1399" s="168">
        <v>88316</v>
      </c>
      <c r="C1399" s="169" t="s">
        <v>711</v>
      </c>
      <c r="D1399" s="170" t="s">
        <v>31</v>
      </c>
      <c r="E1399" s="171">
        <v>1.18</v>
      </c>
      <c r="F1399" s="172">
        <v>14.37</v>
      </c>
      <c r="G1399" s="173">
        <v>16.95</v>
      </c>
    </row>
    <row r="1400" spans="1:7" x14ac:dyDescent="0.2">
      <c r="A1400" s="167" t="s">
        <v>23</v>
      </c>
      <c r="B1400" s="168">
        <v>88441</v>
      </c>
      <c r="C1400" s="169" t="s">
        <v>857</v>
      </c>
      <c r="D1400" s="170" t="s">
        <v>31</v>
      </c>
      <c r="E1400" s="171">
        <v>0.23</v>
      </c>
      <c r="F1400" s="172">
        <v>17.190000000000001</v>
      </c>
      <c r="G1400" s="173">
        <v>3.95</v>
      </c>
    </row>
    <row r="1401" spans="1:7" x14ac:dyDescent="0.2">
      <c r="A1401" s="196"/>
      <c r="B1401" s="168"/>
      <c r="C1401" s="174" t="s">
        <v>298</v>
      </c>
      <c r="D1401" s="170"/>
      <c r="E1401" s="171"/>
      <c r="F1401" s="175"/>
      <c r="G1401" s="197">
        <v>20.9</v>
      </c>
    </row>
    <row r="1402" spans="1:7" x14ac:dyDescent="0.2">
      <c r="A1402" s="196"/>
      <c r="B1402" s="168"/>
      <c r="C1402" s="174"/>
      <c r="D1402" s="170"/>
      <c r="E1402" s="171"/>
      <c r="F1402" s="175"/>
      <c r="G1402" s="197"/>
    </row>
    <row r="1403" spans="1:7" x14ac:dyDescent="0.2">
      <c r="A1403" s="167"/>
      <c r="B1403" s="170"/>
      <c r="C1403" s="174" t="s">
        <v>299</v>
      </c>
      <c r="D1403" s="170"/>
      <c r="E1403" s="171"/>
      <c r="F1403" s="175"/>
      <c r="G1403" s="177"/>
    </row>
    <row r="1404" spans="1:7" x14ac:dyDescent="0.2">
      <c r="A1404" s="196" t="s">
        <v>23</v>
      </c>
      <c r="B1404" s="198" t="s">
        <v>567</v>
      </c>
      <c r="C1404" s="169" t="s">
        <v>566</v>
      </c>
      <c r="D1404" s="170" t="s">
        <v>504</v>
      </c>
      <c r="E1404" s="171">
        <v>1</v>
      </c>
      <c r="F1404" s="172">
        <v>3.8500000000000005</v>
      </c>
      <c r="G1404" s="173">
        <v>3.85</v>
      </c>
    </row>
    <row r="1405" spans="1:7" x14ac:dyDescent="0.2">
      <c r="A1405" s="196" t="s">
        <v>23</v>
      </c>
      <c r="B1405" s="198" t="s">
        <v>519</v>
      </c>
      <c r="C1405" s="169" t="s">
        <v>885</v>
      </c>
      <c r="D1405" s="170" t="s">
        <v>372</v>
      </c>
      <c r="E1405" s="171">
        <v>0.02</v>
      </c>
      <c r="F1405" s="172">
        <v>18.700000000000003</v>
      </c>
      <c r="G1405" s="173">
        <v>0.37</v>
      </c>
    </row>
    <row r="1406" spans="1:7" ht="24" x14ac:dyDescent="0.2">
      <c r="A1406" s="196" t="s">
        <v>23</v>
      </c>
      <c r="B1406" s="198">
        <v>370</v>
      </c>
      <c r="C1406" s="169" t="s">
        <v>764</v>
      </c>
      <c r="D1406" s="170" t="s">
        <v>765</v>
      </c>
      <c r="E1406" s="171">
        <v>6.4000000000000003E-3</v>
      </c>
      <c r="F1406" s="172">
        <v>62.5</v>
      </c>
      <c r="G1406" s="173">
        <v>0.4</v>
      </c>
    </row>
    <row r="1407" spans="1:7" x14ac:dyDescent="0.2">
      <c r="A1407" s="196" t="s">
        <v>23</v>
      </c>
      <c r="B1407" s="198">
        <v>7253</v>
      </c>
      <c r="C1407" s="169" t="s">
        <v>884</v>
      </c>
      <c r="D1407" s="170" t="s">
        <v>765</v>
      </c>
      <c r="E1407" s="171">
        <v>0.1</v>
      </c>
      <c r="F1407" s="172">
        <v>109.28</v>
      </c>
      <c r="G1407" s="173">
        <v>10.92</v>
      </c>
    </row>
    <row r="1408" spans="1:7" x14ac:dyDescent="0.2">
      <c r="A1408" s="196" t="s">
        <v>23</v>
      </c>
      <c r="B1408" s="198">
        <v>25951</v>
      </c>
      <c r="C1408" s="169" t="s">
        <v>859</v>
      </c>
      <c r="D1408" s="170" t="s">
        <v>735</v>
      </c>
      <c r="E1408" s="171">
        <v>0.8</v>
      </c>
      <c r="F1408" s="172">
        <v>1.61</v>
      </c>
      <c r="G1408" s="173">
        <v>1.28</v>
      </c>
    </row>
    <row r="1409" spans="1:7" ht="24" x14ac:dyDescent="0.2">
      <c r="A1409" s="196" t="s">
        <v>23</v>
      </c>
      <c r="B1409" s="198">
        <v>25963</v>
      </c>
      <c r="C1409" s="169" t="s">
        <v>860</v>
      </c>
      <c r="D1409" s="170" t="s">
        <v>735</v>
      </c>
      <c r="E1409" s="171">
        <v>0.8</v>
      </c>
      <c r="F1409" s="172">
        <v>0.11</v>
      </c>
      <c r="G1409" s="173">
        <v>0.08</v>
      </c>
    </row>
    <row r="1410" spans="1:7" x14ac:dyDescent="0.2">
      <c r="A1410" s="199"/>
      <c r="B1410" s="200"/>
      <c r="C1410" s="174" t="s">
        <v>304</v>
      </c>
      <c r="D1410" s="170"/>
      <c r="E1410" s="171"/>
      <c r="F1410" s="179"/>
      <c r="G1410" s="176">
        <v>16.899999999999999</v>
      </c>
    </row>
    <row r="1411" spans="1:7" x14ac:dyDescent="0.2">
      <c r="A1411" s="196"/>
      <c r="B1411" s="201"/>
      <c r="C1411" s="169"/>
      <c r="D1411" s="170"/>
      <c r="E1411" s="171"/>
      <c r="F1411" s="179"/>
      <c r="G1411" s="173"/>
    </row>
    <row r="1412" spans="1:7" x14ac:dyDescent="0.2">
      <c r="A1412" s="196"/>
      <c r="B1412" s="201"/>
      <c r="C1412" s="174" t="s">
        <v>305</v>
      </c>
      <c r="D1412" s="170"/>
      <c r="E1412" s="171"/>
      <c r="F1412" s="175"/>
      <c r="G1412" s="176">
        <v>37.799999999999997</v>
      </c>
    </row>
    <row r="1413" spans="1:7" x14ac:dyDescent="0.2">
      <c r="A1413" s="196"/>
      <c r="B1413" s="201"/>
      <c r="C1413" s="180" t="s">
        <v>306</v>
      </c>
      <c r="D1413" s="181" t="s">
        <v>288</v>
      </c>
      <c r="E1413" s="171">
        <v>0</v>
      </c>
      <c r="F1413" s="202"/>
      <c r="G1413" s="182">
        <v>0</v>
      </c>
    </row>
    <row r="1414" spans="1:7" x14ac:dyDescent="0.2">
      <c r="A1414" s="183"/>
      <c r="B1414" s="184"/>
      <c r="C1414" s="185" t="s">
        <v>307</v>
      </c>
      <c r="D1414" s="184"/>
      <c r="E1414" s="186"/>
      <c r="F1414" s="187"/>
      <c r="G1414" s="188">
        <v>37.799999999999997</v>
      </c>
    </row>
    <row r="1415" spans="1:7" x14ac:dyDescent="0.2">
      <c r="A1415" s="55"/>
      <c r="B1415" s="189"/>
      <c r="C1415" s="155"/>
      <c r="D1415" s="189"/>
      <c r="E1415" s="190"/>
      <c r="F1415" s="191"/>
      <c r="G1415" s="191"/>
    </row>
    <row r="1416" spans="1:7" s="3" customFormat="1" x14ac:dyDescent="0.25">
      <c r="A1416" s="158" t="s">
        <v>295</v>
      </c>
      <c r="B1416" s="158" t="s">
        <v>568</v>
      </c>
      <c r="C1416" s="39" t="s">
        <v>569</v>
      </c>
      <c r="D1416" s="158" t="s">
        <v>213</v>
      </c>
      <c r="E1416" s="158">
        <v>1</v>
      </c>
      <c r="F1416" s="159">
        <v>37.799999999999997</v>
      </c>
      <c r="G1416" s="159">
        <v>37.799999999999997</v>
      </c>
    </row>
    <row r="1417" spans="1:7" x14ac:dyDescent="0.2">
      <c r="A1417" s="192"/>
      <c r="B1417" s="193"/>
      <c r="C1417" s="194" t="s">
        <v>297</v>
      </c>
      <c r="D1417" s="193"/>
      <c r="E1417" s="171"/>
      <c r="F1417" s="195"/>
      <c r="G1417" s="166"/>
    </row>
    <row r="1418" spans="1:7" x14ac:dyDescent="0.2">
      <c r="A1418" s="167" t="s">
        <v>23</v>
      </c>
      <c r="B1418" s="168">
        <v>88316</v>
      </c>
      <c r="C1418" s="169" t="s">
        <v>711</v>
      </c>
      <c r="D1418" s="170" t="s">
        <v>31</v>
      </c>
      <c r="E1418" s="171">
        <v>1.18</v>
      </c>
      <c r="F1418" s="172">
        <v>14.37</v>
      </c>
      <c r="G1418" s="173">
        <v>16.95</v>
      </c>
    </row>
    <row r="1419" spans="1:7" x14ac:dyDescent="0.2">
      <c r="A1419" s="167" t="s">
        <v>23</v>
      </c>
      <c r="B1419" s="168">
        <v>88441</v>
      </c>
      <c r="C1419" s="169" t="s">
        <v>857</v>
      </c>
      <c r="D1419" s="170" t="s">
        <v>31</v>
      </c>
      <c r="E1419" s="171">
        <v>0.23</v>
      </c>
      <c r="F1419" s="172">
        <v>17.190000000000001</v>
      </c>
      <c r="G1419" s="173">
        <v>3.95</v>
      </c>
    </row>
    <row r="1420" spans="1:7" x14ac:dyDescent="0.2">
      <c r="A1420" s="196"/>
      <c r="B1420" s="168"/>
      <c r="C1420" s="174" t="s">
        <v>298</v>
      </c>
      <c r="D1420" s="170"/>
      <c r="E1420" s="171"/>
      <c r="F1420" s="175"/>
      <c r="G1420" s="197">
        <v>20.9</v>
      </c>
    </row>
    <row r="1421" spans="1:7" x14ac:dyDescent="0.2">
      <c r="A1421" s="196"/>
      <c r="B1421" s="168"/>
      <c r="C1421" s="174"/>
      <c r="D1421" s="170"/>
      <c r="E1421" s="171"/>
      <c r="F1421" s="175"/>
      <c r="G1421" s="197"/>
    </row>
    <row r="1422" spans="1:7" x14ac:dyDescent="0.2">
      <c r="A1422" s="167"/>
      <c r="B1422" s="170"/>
      <c r="C1422" s="174" t="s">
        <v>299</v>
      </c>
      <c r="D1422" s="170"/>
      <c r="E1422" s="171"/>
      <c r="F1422" s="175"/>
      <c r="G1422" s="177"/>
    </row>
    <row r="1423" spans="1:7" x14ac:dyDescent="0.2">
      <c r="A1423" s="196" t="s">
        <v>23</v>
      </c>
      <c r="B1423" s="198" t="s">
        <v>570</v>
      </c>
      <c r="C1423" s="169" t="s">
        <v>569</v>
      </c>
      <c r="D1423" s="170" t="s">
        <v>504</v>
      </c>
      <c r="E1423" s="171">
        <v>1</v>
      </c>
      <c r="F1423" s="172">
        <v>3.8500000000000005</v>
      </c>
      <c r="G1423" s="173">
        <v>3.85</v>
      </c>
    </row>
    <row r="1424" spans="1:7" x14ac:dyDescent="0.2">
      <c r="A1424" s="196" t="s">
        <v>23</v>
      </c>
      <c r="B1424" s="198" t="s">
        <v>519</v>
      </c>
      <c r="C1424" s="169" t="s">
        <v>885</v>
      </c>
      <c r="D1424" s="170" t="s">
        <v>372</v>
      </c>
      <c r="E1424" s="171">
        <v>0.02</v>
      </c>
      <c r="F1424" s="172">
        <v>18.700000000000003</v>
      </c>
      <c r="G1424" s="173">
        <v>0.37</v>
      </c>
    </row>
    <row r="1425" spans="1:7" ht="24" x14ac:dyDescent="0.2">
      <c r="A1425" s="196" t="s">
        <v>23</v>
      </c>
      <c r="B1425" s="198">
        <v>370</v>
      </c>
      <c r="C1425" s="169" t="s">
        <v>764</v>
      </c>
      <c r="D1425" s="170" t="s">
        <v>765</v>
      </c>
      <c r="E1425" s="171">
        <v>6.4000000000000003E-3</v>
      </c>
      <c r="F1425" s="172">
        <v>62.5</v>
      </c>
      <c r="G1425" s="173">
        <v>0.4</v>
      </c>
    </row>
    <row r="1426" spans="1:7" x14ac:dyDescent="0.2">
      <c r="A1426" s="196" t="s">
        <v>23</v>
      </c>
      <c r="B1426" s="198">
        <v>7253</v>
      </c>
      <c r="C1426" s="169" t="s">
        <v>884</v>
      </c>
      <c r="D1426" s="170" t="s">
        <v>765</v>
      </c>
      <c r="E1426" s="171">
        <v>0.1</v>
      </c>
      <c r="F1426" s="172">
        <v>109.28</v>
      </c>
      <c r="G1426" s="173">
        <v>10.92</v>
      </c>
    </row>
    <row r="1427" spans="1:7" x14ac:dyDescent="0.2">
      <c r="A1427" s="196" t="s">
        <v>23</v>
      </c>
      <c r="B1427" s="198">
        <v>25951</v>
      </c>
      <c r="C1427" s="169" t="s">
        <v>859</v>
      </c>
      <c r="D1427" s="170" t="s">
        <v>735</v>
      </c>
      <c r="E1427" s="171">
        <v>0.8</v>
      </c>
      <c r="F1427" s="172">
        <v>1.61</v>
      </c>
      <c r="G1427" s="173">
        <v>1.28</v>
      </c>
    </row>
    <row r="1428" spans="1:7" ht="24" x14ac:dyDescent="0.2">
      <c r="A1428" s="196" t="s">
        <v>23</v>
      </c>
      <c r="B1428" s="198">
        <v>25963</v>
      </c>
      <c r="C1428" s="169" t="s">
        <v>860</v>
      </c>
      <c r="D1428" s="170" t="s">
        <v>735</v>
      </c>
      <c r="E1428" s="171">
        <v>0.8</v>
      </c>
      <c r="F1428" s="172">
        <v>0.11</v>
      </c>
      <c r="G1428" s="173">
        <v>0.08</v>
      </c>
    </row>
    <row r="1429" spans="1:7" x14ac:dyDescent="0.2">
      <c r="A1429" s="199"/>
      <c r="B1429" s="200"/>
      <c r="C1429" s="174" t="s">
        <v>304</v>
      </c>
      <c r="D1429" s="170"/>
      <c r="E1429" s="171"/>
      <c r="F1429" s="179"/>
      <c r="G1429" s="176">
        <v>16.899999999999999</v>
      </c>
    </row>
    <row r="1430" spans="1:7" x14ac:dyDescent="0.2">
      <c r="A1430" s="196"/>
      <c r="B1430" s="201"/>
      <c r="C1430" s="169"/>
      <c r="D1430" s="170"/>
      <c r="E1430" s="171"/>
      <c r="F1430" s="179"/>
      <c r="G1430" s="173"/>
    </row>
    <row r="1431" spans="1:7" x14ac:dyDescent="0.2">
      <c r="A1431" s="196"/>
      <c r="B1431" s="201"/>
      <c r="C1431" s="174" t="s">
        <v>305</v>
      </c>
      <c r="D1431" s="170"/>
      <c r="E1431" s="171"/>
      <c r="F1431" s="175"/>
      <c r="G1431" s="176">
        <v>37.799999999999997</v>
      </c>
    </row>
    <row r="1432" spans="1:7" x14ac:dyDescent="0.2">
      <c r="A1432" s="196"/>
      <c r="B1432" s="201"/>
      <c r="C1432" s="180" t="s">
        <v>306</v>
      </c>
      <c r="D1432" s="181" t="s">
        <v>288</v>
      </c>
      <c r="E1432" s="171">
        <v>0</v>
      </c>
      <c r="F1432" s="202"/>
      <c r="G1432" s="182">
        <v>0</v>
      </c>
    </row>
    <row r="1433" spans="1:7" x14ac:dyDescent="0.2">
      <c r="A1433" s="183"/>
      <c r="B1433" s="184"/>
      <c r="C1433" s="185" t="s">
        <v>307</v>
      </c>
      <c r="D1433" s="184"/>
      <c r="E1433" s="186"/>
      <c r="F1433" s="187"/>
      <c r="G1433" s="188">
        <v>37.799999999999997</v>
      </c>
    </row>
    <row r="1434" spans="1:7" x14ac:dyDescent="0.2">
      <c r="A1434" s="55"/>
      <c r="B1434" s="189"/>
      <c r="C1434" s="155"/>
      <c r="D1434" s="189"/>
      <c r="E1434" s="190"/>
      <c r="F1434" s="191"/>
      <c r="G1434" s="191"/>
    </row>
    <row r="1435" spans="1:7" s="3" customFormat="1" x14ac:dyDescent="0.25">
      <c r="A1435" s="158" t="s">
        <v>295</v>
      </c>
      <c r="B1435" s="158" t="s">
        <v>571</v>
      </c>
      <c r="C1435" s="39" t="s">
        <v>572</v>
      </c>
      <c r="D1435" s="158" t="s">
        <v>213</v>
      </c>
      <c r="E1435" s="158">
        <v>1</v>
      </c>
      <c r="F1435" s="159">
        <v>37.799999999999997</v>
      </c>
      <c r="G1435" s="159">
        <v>37.799999999999997</v>
      </c>
    </row>
    <row r="1436" spans="1:7" x14ac:dyDescent="0.2">
      <c r="A1436" s="192"/>
      <c r="B1436" s="193"/>
      <c r="C1436" s="194" t="s">
        <v>297</v>
      </c>
      <c r="D1436" s="193"/>
      <c r="E1436" s="171"/>
      <c r="F1436" s="195"/>
      <c r="G1436" s="166"/>
    </row>
    <row r="1437" spans="1:7" x14ac:dyDescent="0.2">
      <c r="A1437" s="167" t="s">
        <v>23</v>
      </c>
      <c r="B1437" s="168">
        <v>88316</v>
      </c>
      <c r="C1437" s="169" t="s">
        <v>711</v>
      </c>
      <c r="D1437" s="170" t="s">
        <v>31</v>
      </c>
      <c r="E1437" s="171">
        <v>1.18</v>
      </c>
      <c r="F1437" s="172">
        <v>14.37</v>
      </c>
      <c r="G1437" s="173">
        <v>16.95</v>
      </c>
    </row>
    <row r="1438" spans="1:7" x14ac:dyDescent="0.2">
      <c r="A1438" s="167" t="s">
        <v>23</v>
      </c>
      <c r="B1438" s="168">
        <v>88441</v>
      </c>
      <c r="C1438" s="169" t="s">
        <v>857</v>
      </c>
      <c r="D1438" s="170" t="s">
        <v>31</v>
      </c>
      <c r="E1438" s="171">
        <v>0.23</v>
      </c>
      <c r="F1438" s="172">
        <v>17.190000000000001</v>
      </c>
      <c r="G1438" s="173">
        <v>3.95</v>
      </c>
    </row>
    <row r="1439" spans="1:7" x14ac:dyDescent="0.2">
      <c r="A1439" s="196"/>
      <c r="B1439" s="168"/>
      <c r="C1439" s="174" t="s">
        <v>298</v>
      </c>
      <c r="D1439" s="170"/>
      <c r="E1439" s="171"/>
      <c r="F1439" s="175"/>
      <c r="G1439" s="197">
        <v>20.9</v>
      </c>
    </row>
    <row r="1440" spans="1:7" x14ac:dyDescent="0.2">
      <c r="A1440" s="196"/>
      <c r="B1440" s="168"/>
      <c r="C1440" s="174"/>
      <c r="D1440" s="170"/>
      <c r="E1440" s="171"/>
      <c r="F1440" s="175"/>
      <c r="G1440" s="197"/>
    </row>
    <row r="1441" spans="1:7" x14ac:dyDescent="0.2">
      <c r="A1441" s="167"/>
      <c r="B1441" s="170"/>
      <c r="C1441" s="174" t="s">
        <v>299</v>
      </c>
      <c r="D1441" s="170"/>
      <c r="E1441" s="171"/>
      <c r="F1441" s="175"/>
      <c r="G1441" s="177"/>
    </row>
    <row r="1442" spans="1:7" x14ac:dyDescent="0.2">
      <c r="A1442" s="196" t="s">
        <v>23</v>
      </c>
      <c r="B1442" s="198" t="s">
        <v>573</v>
      </c>
      <c r="C1442" s="169" t="s">
        <v>572</v>
      </c>
      <c r="D1442" s="170" t="s">
        <v>504</v>
      </c>
      <c r="E1442" s="171">
        <v>1</v>
      </c>
      <c r="F1442" s="172">
        <v>3.8500000000000005</v>
      </c>
      <c r="G1442" s="173">
        <v>3.85</v>
      </c>
    </row>
    <row r="1443" spans="1:7" x14ac:dyDescent="0.2">
      <c r="A1443" s="196" t="s">
        <v>23</v>
      </c>
      <c r="B1443" s="198" t="s">
        <v>519</v>
      </c>
      <c r="C1443" s="169" t="s">
        <v>885</v>
      </c>
      <c r="D1443" s="170" t="s">
        <v>372</v>
      </c>
      <c r="E1443" s="171">
        <v>0.02</v>
      </c>
      <c r="F1443" s="172">
        <v>18.700000000000003</v>
      </c>
      <c r="G1443" s="173">
        <v>0.37</v>
      </c>
    </row>
    <row r="1444" spans="1:7" ht="24" x14ac:dyDescent="0.2">
      <c r="A1444" s="196" t="s">
        <v>23</v>
      </c>
      <c r="B1444" s="198">
        <v>370</v>
      </c>
      <c r="C1444" s="169" t="s">
        <v>764</v>
      </c>
      <c r="D1444" s="170" t="s">
        <v>765</v>
      </c>
      <c r="E1444" s="171">
        <v>6.4000000000000003E-3</v>
      </c>
      <c r="F1444" s="172">
        <v>62.5</v>
      </c>
      <c r="G1444" s="173">
        <v>0.4</v>
      </c>
    </row>
    <row r="1445" spans="1:7" x14ac:dyDescent="0.2">
      <c r="A1445" s="196" t="s">
        <v>23</v>
      </c>
      <c r="B1445" s="198">
        <v>7253</v>
      </c>
      <c r="C1445" s="169" t="s">
        <v>884</v>
      </c>
      <c r="D1445" s="170" t="s">
        <v>765</v>
      </c>
      <c r="E1445" s="171">
        <v>0.1</v>
      </c>
      <c r="F1445" s="172">
        <v>109.28</v>
      </c>
      <c r="G1445" s="173">
        <v>10.92</v>
      </c>
    </row>
    <row r="1446" spans="1:7" x14ac:dyDescent="0.2">
      <c r="A1446" s="196" t="s">
        <v>23</v>
      </c>
      <c r="B1446" s="198">
        <v>25951</v>
      </c>
      <c r="C1446" s="169" t="s">
        <v>859</v>
      </c>
      <c r="D1446" s="170" t="s">
        <v>735</v>
      </c>
      <c r="E1446" s="171">
        <v>0.8</v>
      </c>
      <c r="F1446" s="172">
        <v>1.61</v>
      </c>
      <c r="G1446" s="173">
        <v>1.28</v>
      </c>
    </row>
    <row r="1447" spans="1:7" ht="24" x14ac:dyDescent="0.2">
      <c r="A1447" s="196" t="s">
        <v>23</v>
      </c>
      <c r="B1447" s="198">
        <v>25963</v>
      </c>
      <c r="C1447" s="169" t="s">
        <v>860</v>
      </c>
      <c r="D1447" s="170" t="s">
        <v>735</v>
      </c>
      <c r="E1447" s="171">
        <v>0.8</v>
      </c>
      <c r="F1447" s="172">
        <v>0.11</v>
      </c>
      <c r="G1447" s="173">
        <v>0.08</v>
      </c>
    </row>
    <row r="1448" spans="1:7" x14ac:dyDescent="0.2">
      <c r="A1448" s="199"/>
      <c r="B1448" s="200"/>
      <c r="C1448" s="174" t="s">
        <v>304</v>
      </c>
      <c r="D1448" s="170"/>
      <c r="E1448" s="171"/>
      <c r="F1448" s="179"/>
      <c r="G1448" s="176">
        <v>16.899999999999999</v>
      </c>
    </row>
    <row r="1449" spans="1:7" x14ac:dyDescent="0.2">
      <c r="A1449" s="196"/>
      <c r="B1449" s="201"/>
      <c r="C1449" s="169"/>
      <c r="D1449" s="170"/>
      <c r="E1449" s="171"/>
      <c r="F1449" s="179"/>
      <c r="G1449" s="173"/>
    </row>
    <row r="1450" spans="1:7" x14ac:dyDescent="0.2">
      <c r="A1450" s="196"/>
      <c r="B1450" s="201"/>
      <c r="C1450" s="174" t="s">
        <v>305</v>
      </c>
      <c r="D1450" s="170"/>
      <c r="E1450" s="171"/>
      <c r="F1450" s="175"/>
      <c r="G1450" s="176">
        <v>37.799999999999997</v>
      </c>
    </row>
    <row r="1451" spans="1:7" x14ac:dyDescent="0.2">
      <c r="A1451" s="196"/>
      <c r="B1451" s="201"/>
      <c r="C1451" s="180" t="s">
        <v>306</v>
      </c>
      <c r="D1451" s="181" t="s">
        <v>288</v>
      </c>
      <c r="E1451" s="171">
        <v>0</v>
      </c>
      <c r="F1451" s="202"/>
      <c r="G1451" s="182">
        <v>0</v>
      </c>
    </row>
    <row r="1452" spans="1:7" x14ac:dyDescent="0.2">
      <c r="A1452" s="183"/>
      <c r="B1452" s="184"/>
      <c r="C1452" s="185" t="s">
        <v>307</v>
      </c>
      <c r="D1452" s="184"/>
      <c r="E1452" s="186"/>
      <c r="F1452" s="187"/>
      <c r="G1452" s="188">
        <v>37.799999999999997</v>
      </c>
    </row>
    <row r="1453" spans="1:7" x14ac:dyDescent="0.2">
      <c r="A1453" s="55"/>
      <c r="B1453" s="189"/>
      <c r="C1453" s="155"/>
      <c r="D1453" s="189"/>
      <c r="E1453" s="190"/>
      <c r="F1453" s="191"/>
      <c r="G1453" s="191"/>
    </row>
    <row r="1454" spans="1:7" s="3" customFormat="1" x14ac:dyDescent="0.25">
      <c r="A1454" s="158" t="s">
        <v>295</v>
      </c>
      <c r="B1454" s="158" t="s">
        <v>574</v>
      </c>
      <c r="C1454" s="39" t="s">
        <v>575</v>
      </c>
      <c r="D1454" s="158" t="s">
        <v>213</v>
      </c>
      <c r="E1454" s="158">
        <v>1</v>
      </c>
      <c r="F1454" s="159">
        <v>55.949999999999996</v>
      </c>
      <c r="G1454" s="159">
        <v>55.949999999999996</v>
      </c>
    </row>
    <row r="1455" spans="1:7" x14ac:dyDescent="0.2">
      <c r="A1455" s="192"/>
      <c r="B1455" s="193"/>
      <c r="C1455" s="194" t="s">
        <v>297</v>
      </c>
      <c r="D1455" s="193"/>
      <c r="E1455" s="171"/>
      <c r="F1455" s="195"/>
      <c r="G1455" s="166"/>
    </row>
    <row r="1456" spans="1:7" x14ac:dyDescent="0.2">
      <c r="A1456" s="167" t="s">
        <v>23</v>
      </c>
      <c r="B1456" s="168">
        <v>88316</v>
      </c>
      <c r="C1456" s="169" t="s">
        <v>711</v>
      </c>
      <c r="D1456" s="170" t="s">
        <v>31</v>
      </c>
      <c r="E1456" s="171">
        <v>1.18</v>
      </c>
      <c r="F1456" s="172">
        <v>14.37</v>
      </c>
      <c r="G1456" s="173">
        <v>16.95</v>
      </c>
    </row>
    <row r="1457" spans="1:7" x14ac:dyDescent="0.2">
      <c r="A1457" s="167" t="s">
        <v>23</v>
      </c>
      <c r="B1457" s="168">
        <v>88441</v>
      </c>
      <c r="C1457" s="169" t="s">
        <v>857</v>
      </c>
      <c r="D1457" s="170" t="s">
        <v>31</v>
      </c>
      <c r="E1457" s="171">
        <v>0.23</v>
      </c>
      <c r="F1457" s="172">
        <v>17.190000000000001</v>
      </c>
      <c r="G1457" s="173">
        <v>3.95</v>
      </c>
    </row>
    <row r="1458" spans="1:7" x14ac:dyDescent="0.2">
      <c r="A1458" s="196"/>
      <c r="B1458" s="168"/>
      <c r="C1458" s="174" t="s">
        <v>298</v>
      </c>
      <c r="D1458" s="170"/>
      <c r="E1458" s="171"/>
      <c r="F1458" s="175"/>
      <c r="G1458" s="197">
        <v>20.9</v>
      </c>
    </row>
    <row r="1459" spans="1:7" x14ac:dyDescent="0.2">
      <c r="A1459" s="196"/>
      <c r="B1459" s="168"/>
      <c r="C1459" s="174"/>
      <c r="D1459" s="170"/>
      <c r="E1459" s="171"/>
      <c r="F1459" s="175"/>
      <c r="G1459" s="197"/>
    </row>
    <row r="1460" spans="1:7" x14ac:dyDescent="0.2">
      <c r="A1460" s="167"/>
      <c r="B1460" s="170"/>
      <c r="C1460" s="174" t="s">
        <v>299</v>
      </c>
      <c r="D1460" s="170"/>
      <c r="E1460" s="171"/>
      <c r="F1460" s="175"/>
      <c r="G1460" s="177"/>
    </row>
    <row r="1461" spans="1:7" x14ac:dyDescent="0.2">
      <c r="A1461" s="196" t="s">
        <v>23</v>
      </c>
      <c r="B1461" s="198" t="s">
        <v>576</v>
      </c>
      <c r="C1461" s="169" t="s">
        <v>575</v>
      </c>
      <c r="D1461" s="170" t="s">
        <v>504</v>
      </c>
      <c r="E1461" s="171">
        <v>1</v>
      </c>
      <c r="F1461" s="172">
        <v>22</v>
      </c>
      <c r="G1461" s="173">
        <v>22</v>
      </c>
    </row>
    <row r="1462" spans="1:7" x14ac:dyDescent="0.2">
      <c r="A1462" s="196" t="s">
        <v>23</v>
      </c>
      <c r="B1462" s="198" t="s">
        <v>519</v>
      </c>
      <c r="C1462" s="169" t="s">
        <v>885</v>
      </c>
      <c r="D1462" s="170" t="s">
        <v>372</v>
      </c>
      <c r="E1462" s="171">
        <v>0.02</v>
      </c>
      <c r="F1462" s="172">
        <v>18.700000000000003</v>
      </c>
      <c r="G1462" s="173">
        <v>0.37</v>
      </c>
    </row>
    <row r="1463" spans="1:7" ht="24" x14ac:dyDescent="0.2">
      <c r="A1463" s="196" t="s">
        <v>23</v>
      </c>
      <c r="B1463" s="198">
        <v>370</v>
      </c>
      <c r="C1463" s="169" t="s">
        <v>764</v>
      </c>
      <c r="D1463" s="170" t="s">
        <v>765</v>
      </c>
      <c r="E1463" s="171">
        <v>6.4000000000000003E-3</v>
      </c>
      <c r="F1463" s="172">
        <v>62.5</v>
      </c>
      <c r="G1463" s="173">
        <v>0.4</v>
      </c>
    </row>
    <row r="1464" spans="1:7" x14ac:dyDescent="0.2">
      <c r="A1464" s="196" t="s">
        <v>23</v>
      </c>
      <c r="B1464" s="198">
        <v>7253</v>
      </c>
      <c r="C1464" s="169" t="s">
        <v>884</v>
      </c>
      <c r="D1464" s="170" t="s">
        <v>765</v>
      </c>
      <c r="E1464" s="171">
        <v>0.1</v>
      </c>
      <c r="F1464" s="172">
        <v>109.28</v>
      </c>
      <c r="G1464" s="173">
        <v>10.92</v>
      </c>
    </row>
    <row r="1465" spans="1:7" x14ac:dyDescent="0.2">
      <c r="A1465" s="196" t="s">
        <v>23</v>
      </c>
      <c r="B1465" s="198">
        <v>25951</v>
      </c>
      <c r="C1465" s="169" t="s">
        <v>859</v>
      </c>
      <c r="D1465" s="170" t="s">
        <v>735</v>
      </c>
      <c r="E1465" s="171">
        <v>0.8</v>
      </c>
      <c r="F1465" s="172">
        <v>1.61</v>
      </c>
      <c r="G1465" s="173">
        <v>1.28</v>
      </c>
    </row>
    <row r="1466" spans="1:7" ht="24" x14ac:dyDescent="0.2">
      <c r="A1466" s="196" t="s">
        <v>23</v>
      </c>
      <c r="B1466" s="198">
        <v>25963</v>
      </c>
      <c r="C1466" s="169" t="s">
        <v>860</v>
      </c>
      <c r="D1466" s="170" t="s">
        <v>735</v>
      </c>
      <c r="E1466" s="171">
        <v>0.8</v>
      </c>
      <c r="F1466" s="172">
        <v>0.11</v>
      </c>
      <c r="G1466" s="173">
        <v>0.08</v>
      </c>
    </row>
    <row r="1467" spans="1:7" x14ac:dyDescent="0.2">
      <c r="A1467" s="199"/>
      <c r="B1467" s="200"/>
      <c r="C1467" s="174" t="s">
        <v>304</v>
      </c>
      <c r="D1467" s="170"/>
      <c r="E1467" s="171"/>
      <c r="F1467" s="179"/>
      <c r="G1467" s="176">
        <v>35.049999999999997</v>
      </c>
    </row>
    <row r="1468" spans="1:7" x14ac:dyDescent="0.2">
      <c r="A1468" s="196"/>
      <c r="B1468" s="201"/>
      <c r="C1468" s="169"/>
      <c r="D1468" s="170"/>
      <c r="E1468" s="171"/>
      <c r="F1468" s="179"/>
      <c r="G1468" s="173"/>
    </row>
    <row r="1469" spans="1:7" x14ac:dyDescent="0.2">
      <c r="A1469" s="196"/>
      <c r="B1469" s="201"/>
      <c r="C1469" s="174" t="s">
        <v>305</v>
      </c>
      <c r="D1469" s="170"/>
      <c r="E1469" s="171"/>
      <c r="F1469" s="175"/>
      <c r="G1469" s="176">
        <v>55.949999999999996</v>
      </c>
    </row>
    <row r="1470" spans="1:7" x14ac:dyDescent="0.2">
      <c r="A1470" s="196"/>
      <c r="B1470" s="201"/>
      <c r="C1470" s="180" t="s">
        <v>306</v>
      </c>
      <c r="D1470" s="181" t="s">
        <v>288</v>
      </c>
      <c r="E1470" s="171">
        <v>0</v>
      </c>
      <c r="F1470" s="202"/>
      <c r="G1470" s="182">
        <v>0</v>
      </c>
    </row>
    <row r="1471" spans="1:7" x14ac:dyDescent="0.2">
      <c r="A1471" s="183"/>
      <c r="B1471" s="184"/>
      <c r="C1471" s="185" t="s">
        <v>307</v>
      </c>
      <c r="D1471" s="184"/>
      <c r="E1471" s="186"/>
      <c r="F1471" s="187"/>
      <c r="G1471" s="188">
        <v>55.949999999999996</v>
      </c>
    </row>
    <row r="1472" spans="1:7" x14ac:dyDescent="0.2">
      <c r="A1472" s="55"/>
      <c r="B1472" s="189"/>
      <c r="C1472" s="155"/>
      <c r="D1472" s="189"/>
      <c r="E1472" s="190"/>
      <c r="F1472" s="191"/>
      <c r="G1472" s="191"/>
    </row>
    <row r="1473" spans="1:7" s="3" customFormat="1" x14ac:dyDescent="0.25">
      <c r="A1473" s="158" t="s">
        <v>295</v>
      </c>
      <c r="B1473" s="158" t="s">
        <v>577</v>
      </c>
      <c r="C1473" s="39" t="s">
        <v>578</v>
      </c>
      <c r="D1473" s="158" t="s">
        <v>213</v>
      </c>
      <c r="E1473" s="158">
        <v>1</v>
      </c>
      <c r="F1473" s="159">
        <v>37.799999999999997</v>
      </c>
      <c r="G1473" s="159">
        <v>37.799999999999997</v>
      </c>
    </row>
    <row r="1474" spans="1:7" x14ac:dyDescent="0.2">
      <c r="A1474" s="192"/>
      <c r="B1474" s="193"/>
      <c r="C1474" s="194" t="s">
        <v>297</v>
      </c>
      <c r="D1474" s="193"/>
      <c r="E1474" s="171"/>
      <c r="F1474" s="195"/>
      <c r="G1474" s="166"/>
    </row>
    <row r="1475" spans="1:7" x14ac:dyDescent="0.2">
      <c r="A1475" s="167" t="s">
        <v>23</v>
      </c>
      <c r="B1475" s="168">
        <v>88316</v>
      </c>
      <c r="C1475" s="169" t="s">
        <v>711</v>
      </c>
      <c r="D1475" s="170" t="s">
        <v>31</v>
      </c>
      <c r="E1475" s="171">
        <v>1.18</v>
      </c>
      <c r="F1475" s="172">
        <v>14.37</v>
      </c>
      <c r="G1475" s="173">
        <v>16.95</v>
      </c>
    </row>
    <row r="1476" spans="1:7" x14ac:dyDescent="0.2">
      <c r="A1476" s="167" t="s">
        <v>23</v>
      </c>
      <c r="B1476" s="168">
        <v>88441</v>
      </c>
      <c r="C1476" s="169" t="s">
        <v>857</v>
      </c>
      <c r="D1476" s="170" t="s">
        <v>31</v>
      </c>
      <c r="E1476" s="171">
        <v>0.23</v>
      </c>
      <c r="F1476" s="172">
        <v>17.190000000000001</v>
      </c>
      <c r="G1476" s="173">
        <v>3.95</v>
      </c>
    </row>
    <row r="1477" spans="1:7" x14ac:dyDescent="0.2">
      <c r="A1477" s="196"/>
      <c r="B1477" s="168"/>
      <c r="C1477" s="174" t="s">
        <v>298</v>
      </c>
      <c r="D1477" s="170"/>
      <c r="E1477" s="171"/>
      <c r="F1477" s="175"/>
      <c r="G1477" s="197">
        <v>20.9</v>
      </c>
    </row>
    <row r="1478" spans="1:7" x14ac:dyDescent="0.2">
      <c r="A1478" s="196"/>
      <c r="B1478" s="168"/>
      <c r="C1478" s="174"/>
      <c r="D1478" s="170"/>
      <c r="E1478" s="171"/>
      <c r="F1478" s="175"/>
      <c r="G1478" s="197"/>
    </row>
    <row r="1479" spans="1:7" x14ac:dyDescent="0.2">
      <c r="A1479" s="167"/>
      <c r="B1479" s="170"/>
      <c r="C1479" s="174" t="s">
        <v>299</v>
      </c>
      <c r="D1479" s="170"/>
      <c r="E1479" s="171"/>
      <c r="F1479" s="175"/>
      <c r="G1479" s="177"/>
    </row>
    <row r="1480" spans="1:7" x14ac:dyDescent="0.2">
      <c r="A1480" s="196" t="s">
        <v>23</v>
      </c>
      <c r="B1480" s="198" t="s">
        <v>579</v>
      </c>
      <c r="C1480" s="169" t="s">
        <v>578</v>
      </c>
      <c r="D1480" s="170" t="s">
        <v>504</v>
      </c>
      <c r="E1480" s="171">
        <v>1</v>
      </c>
      <c r="F1480" s="172">
        <v>3.8500000000000005</v>
      </c>
      <c r="G1480" s="173">
        <v>3.85</v>
      </c>
    </row>
    <row r="1481" spans="1:7" x14ac:dyDescent="0.2">
      <c r="A1481" s="196" t="s">
        <v>23</v>
      </c>
      <c r="B1481" s="198" t="s">
        <v>519</v>
      </c>
      <c r="C1481" s="169" t="s">
        <v>885</v>
      </c>
      <c r="D1481" s="170" t="s">
        <v>372</v>
      </c>
      <c r="E1481" s="171">
        <v>0.02</v>
      </c>
      <c r="F1481" s="172">
        <v>18.700000000000003</v>
      </c>
      <c r="G1481" s="173">
        <v>0.37</v>
      </c>
    </row>
    <row r="1482" spans="1:7" ht="24" x14ac:dyDescent="0.2">
      <c r="A1482" s="196" t="s">
        <v>23</v>
      </c>
      <c r="B1482" s="198">
        <v>370</v>
      </c>
      <c r="C1482" s="169" t="s">
        <v>764</v>
      </c>
      <c r="D1482" s="170" t="s">
        <v>765</v>
      </c>
      <c r="E1482" s="171">
        <v>6.4000000000000003E-3</v>
      </c>
      <c r="F1482" s="172">
        <v>62.5</v>
      </c>
      <c r="G1482" s="173">
        <v>0.4</v>
      </c>
    </row>
    <row r="1483" spans="1:7" x14ac:dyDescent="0.2">
      <c r="A1483" s="196" t="s">
        <v>23</v>
      </c>
      <c r="B1483" s="198">
        <v>7253</v>
      </c>
      <c r="C1483" s="169" t="s">
        <v>884</v>
      </c>
      <c r="D1483" s="170" t="s">
        <v>765</v>
      </c>
      <c r="E1483" s="171">
        <v>0.1</v>
      </c>
      <c r="F1483" s="172">
        <v>109.28</v>
      </c>
      <c r="G1483" s="173">
        <v>10.92</v>
      </c>
    </row>
    <row r="1484" spans="1:7" x14ac:dyDescent="0.2">
      <c r="A1484" s="196" t="s">
        <v>23</v>
      </c>
      <c r="B1484" s="198">
        <v>25951</v>
      </c>
      <c r="C1484" s="169" t="s">
        <v>859</v>
      </c>
      <c r="D1484" s="170" t="s">
        <v>735</v>
      </c>
      <c r="E1484" s="171">
        <v>0.8</v>
      </c>
      <c r="F1484" s="172">
        <v>1.61</v>
      </c>
      <c r="G1484" s="173">
        <v>1.28</v>
      </c>
    </row>
    <row r="1485" spans="1:7" ht="24" x14ac:dyDescent="0.2">
      <c r="A1485" s="196" t="s">
        <v>23</v>
      </c>
      <c r="B1485" s="198">
        <v>25963</v>
      </c>
      <c r="C1485" s="169" t="s">
        <v>860</v>
      </c>
      <c r="D1485" s="170" t="s">
        <v>735</v>
      </c>
      <c r="E1485" s="171">
        <v>0.8</v>
      </c>
      <c r="F1485" s="172">
        <v>0.11</v>
      </c>
      <c r="G1485" s="173">
        <v>0.08</v>
      </c>
    </row>
    <row r="1486" spans="1:7" x14ac:dyDescent="0.2">
      <c r="A1486" s="199"/>
      <c r="B1486" s="200"/>
      <c r="C1486" s="174" t="s">
        <v>304</v>
      </c>
      <c r="D1486" s="170"/>
      <c r="E1486" s="171"/>
      <c r="F1486" s="179"/>
      <c r="G1486" s="176">
        <v>16.899999999999999</v>
      </c>
    </row>
    <row r="1487" spans="1:7" x14ac:dyDescent="0.2">
      <c r="A1487" s="196"/>
      <c r="B1487" s="201"/>
      <c r="C1487" s="169"/>
      <c r="D1487" s="170"/>
      <c r="E1487" s="171"/>
      <c r="F1487" s="179"/>
      <c r="G1487" s="173"/>
    </row>
    <row r="1488" spans="1:7" x14ac:dyDescent="0.2">
      <c r="A1488" s="196"/>
      <c r="B1488" s="201"/>
      <c r="C1488" s="174" t="s">
        <v>305</v>
      </c>
      <c r="D1488" s="170"/>
      <c r="E1488" s="171"/>
      <c r="F1488" s="175"/>
      <c r="G1488" s="176">
        <v>37.799999999999997</v>
      </c>
    </row>
    <row r="1489" spans="1:7" x14ac:dyDescent="0.2">
      <c r="A1489" s="196"/>
      <c r="B1489" s="201"/>
      <c r="C1489" s="180" t="s">
        <v>306</v>
      </c>
      <c r="D1489" s="181" t="s">
        <v>288</v>
      </c>
      <c r="E1489" s="171">
        <v>0</v>
      </c>
      <c r="F1489" s="202"/>
      <c r="G1489" s="182">
        <v>0</v>
      </c>
    </row>
    <row r="1490" spans="1:7" x14ac:dyDescent="0.2">
      <c r="A1490" s="183"/>
      <c r="B1490" s="184"/>
      <c r="C1490" s="185" t="s">
        <v>307</v>
      </c>
      <c r="D1490" s="184"/>
      <c r="E1490" s="186"/>
      <c r="F1490" s="187"/>
      <c r="G1490" s="188">
        <v>37.799999999999997</v>
      </c>
    </row>
    <row r="1491" spans="1:7" x14ac:dyDescent="0.2">
      <c r="A1491" s="55"/>
      <c r="B1491" s="189"/>
      <c r="C1491" s="155"/>
      <c r="D1491" s="189"/>
      <c r="E1491" s="190"/>
      <c r="F1491" s="191"/>
      <c r="G1491" s="191"/>
    </row>
    <row r="1492" spans="1:7" s="3" customFormat="1" x14ac:dyDescent="0.25">
      <c r="A1492" s="158" t="s">
        <v>295</v>
      </c>
      <c r="B1492" s="158" t="s">
        <v>580</v>
      </c>
      <c r="C1492" s="39" t="s">
        <v>581</v>
      </c>
      <c r="D1492" s="158" t="s">
        <v>213</v>
      </c>
      <c r="E1492" s="158">
        <v>1</v>
      </c>
      <c r="F1492" s="159">
        <v>37.799999999999997</v>
      </c>
      <c r="G1492" s="159">
        <v>37.799999999999997</v>
      </c>
    </row>
    <row r="1493" spans="1:7" x14ac:dyDescent="0.2">
      <c r="A1493" s="192"/>
      <c r="B1493" s="193"/>
      <c r="C1493" s="194" t="s">
        <v>297</v>
      </c>
      <c r="D1493" s="193"/>
      <c r="E1493" s="171"/>
      <c r="F1493" s="195"/>
      <c r="G1493" s="166"/>
    </row>
    <row r="1494" spans="1:7" x14ac:dyDescent="0.2">
      <c r="A1494" s="167" t="s">
        <v>23</v>
      </c>
      <c r="B1494" s="168">
        <v>88316</v>
      </c>
      <c r="C1494" s="169" t="s">
        <v>711</v>
      </c>
      <c r="D1494" s="170" t="s">
        <v>31</v>
      </c>
      <c r="E1494" s="171">
        <v>1.18</v>
      </c>
      <c r="F1494" s="172">
        <v>14.37</v>
      </c>
      <c r="G1494" s="173">
        <v>16.95</v>
      </c>
    </row>
    <row r="1495" spans="1:7" x14ac:dyDescent="0.2">
      <c r="A1495" s="167" t="s">
        <v>23</v>
      </c>
      <c r="B1495" s="168">
        <v>88441</v>
      </c>
      <c r="C1495" s="169" t="s">
        <v>857</v>
      </c>
      <c r="D1495" s="170" t="s">
        <v>31</v>
      </c>
      <c r="E1495" s="171">
        <v>0.23</v>
      </c>
      <c r="F1495" s="172">
        <v>17.190000000000001</v>
      </c>
      <c r="G1495" s="173">
        <v>3.95</v>
      </c>
    </row>
    <row r="1496" spans="1:7" x14ac:dyDescent="0.2">
      <c r="A1496" s="196"/>
      <c r="B1496" s="168"/>
      <c r="C1496" s="174" t="s">
        <v>298</v>
      </c>
      <c r="D1496" s="170"/>
      <c r="E1496" s="171"/>
      <c r="F1496" s="175"/>
      <c r="G1496" s="197">
        <v>20.9</v>
      </c>
    </row>
    <row r="1497" spans="1:7" x14ac:dyDescent="0.2">
      <c r="A1497" s="196"/>
      <c r="B1497" s="168"/>
      <c r="C1497" s="174"/>
      <c r="D1497" s="170"/>
      <c r="E1497" s="171"/>
      <c r="F1497" s="175"/>
      <c r="G1497" s="197"/>
    </row>
    <row r="1498" spans="1:7" x14ac:dyDescent="0.2">
      <c r="A1498" s="167"/>
      <c r="B1498" s="170"/>
      <c r="C1498" s="174" t="s">
        <v>299</v>
      </c>
      <c r="D1498" s="170"/>
      <c r="E1498" s="171"/>
      <c r="F1498" s="175"/>
      <c r="G1498" s="177"/>
    </row>
    <row r="1499" spans="1:7" x14ac:dyDescent="0.2">
      <c r="A1499" s="196" t="s">
        <v>23</v>
      </c>
      <c r="B1499" s="198" t="s">
        <v>582</v>
      </c>
      <c r="C1499" s="169" t="s">
        <v>581</v>
      </c>
      <c r="D1499" s="170" t="s">
        <v>504</v>
      </c>
      <c r="E1499" s="171">
        <v>1</v>
      </c>
      <c r="F1499" s="172">
        <v>3.8500000000000005</v>
      </c>
      <c r="G1499" s="173">
        <v>3.85</v>
      </c>
    </row>
    <row r="1500" spans="1:7" x14ac:dyDescent="0.2">
      <c r="A1500" s="196" t="s">
        <v>23</v>
      </c>
      <c r="B1500" s="198" t="s">
        <v>519</v>
      </c>
      <c r="C1500" s="169" t="s">
        <v>885</v>
      </c>
      <c r="D1500" s="170" t="s">
        <v>372</v>
      </c>
      <c r="E1500" s="171">
        <v>0.02</v>
      </c>
      <c r="F1500" s="172">
        <v>18.700000000000003</v>
      </c>
      <c r="G1500" s="173">
        <v>0.37</v>
      </c>
    </row>
    <row r="1501" spans="1:7" ht="24" x14ac:dyDescent="0.2">
      <c r="A1501" s="196" t="s">
        <v>23</v>
      </c>
      <c r="B1501" s="198">
        <v>370</v>
      </c>
      <c r="C1501" s="169" t="s">
        <v>764</v>
      </c>
      <c r="D1501" s="170" t="s">
        <v>765</v>
      </c>
      <c r="E1501" s="171">
        <v>6.4000000000000003E-3</v>
      </c>
      <c r="F1501" s="172">
        <v>62.5</v>
      </c>
      <c r="G1501" s="173">
        <v>0.4</v>
      </c>
    </row>
    <row r="1502" spans="1:7" x14ac:dyDescent="0.2">
      <c r="A1502" s="196" t="s">
        <v>23</v>
      </c>
      <c r="B1502" s="198">
        <v>7253</v>
      </c>
      <c r="C1502" s="169" t="s">
        <v>884</v>
      </c>
      <c r="D1502" s="170" t="s">
        <v>765</v>
      </c>
      <c r="E1502" s="171">
        <v>0.1</v>
      </c>
      <c r="F1502" s="172">
        <v>109.28</v>
      </c>
      <c r="G1502" s="173">
        <v>10.92</v>
      </c>
    </row>
    <row r="1503" spans="1:7" x14ac:dyDescent="0.2">
      <c r="A1503" s="196" t="s">
        <v>23</v>
      </c>
      <c r="B1503" s="198">
        <v>25951</v>
      </c>
      <c r="C1503" s="169" t="s">
        <v>859</v>
      </c>
      <c r="D1503" s="170" t="s">
        <v>735</v>
      </c>
      <c r="E1503" s="171">
        <v>0.8</v>
      </c>
      <c r="F1503" s="172">
        <v>1.61</v>
      </c>
      <c r="G1503" s="173">
        <v>1.28</v>
      </c>
    </row>
    <row r="1504" spans="1:7" ht="24" x14ac:dyDescent="0.2">
      <c r="A1504" s="196" t="s">
        <v>23</v>
      </c>
      <c r="B1504" s="198">
        <v>25963</v>
      </c>
      <c r="C1504" s="169" t="s">
        <v>860</v>
      </c>
      <c r="D1504" s="170" t="s">
        <v>735</v>
      </c>
      <c r="E1504" s="171">
        <v>0.8</v>
      </c>
      <c r="F1504" s="172">
        <v>0.11</v>
      </c>
      <c r="G1504" s="173">
        <v>0.08</v>
      </c>
    </row>
    <row r="1505" spans="1:7" x14ac:dyDescent="0.2">
      <c r="A1505" s="199"/>
      <c r="B1505" s="200"/>
      <c r="C1505" s="174" t="s">
        <v>304</v>
      </c>
      <c r="D1505" s="170"/>
      <c r="E1505" s="171"/>
      <c r="F1505" s="179"/>
      <c r="G1505" s="176">
        <v>16.899999999999999</v>
      </c>
    </row>
    <row r="1506" spans="1:7" x14ac:dyDescent="0.2">
      <c r="A1506" s="196"/>
      <c r="B1506" s="201"/>
      <c r="C1506" s="169"/>
      <c r="D1506" s="170"/>
      <c r="E1506" s="171"/>
      <c r="F1506" s="179"/>
      <c r="G1506" s="173"/>
    </row>
    <row r="1507" spans="1:7" x14ac:dyDescent="0.2">
      <c r="A1507" s="196"/>
      <c r="B1507" s="201"/>
      <c r="C1507" s="174" t="s">
        <v>305</v>
      </c>
      <c r="D1507" s="170"/>
      <c r="E1507" s="171"/>
      <c r="F1507" s="175"/>
      <c r="G1507" s="176">
        <v>37.799999999999997</v>
      </c>
    </row>
    <row r="1508" spans="1:7" x14ac:dyDescent="0.2">
      <c r="A1508" s="196"/>
      <c r="B1508" s="201"/>
      <c r="C1508" s="180" t="s">
        <v>306</v>
      </c>
      <c r="D1508" s="181" t="s">
        <v>288</v>
      </c>
      <c r="E1508" s="171">
        <v>0</v>
      </c>
      <c r="F1508" s="202"/>
      <c r="G1508" s="182">
        <v>0</v>
      </c>
    </row>
    <row r="1509" spans="1:7" x14ac:dyDescent="0.2">
      <c r="A1509" s="183"/>
      <c r="B1509" s="184"/>
      <c r="C1509" s="185" t="s">
        <v>307</v>
      </c>
      <c r="D1509" s="184"/>
      <c r="E1509" s="186"/>
      <c r="F1509" s="187"/>
      <c r="G1509" s="188">
        <v>37.799999999999997</v>
      </c>
    </row>
    <row r="1510" spans="1:7" x14ac:dyDescent="0.2">
      <c r="A1510" s="55"/>
      <c r="B1510" s="189"/>
      <c r="C1510" s="155"/>
      <c r="D1510" s="189"/>
      <c r="E1510" s="190"/>
      <c r="F1510" s="191"/>
      <c r="G1510" s="191"/>
    </row>
    <row r="1511" spans="1:7" s="3" customFormat="1" x14ac:dyDescent="0.25">
      <c r="A1511" s="158" t="s">
        <v>295</v>
      </c>
      <c r="B1511" s="158" t="s">
        <v>583</v>
      </c>
      <c r="C1511" s="39" t="s">
        <v>584</v>
      </c>
      <c r="D1511" s="158" t="s">
        <v>213</v>
      </c>
      <c r="E1511" s="158">
        <v>1</v>
      </c>
      <c r="F1511" s="159">
        <v>37.799999999999997</v>
      </c>
      <c r="G1511" s="159">
        <v>37.799999999999997</v>
      </c>
    </row>
    <row r="1512" spans="1:7" x14ac:dyDescent="0.2">
      <c r="A1512" s="192"/>
      <c r="B1512" s="193"/>
      <c r="C1512" s="194" t="s">
        <v>297</v>
      </c>
      <c r="D1512" s="193"/>
      <c r="E1512" s="171"/>
      <c r="F1512" s="195"/>
      <c r="G1512" s="166"/>
    </row>
    <row r="1513" spans="1:7" x14ac:dyDescent="0.2">
      <c r="A1513" s="167" t="s">
        <v>23</v>
      </c>
      <c r="B1513" s="168">
        <v>88316</v>
      </c>
      <c r="C1513" s="169" t="s">
        <v>711</v>
      </c>
      <c r="D1513" s="170" t="s">
        <v>31</v>
      </c>
      <c r="E1513" s="171">
        <v>1.18</v>
      </c>
      <c r="F1513" s="172">
        <v>14.37</v>
      </c>
      <c r="G1513" s="173">
        <v>16.95</v>
      </c>
    </row>
    <row r="1514" spans="1:7" x14ac:dyDescent="0.2">
      <c r="A1514" s="167" t="s">
        <v>23</v>
      </c>
      <c r="B1514" s="168">
        <v>88441</v>
      </c>
      <c r="C1514" s="169" t="s">
        <v>857</v>
      </c>
      <c r="D1514" s="170" t="s">
        <v>31</v>
      </c>
      <c r="E1514" s="171">
        <v>0.23</v>
      </c>
      <c r="F1514" s="172">
        <v>17.190000000000001</v>
      </c>
      <c r="G1514" s="173">
        <v>3.95</v>
      </c>
    </row>
    <row r="1515" spans="1:7" x14ac:dyDescent="0.2">
      <c r="A1515" s="196"/>
      <c r="B1515" s="168"/>
      <c r="C1515" s="174" t="s">
        <v>298</v>
      </c>
      <c r="D1515" s="170"/>
      <c r="E1515" s="171"/>
      <c r="F1515" s="175"/>
      <c r="G1515" s="197">
        <v>20.9</v>
      </c>
    </row>
    <row r="1516" spans="1:7" x14ac:dyDescent="0.2">
      <c r="A1516" s="196"/>
      <c r="B1516" s="168"/>
      <c r="C1516" s="174"/>
      <c r="D1516" s="170"/>
      <c r="E1516" s="171"/>
      <c r="F1516" s="175"/>
      <c r="G1516" s="197"/>
    </row>
    <row r="1517" spans="1:7" x14ac:dyDescent="0.2">
      <c r="A1517" s="167"/>
      <c r="B1517" s="170"/>
      <c r="C1517" s="174" t="s">
        <v>299</v>
      </c>
      <c r="D1517" s="170"/>
      <c r="E1517" s="171"/>
      <c r="F1517" s="175"/>
      <c r="G1517" s="177"/>
    </row>
    <row r="1518" spans="1:7" x14ac:dyDescent="0.2">
      <c r="A1518" s="196" t="s">
        <v>23</v>
      </c>
      <c r="B1518" s="198" t="s">
        <v>585</v>
      </c>
      <c r="C1518" s="169" t="s">
        <v>584</v>
      </c>
      <c r="D1518" s="170" t="s">
        <v>504</v>
      </c>
      <c r="E1518" s="171">
        <v>1</v>
      </c>
      <c r="F1518" s="172">
        <v>3.8500000000000005</v>
      </c>
      <c r="G1518" s="173">
        <v>3.85</v>
      </c>
    </row>
    <row r="1519" spans="1:7" x14ac:dyDescent="0.2">
      <c r="A1519" s="196" t="s">
        <v>23</v>
      </c>
      <c r="B1519" s="198" t="s">
        <v>519</v>
      </c>
      <c r="C1519" s="169" t="s">
        <v>885</v>
      </c>
      <c r="D1519" s="170" t="s">
        <v>372</v>
      </c>
      <c r="E1519" s="171">
        <v>0.02</v>
      </c>
      <c r="F1519" s="172">
        <v>18.700000000000003</v>
      </c>
      <c r="G1519" s="173">
        <v>0.37</v>
      </c>
    </row>
    <row r="1520" spans="1:7" ht="24" x14ac:dyDescent="0.2">
      <c r="A1520" s="196" t="s">
        <v>23</v>
      </c>
      <c r="B1520" s="198">
        <v>370</v>
      </c>
      <c r="C1520" s="169" t="s">
        <v>764</v>
      </c>
      <c r="D1520" s="170" t="s">
        <v>765</v>
      </c>
      <c r="E1520" s="171">
        <v>6.4000000000000003E-3</v>
      </c>
      <c r="F1520" s="172">
        <v>62.5</v>
      </c>
      <c r="G1520" s="173">
        <v>0.4</v>
      </c>
    </row>
    <row r="1521" spans="1:7" x14ac:dyDescent="0.2">
      <c r="A1521" s="196" t="s">
        <v>23</v>
      </c>
      <c r="B1521" s="198">
        <v>7253</v>
      </c>
      <c r="C1521" s="169" t="s">
        <v>884</v>
      </c>
      <c r="D1521" s="170" t="s">
        <v>765</v>
      </c>
      <c r="E1521" s="171">
        <v>0.1</v>
      </c>
      <c r="F1521" s="172">
        <v>109.28</v>
      </c>
      <c r="G1521" s="173">
        <v>10.92</v>
      </c>
    </row>
    <row r="1522" spans="1:7" x14ac:dyDescent="0.2">
      <c r="A1522" s="196" t="s">
        <v>23</v>
      </c>
      <c r="B1522" s="198">
        <v>25951</v>
      </c>
      <c r="C1522" s="169" t="s">
        <v>859</v>
      </c>
      <c r="D1522" s="170" t="s">
        <v>735</v>
      </c>
      <c r="E1522" s="171">
        <v>0.8</v>
      </c>
      <c r="F1522" s="172">
        <v>1.61</v>
      </c>
      <c r="G1522" s="173">
        <v>1.28</v>
      </c>
    </row>
    <row r="1523" spans="1:7" ht="24" x14ac:dyDescent="0.2">
      <c r="A1523" s="196" t="s">
        <v>23</v>
      </c>
      <c r="B1523" s="198">
        <v>25963</v>
      </c>
      <c r="C1523" s="169" t="s">
        <v>860</v>
      </c>
      <c r="D1523" s="170" t="s">
        <v>735</v>
      </c>
      <c r="E1523" s="171">
        <v>0.8</v>
      </c>
      <c r="F1523" s="172">
        <v>0.11</v>
      </c>
      <c r="G1523" s="173">
        <v>0.08</v>
      </c>
    </row>
    <row r="1524" spans="1:7" x14ac:dyDescent="0.2">
      <c r="A1524" s="199"/>
      <c r="B1524" s="200"/>
      <c r="C1524" s="174" t="s">
        <v>304</v>
      </c>
      <c r="D1524" s="170"/>
      <c r="E1524" s="171"/>
      <c r="F1524" s="179"/>
      <c r="G1524" s="176">
        <v>16.899999999999999</v>
      </c>
    </row>
    <row r="1525" spans="1:7" x14ac:dyDescent="0.2">
      <c r="A1525" s="196"/>
      <c r="B1525" s="201"/>
      <c r="C1525" s="169"/>
      <c r="D1525" s="170"/>
      <c r="E1525" s="171"/>
      <c r="F1525" s="179"/>
      <c r="G1525" s="173"/>
    </row>
    <row r="1526" spans="1:7" x14ac:dyDescent="0.2">
      <c r="A1526" s="196"/>
      <c r="B1526" s="201"/>
      <c r="C1526" s="174" t="s">
        <v>305</v>
      </c>
      <c r="D1526" s="170"/>
      <c r="E1526" s="171"/>
      <c r="F1526" s="175"/>
      <c r="G1526" s="176">
        <v>37.799999999999997</v>
      </c>
    </row>
    <row r="1527" spans="1:7" x14ac:dyDescent="0.2">
      <c r="A1527" s="196"/>
      <c r="B1527" s="201"/>
      <c r="C1527" s="180" t="s">
        <v>306</v>
      </c>
      <c r="D1527" s="181" t="s">
        <v>288</v>
      </c>
      <c r="E1527" s="171">
        <v>0</v>
      </c>
      <c r="F1527" s="202"/>
      <c r="G1527" s="182">
        <v>0</v>
      </c>
    </row>
    <row r="1528" spans="1:7" x14ac:dyDescent="0.2">
      <c r="A1528" s="183"/>
      <c r="B1528" s="184"/>
      <c r="C1528" s="185" t="s">
        <v>307</v>
      </c>
      <c r="D1528" s="184"/>
      <c r="E1528" s="186"/>
      <c r="F1528" s="187"/>
      <c r="G1528" s="188">
        <v>37.799999999999997</v>
      </c>
    </row>
    <row r="1529" spans="1:7" x14ac:dyDescent="0.2">
      <c r="A1529" s="55"/>
      <c r="B1529" s="189"/>
      <c r="C1529" s="155"/>
      <c r="D1529" s="189"/>
      <c r="E1529" s="190"/>
      <c r="F1529" s="191"/>
      <c r="G1529" s="191"/>
    </row>
    <row r="1530" spans="1:7" s="3" customFormat="1" x14ac:dyDescent="0.25">
      <c r="A1530" s="158" t="s">
        <v>295</v>
      </c>
      <c r="B1530" s="158" t="s">
        <v>586</v>
      </c>
      <c r="C1530" s="39" t="s">
        <v>587</v>
      </c>
      <c r="D1530" s="158" t="s">
        <v>213</v>
      </c>
      <c r="E1530" s="158">
        <v>1</v>
      </c>
      <c r="F1530" s="159">
        <v>37.799999999999997</v>
      </c>
      <c r="G1530" s="159">
        <v>37.799999999999997</v>
      </c>
    </row>
    <row r="1531" spans="1:7" x14ac:dyDescent="0.2">
      <c r="A1531" s="192"/>
      <c r="B1531" s="193"/>
      <c r="C1531" s="194" t="s">
        <v>297</v>
      </c>
      <c r="D1531" s="193"/>
      <c r="E1531" s="171"/>
      <c r="F1531" s="195"/>
      <c r="G1531" s="166"/>
    </row>
    <row r="1532" spans="1:7" x14ac:dyDescent="0.2">
      <c r="A1532" s="167" t="s">
        <v>23</v>
      </c>
      <c r="B1532" s="168">
        <v>88316</v>
      </c>
      <c r="C1532" s="169" t="s">
        <v>711</v>
      </c>
      <c r="D1532" s="170" t="s">
        <v>31</v>
      </c>
      <c r="E1532" s="171">
        <v>1.18</v>
      </c>
      <c r="F1532" s="172">
        <v>14.37</v>
      </c>
      <c r="G1532" s="173">
        <v>16.95</v>
      </c>
    </row>
    <row r="1533" spans="1:7" x14ac:dyDescent="0.2">
      <c r="A1533" s="167" t="s">
        <v>23</v>
      </c>
      <c r="B1533" s="168">
        <v>88441</v>
      </c>
      <c r="C1533" s="169" t="s">
        <v>857</v>
      </c>
      <c r="D1533" s="170" t="s">
        <v>31</v>
      </c>
      <c r="E1533" s="171">
        <v>0.23</v>
      </c>
      <c r="F1533" s="172">
        <v>17.190000000000001</v>
      </c>
      <c r="G1533" s="173">
        <v>3.95</v>
      </c>
    </row>
    <row r="1534" spans="1:7" x14ac:dyDescent="0.2">
      <c r="A1534" s="196"/>
      <c r="B1534" s="168"/>
      <c r="C1534" s="174" t="s">
        <v>298</v>
      </c>
      <c r="D1534" s="170"/>
      <c r="E1534" s="171"/>
      <c r="F1534" s="175"/>
      <c r="G1534" s="197">
        <v>20.9</v>
      </c>
    </row>
    <row r="1535" spans="1:7" x14ac:dyDescent="0.2">
      <c r="A1535" s="196"/>
      <c r="B1535" s="168"/>
      <c r="C1535" s="174"/>
      <c r="D1535" s="170"/>
      <c r="E1535" s="171"/>
      <c r="F1535" s="175"/>
      <c r="G1535" s="197"/>
    </row>
    <row r="1536" spans="1:7" x14ac:dyDescent="0.2">
      <c r="A1536" s="167"/>
      <c r="B1536" s="170"/>
      <c r="C1536" s="174" t="s">
        <v>299</v>
      </c>
      <c r="D1536" s="170"/>
      <c r="E1536" s="171"/>
      <c r="F1536" s="175"/>
      <c r="G1536" s="177"/>
    </row>
    <row r="1537" spans="1:7" x14ac:dyDescent="0.2">
      <c r="A1537" s="196" t="s">
        <v>23</v>
      </c>
      <c r="B1537" s="198" t="s">
        <v>588</v>
      </c>
      <c r="C1537" s="169" t="s">
        <v>587</v>
      </c>
      <c r="D1537" s="170" t="s">
        <v>504</v>
      </c>
      <c r="E1537" s="171">
        <v>1</v>
      </c>
      <c r="F1537" s="172">
        <v>3.8500000000000005</v>
      </c>
      <c r="G1537" s="173">
        <v>3.85</v>
      </c>
    </row>
    <row r="1538" spans="1:7" x14ac:dyDescent="0.2">
      <c r="A1538" s="196" t="s">
        <v>23</v>
      </c>
      <c r="B1538" s="198" t="s">
        <v>519</v>
      </c>
      <c r="C1538" s="169" t="s">
        <v>885</v>
      </c>
      <c r="D1538" s="170" t="s">
        <v>372</v>
      </c>
      <c r="E1538" s="171">
        <v>0.02</v>
      </c>
      <c r="F1538" s="172">
        <v>18.700000000000003</v>
      </c>
      <c r="G1538" s="173">
        <v>0.37</v>
      </c>
    </row>
    <row r="1539" spans="1:7" ht="24" x14ac:dyDescent="0.2">
      <c r="A1539" s="196" t="s">
        <v>23</v>
      </c>
      <c r="B1539" s="198">
        <v>370</v>
      </c>
      <c r="C1539" s="169" t="s">
        <v>764</v>
      </c>
      <c r="D1539" s="170" t="s">
        <v>765</v>
      </c>
      <c r="E1539" s="171">
        <v>6.4000000000000003E-3</v>
      </c>
      <c r="F1539" s="172">
        <v>62.5</v>
      </c>
      <c r="G1539" s="173">
        <v>0.4</v>
      </c>
    </row>
    <row r="1540" spans="1:7" x14ac:dyDescent="0.2">
      <c r="A1540" s="196" t="s">
        <v>23</v>
      </c>
      <c r="B1540" s="198">
        <v>7253</v>
      </c>
      <c r="C1540" s="169" t="s">
        <v>884</v>
      </c>
      <c r="D1540" s="170" t="s">
        <v>765</v>
      </c>
      <c r="E1540" s="171">
        <v>0.1</v>
      </c>
      <c r="F1540" s="172">
        <v>109.28</v>
      </c>
      <c r="G1540" s="173">
        <v>10.92</v>
      </c>
    </row>
    <row r="1541" spans="1:7" x14ac:dyDescent="0.2">
      <c r="A1541" s="196" t="s">
        <v>23</v>
      </c>
      <c r="B1541" s="198">
        <v>25951</v>
      </c>
      <c r="C1541" s="169" t="s">
        <v>859</v>
      </c>
      <c r="D1541" s="170" t="s">
        <v>735</v>
      </c>
      <c r="E1541" s="171">
        <v>0.8</v>
      </c>
      <c r="F1541" s="172">
        <v>1.61</v>
      </c>
      <c r="G1541" s="173">
        <v>1.28</v>
      </c>
    </row>
    <row r="1542" spans="1:7" ht="24" x14ac:dyDescent="0.2">
      <c r="A1542" s="196" t="s">
        <v>23</v>
      </c>
      <c r="B1542" s="198">
        <v>25963</v>
      </c>
      <c r="C1542" s="169" t="s">
        <v>860</v>
      </c>
      <c r="D1542" s="170" t="s">
        <v>735</v>
      </c>
      <c r="E1542" s="171">
        <v>0.8</v>
      </c>
      <c r="F1542" s="172">
        <v>0.11</v>
      </c>
      <c r="G1542" s="173">
        <v>0.08</v>
      </c>
    </row>
    <row r="1543" spans="1:7" x14ac:dyDescent="0.2">
      <c r="A1543" s="199"/>
      <c r="B1543" s="200"/>
      <c r="C1543" s="174" t="s">
        <v>304</v>
      </c>
      <c r="D1543" s="170"/>
      <c r="E1543" s="171"/>
      <c r="F1543" s="179"/>
      <c r="G1543" s="176">
        <v>16.899999999999999</v>
      </c>
    </row>
    <row r="1544" spans="1:7" x14ac:dyDescent="0.2">
      <c r="A1544" s="196"/>
      <c r="B1544" s="201"/>
      <c r="C1544" s="169"/>
      <c r="D1544" s="170"/>
      <c r="E1544" s="171"/>
      <c r="F1544" s="179"/>
      <c r="G1544" s="173"/>
    </row>
    <row r="1545" spans="1:7" x14ac:dyDescent="0.2">
      <c r="A1545" s="196"/>
      <c r="B1545" s="201"/>
      <c r="C1545" s="174" t="s">
        <v>305</v>
      </c>
      <c r="D1545" s="170"/>
      <c r="E1545" s="171"/>
      <c r="F1545" s="175"/>
      <c r="G1545" s="176">
        <v>37.799999999999997</v>
      </c>
    </row>
    <row r="1546" spans="1:7" x14ac:dyDescent="0.2">
      <c r="A1546" s="196"/>
      <c r="B1546" s="201"/>
      <c r="C1546" s="180" t="s">
        <v>306</v>
      </c>
      <c r="D1546" s="181" t="s">
        <v>288</v>
      </c>
      <c r="E1546" s="171">
        <v>0</v>
      </c>
      <c r="F1546" s="202"/>
      <c r="G1546" s="182">
        <v>0</v>
      </c>
    </row>
    <row r="1547" spans="1:7" x14ac:dyDescent="0.2">
      <c r="A1547" s="183"/>
      <c r="B1547" s="184"/>
      <c r="C1547" s="185" t="s">
        <v>307</v>
      </c>
      <c r="D1547" s="184"/>
      <c r="E1547" s="186"/>
      <c r="F1547" s="187"/>
      <c r="G1547" s="188">
        <v>37.799999999999997</v>
      </c>
    </row>
    <row r="1548" spans="1:7" x14ac:dyDescent="0.2">
      <c r="A1548" s="55"/>
      <c r="B1548" s="189"/>
      <c r="C1548" s="155"/>
      <c r="D1548" s="189"/>
      <c r="E1548" s="190"/>
      <c r="F1548" s="191"/>
      <c r="G1548" s="191"/>
    </row>
    <row r="1549" spans="1:7" s="3" customFormat="1" x14ac:dyDescent="0.25">
      <c r="A1549" s="158" t="s">
        <v>295</v>
      </c>
      <c r="B1549" s="158" t="s">
        <v>589</v>
      </c>
      <c r="C1549" s="39" t="s">
        <v>590</v>
      </c>
      <c r="D1549" s="158" t="s">
        <v>213</v>
      </c>
      <c r="E1549" s="158">
        <v>1</v>
      </c>
      <c r="F1549" s="159">
        <v>50.449999999999996</v>
      </c>
      <c r="G1549" s="159">
        <v>50.449999999999996</v>
      </c>
    </row>
    <row r="1550" spans="1:7" x14ac:dyDescent="0.2">
      <c r="A1550" s="192"/>
      <c r="B1550" s="193"/>
      <c r="C1550" s="194" t="s">
        <v>297</v>
      </c>
      <c r="D1550" s="193"/>
      <c r="E1550" s="171"/>
      <c r="F1550" s="195"/>
      <c r="G1550" s="166"/>
    </row>
    <row r="1551" spans="1:7" x14ac:dyDescent="0.2">
      <c r="A1551" s="167" t="s">
        <v>23</v>
      </c>
      <c r="B1551" s="168">
        <v>88316</v>
      </c>
      <c r="C1551" s="169" t="s">
        <v>711</v>
      </c>
      <c r="D1551" s="170" t="s">
        <v>31</v>
      </c>
      <c r="E1551" s="171">
        <v>1.18</v>
      </c>
      <c r="F1551" s="172">
        <v>14.37</v>
      </c>
      <c r="G1551" s="173">
        <v>16.95</v>
      </c>
    </row>
    <row r="1552" spans="1:7" x14ac:dyDescent="0.2">
      <c r="A1552" s="167" t="s">
        <v>23</v>
      </c>
      <c r="B1552" s="168">
        <v>88441</v>
      </c>
      <c r="C1552" s="169" t="s">
        <v>857</v>
      </c>
      <c r="D1552" s="170" t="s">
        <v>31</v>
      </c>
      <c r="E1552" s="171">
        <v>0.23</v>
      </c>
      <c r="F1552" s="172">
        <v>17.190000000000001</v>
      </c>
      <c r="G1552" s="173">
        <v>3.95</v>
      </c>
    </row>
    <row r="1553" spans="1:7" x14ac:dyDescent="0.2">
      <c r="A1553" s="196"/>
      <c r="B1553" s="168"/>
      <c r="C1553" s="174" t="s">
        <v>298</v>
      </c>
      <c r="D1553" s="170"/>
      <c r="E1553" s="171"/>
      <c r="F1553" s="175"/>
      <c r="G1553" s="197">
        <v>20.9</v>
      </c>
    </row>
    <row r="1554" spans="1:7" x14ac:dyDescent="0.2">
      <c r="A1554" s="196"/>
      <c r="B1554" s="168"/>
      <c r="C1554" s="174"/>
      <c r="D1554" s="170"/>
      <c r="E1554" s="171"/>
      <c r="F1554" s="175"/>
      <c r="G1554" s="197"/>
    </row>
    <row r="1555" spans="1:7" x14ac:dyDescent="0.2">
      <c r="A1555" s="167"/>
      <c r="B1555" s="170"/>
      <c r="C1555" s="174" t="s">
        <v>299</v>
      </c>
      <c r="D1555" s="170"/>
      <c r="E1555" s="171"/>
      <c r="F1555" s="175"/>
      <c r="G1555" s="177"/>
    </row>
    <row r="1556" spans="1:7" x14ac:dyDescent="0.2">
      <c r="A1556" s="196" t="s">
        <v>23</v>
      </c>
      <c r="B1556" s="198" t="s">
        <v>591</v>
      </c>
      <c r="C1556" s="169" t="s">
        <v>590</v>
      </c>
      <c r="D1556" s="170" t="s">
        <v>504</v>
      </c>
      <c r="E1556" s="171">
        <v>1</v>
      </c>
      <c r="F1556" s="172">
        <v>16.5</v>
      </c>
      <c r="G1556" s="173">
        <v>16.5</v>
      </c>
    </row>
    <row r="1557" spans="1:7" x14ac:dyDescent="0.2">
      <c r="A1557" s="196" t="s">
        <v>23</v>
      </c>
      <c r="B1557" s="198" t="s">
        <v>519</v>
      </c>
      <c r="C1557" s="169" t="s">
        <v>885</v>
      </c>
      <c r="D1557" s="170" t="s">
        <v>372</v>
      </c>
      <c r="E1557" s="171">
        <v>0.02</v>
      </c>
      <c r="F1557" s="172">
        <v>18.700000000000003</v>
      </c>
      <c r="G1557" s="173">
        <v>0.37</v>
      </c>
    </row>
    <row r="1558" spans="1:7" ht="24" x14ac:dyDescent="0.2">
      <c r="A1558" s="196" t="s">
        <v>23</v>
      </c>
      <c r="B1558" s="198">
        <v>370</v>
      </c>
      <c r="C1558" s="169" t="s">
        <v>764</v>
      </c>
      <c r="D1558" s="170" t="s">
        <v>765</v>
      </c>
      <c r="E1558" s="171">
        <v>6.4000000000000003E-3</v>
      </c>
      <c r="F1558" s="172">
        <v>62.5</v>
      </c>
      <c r="G1558" s="173">
        <v>0.4</v>
      </c>
    </row>
    <row r="1559" spans="1:7" x14ac:dyDescent="0.2">
      <c r="A1559" s="196" t="s">
        <v>23</v>
      </c>
      <c r="B1559" s="198">
        <v>7253</v>
      </c>
      <c r="C1559" s="169" t="s">
        <v>884</v>
      </c>
      <c r="D1559" s="170" t="s">
        <v>765</v>
      </c>
      <c r="E1559" s="171">
        <v>0.1</v>
      </c>
      <c r="F1559" s="172">
        <v>109.28</v>
      </c>
      <c r="G1559" s="173">
        <v>10.92</v>
      </c>
    </row>
    <row r="1560" spans="1:7" x14ac:dyDescent="0.2">
      <c r="A1560" s="196" t="s">
        <v>23</v>
      </c>
      <c r="B1560" s="198">
        <v>25951</v>
      </c>
      <c r="C1560" s="169" t="s">
        <v>859</v>
      </c>
      <c r="D1560" s="170" t="s">
        <v>735</v>
      </c>
      <c r="E1560" s="171">
        <v>0.8</v>
      </c>
      <c r="F1560" s="172">
        <v>1.61</v>
      </c>
      <c r="G1560" s="173">
        <v>1.28</v>
      </c>
    </row>
    <row r="1561" spans="1:7" ht="24" x14ac:dyDescent="0.2">
      <c r="A1561" s="196" t="s">
        <v>23</v>
      </c>
      <c r="B1561" s="198">
        <v>25963</v>
      </c>
      <c r="C1561" s="169" t="s">
        <v>860</v>
      </c>
      <c r="D1561" s="170" t="s">
        <v>735</v>
      </c>
      <c r="E1561" s="171">
        <v>0.8</v>
      </c>
      <c r="F1561" s="172">
        <v>0.11</v>
      </c>
      <c r="G1561" s="173">
        <v>0.08</v>
      </c>
    </row>
    <row r="1562" spans="1:7" x14ac:dyDescent="0.2">
      <c r="A1562" s="199"/>
      <c r="B1562" s="200"/>
      <c r="C1562" s="174" t="s">
        <v>304</v>
      </c>
      <c r="D1562" s="170"/>
      <c r="E1562" s="171"/>
      <c r="F1562" s="179"/>
      <c r="G1562" s="176">
        <v>29.549999999999997</v>
      </c>
    </row>
    <row r="1563" spans="1:7" x14ac:dyDescent="0.2">
      <c r="A1563" s="196"/>
      <c r="B1563" s="201"/>
      <c r="C1563" s="169"/>
      <c r="D1563" s="170"/>
      <c r="E1563" s="171"/>
      <c r="F1563" s="179"/>
      <c r="G1563" s="173"/>
    </row>
    <row r="1564" spans="1:7" x14ac:dyDescent="0.2">
      <c r="A1564" s="196"/>
      <c r="B1564" s="201"/>
      <c r="C1564" s="174" t="s">
        <v>305</v>
      </c>
      <c r="D1564" s="170"/>
      <c r="E1564" s="171"/>
      <c r="F1564" s="175"/>
      <c r="G1564" s="176">
        <v>50.449999999999996</v>
      </c>
    </row>
    <row r="1565" spans="1:7" x14ac:dyDescent="0.2">
      <c r="A1565" s="196"/>
      <c r="B1565" s="201"/>
      <c r="C1565" s="180" t="s">
        <v>306</v>
      </c>
      <c r="D1565" s="181" t="s">
        <v>288</v>
      </c>
      <c r="E1565" s="171">
        <v>0</v>
      </c>
      <c r="F1565" s="202"/>
      <c r="G1565" s="182">
        <v>0</v>
      </c>
    </row>
    <row r="1566" spans="1:7" x14ac:dyDescent="0.2">
      <c r="A1566" s="183"/>
      <c r="B1566" s="184"/>
      <c r="C1566" s="185" t="s">
        <v>307</v>
      </c>
      <c r="D1566" s="184"/>
      <c r="E1566" s="186"/>
      <c r="F1566" s="187"/>
      <c r="G1566" s="188">
        <v>50.449999999999996</v>
      </c>
    </row>
    <row r="1567" spans="1:7" x14ac:dyDescent="0.2">
      <c r="A1567" s="55"/>
      <c r="B1567" s="189"/>
      <c r="C1567" s="155"/>
      <c r="D1567" s="189"/>
      <c r="E1567" s="190"/>
      <c r="F1567" s="191"/>
      <c r="G1567" s="191"/>
    </row>
    <row r="1568" spans="1:7" s="3" customFormat="1" x14ac:dyDescent="0.25">
      <c r="A1568" s="158" t="s">
        <v>295</v>
      </c>
      <c r="B1568" s="158" t="s">
        <v>592</v>
      </c>
      <c r="C1568" s="39" t="s">
        <v>593</v>
      </c>
      <c r="D1568" s="158" t="s">
        <v>213</v>
      </c>
      <c r="E1568" s="158">
        <v>1</v>
      </c>
      <c r="F1568" s="159">
        <v>37.799999999999997</v>
      </c>
      <c r="G1568" s="159">
        <v>37.799999999999997</v>
      </c>
    </row>
    <row r="1569" spans="1:7" x14ac:dyDescent="0.2">
      <c r="A1569" s="192"/>
      <c r="B1569" s="193"/>
      <c r="C1569" s="194" t="s">
        <v>297</v>
      </c>
      <c r="D1569" s="193"/>
      <c r="E1569" s="171"/>
      <c r="F1569" s="195"/>
      <c r="G1569" s="166"/>
    </row>
    <row r="1570" spans="1:7" x14ac:dyDescent="0.2">
      <c r="A1570" s="167" t="s">
        <v>23</v>
      </c>
      <c r="B1570" s="168">
        <v>88316</v>
      </c>
      <c r="C1570" s="169" t="s">
        <v>711</v>
      </c>
      <c r="D1570" s="170" t="s">
        <v>31</v>
      </c>
      <c r="E1570" s="171">
        <v>1.18</v>
      </c>
      <c r="F1570" s="172">
        <v>14.37</v>
      </c>
      <c r="G1570" s="173">
        <v>16.95</v>
      </c>
    </row>
    <row r="1571" spans="1:7" x14ac:dyDescent="0.2">
      <c r="A1571" s="167" t="s">
        <v>23</v>
      </c>
      <c r="B1571" s="168">
        <v>88441</v>
      </c>
      <c r="C1571" s="169" t="s">
        <v>857</v>
      </c>
      <c r="D1571" s="170" t="s">
        <v>31</v>
      </c>
      <c r="E1571" s="171">
        <v>0.23</v>
      </c>
      <c r="F1571" s="172">
        <v>17.190000000000001</v>
      </c>
      <c r="G1571" s="173">
        <v>3.95</v>
      </c>
    </row>
    <row r="1572" spans="1:7" x14ac:dyDescent="0.2">
      <c r="A1572" s="196"/>
      <c r="B1572" s="168"/>
      <c r="C1572" s="174" t="s">
        <v>298</v>
      </c>
      <c r="D1572" s="170"/>
      <c r="E1572" s="171"/>
      <c r="F1572" s="175"/>
      <c r="G1572" s="197">
        <v>20.9</v>
      </c>
    </row>
    <row r="1573" spans="1:7" x14ac:dyDescent="0.2">
      <c r="A1573" s="196"/>
      <c r="B1573" s="168"/>
      <c r="C1573" s="174"/>
      <c r="D1573" s="170"/>
      <c r="E1573" s="171"/>
      <c r="F1573" s="175"/>
      <c r="G1573" s="197"/>
    </row>
    <row r="1574" spans="1:7" x14ac:dyDescent="0.2">
      <c r="A1574" s="167"/>
      <c r="B1574" s="170"/>
      <c r="C1574" s="174" t="s">
        <v>299</v>
      </c>
      <c r="D1574" s="170"/>
      <c r="E1574" s="171"/>
      <c r="F1574" s="175"/>
      <c r="G1574" s="177"/>
    </row>
    <row r="1575" spans="1:7" x14ac:dyDescent="0.2">
      <c r="A1575" s="196" t="s">
        <v>23</v>
      </c>
      <c r="B1575" s="198" t="s">
        <v>594</v>
      </c>
      <c r="C1575" s="169" t="s">
        <v>593</v>
      </c>
      <c r="D1575" s="170" t="s">
        <v>504</v>
      </c>
      <c r="E1575" s="171">
        <v>1</v>
      </c>
      <c r="F1575" s="172">
        <v>3.8500000000000005</v>
      </c>
      <c r="G1575" s="173">
        <v>3.85</v>
      </c>
    </row>
    <row r="1576" spans="1:7" x14ac:dyDescent="0.2">
      <c r="A1576" s="196" t="s">
        <v>23</v>
      </c>
      <c r="B1576" s="198" t="s">
        <v>519</v>
      </c>
      <c r="C1576" s="169" t="s">
        <v>885</v>
      </c>
      <c r="D1576" s="170" t="s">
        <v>372</v>
      </c>
      <c r="E1576" s="171">
        <v>0.02</v>
      </c>
      <c r="F1576" s="172">
        <v>18.700000000000003</v>
      </c>
      <c r="G1576" s="173">
        <v>0.37</v>
      </c>
    </row>
    <row r="1577" spans="1:7" ht="24" x14ac:dyDescent="0.2">
      <c r="A1577" s="196" t="s">
        <v>23</v>
      </c>
      <c r="B1577" s="198">
        <v>370</v>
      </c>
      <c r="C1577" s="169" t="s">
        <v>764</v>
      </c>
      <c r="D1577" s="170" t="s">
        <v>765</v>
      </c>
      <c r="E1577" s="171">
        <v>6.4000000000000003E-3</v>
      </c>
      <c r="F1577" s="172">
        <v>62.5</v>
      </c>
      <c r="G1577" s="173">
        <v>0.4</v>
      </c>
    </row>
    <row r="1578" spans="1:7" x14ac:dyDescent="0.2">
      <c r="A1578" s="196" t="s">
        <v>23</v>
      </c>
      <c r="B1578" s="198">
        <v>7253</v>
      </c>
      <c r="C1578" s="169" t="s">
        <v>884</v>
      </c>
      <c r="D1578" s="170" t="s">
        <v>765</v>
      </c>
      <c r="E1578" s="171">
        <v>0.1</v>
      </c>
      <c r="F1578" s="172">
        <v>109.28</v>
      </c>
      <c r="G1578" s="173">
        <v>10.92</v>
      </c>
    </row>
    <row r="1579" spans="1:7" x14ac:dyDescent="0.2">
      <c r="A1579" s="196" t="s">
        <v>23</v>
      </c>
      <c r="B1579" s="198">
        <v>25951</v>
      </c>
      <c r="C1579" s="169" t="s">
        <v>859</v>
      </c>
      <c r="D1579" s="170" t="s">
        <v>735</v>
      </c>
      <c r="E1579" s="171">
        <v>0.8</v>
      </c>
      <c r="F1579" s="172">
        <v>1.61</v>
      </c>
      <c r="G1579" s="173">
        <v>1.28</v>
      </c>
    </row>
    <row r="1580" spans="1:7" ht="24" x14ac:dyDescent="0.2">
      <c r="A1580" s="196" t="s">
        <v>23</v>
      </c>
      <c r="B1580" s="198">
        <v>25963</v>
      </c>
      <c r="C1580" s="169" t="s">
        <v>860</v>
      </c>
      <c r="D1580" s="170" t="s">
        <v>735</v>
      </c>
      <c r="E1580" s="171">
        <v>0.8</v>
      </c>
      <c r="F1580" s="172">
        <v>0.11</v>
      </c>
      <c r="G1580" s="173">
        <v>0.08</v>
      </c>
    </row>
    <row r="1581" spans="1:7" x14ac:dyDescent="0.2">
      <c r="A1581" s="199"/>
      <c r="B1581" s="200"/>
      <c r="C1581" s="174" t="s">
        <v>304</v>
      </c>
      <c r="D1581" s="170"/>
      <c r="E1581" s="171"/>
      <c r="F1581" s="179"/>
      <c r="G1581" s="176">
        <v>16.899999999999999</v>
      </c>
    </row>
    <row r="1582" spans="1:7" x14ac:dyDescent="0.2">
      <c r="A1582" s="196"/>
      <c r="B1582" s="201"/>
      <c r="C1582" s="169"/>
      <c r="D1582" s="170"/>
      <c r="E1582" s="171"/>
      <c r="F1582" s="179"/>
      <c r="G1582" s="173"/>
    </row>
    <row r="1583" spans="1:7" x14ac:dyDescent="0.2">
      <c r="A1583" s="196"/>
      <c r="B1583" s="201"/>
      <c r="C1583" s="174" t="s">
        <v>305</v>
      </c>
      <c r="D1583" s="170"/>
      <c r="E1583" s="171"/>
      <c r="F1583" s="175"/>
      <c r="G1583" s="176">
        <v>37.799999999999997</v>
      </c>
    </row>
    <row r="1584" spans="1:7" x14ac:dyDescent="0.2">
      <c r="A1584" s="196"/>
      <c r="B1584" s="201"/>
      <c r="C1584" s="180" t="s">
        <v>306</v>
      </c>
      <c r="D1584" s="181" t="s">
        <v>288</v>
      </c>
      <c r="E1584" s="171">
        <v>0</v>
      </c>
      <c r="F1584" s="202"/>
      <c r="G1584" s="182">
        <v>0</v>
      </c>
    </row>
    <row r="1585" spans="1:7" x14ac:dyDescent="0.2">
      <c r="A1585" s="183"/>
      <c r="B1585" s="184"/>
      <c r="C1585" s="185" t="s">
        <v>307</v>
      </c>
      <c r="D1585" s="184"/>
      <c r="E1585" s="186"/>
      <c r="F1585" s="187"/>
      <c r="G1585" s="188">
        <v>37.799999999999997</v>
      </c>
    </row>
    <row r="1586" spans="1:7" x14ac:dyDescent="0.2">
      <c r="A1586" s="55"/>
      <c r="B1586" s="189"/>
      <c r="C1586" s="155"/>
      <c r="D1586" s="189"/>
      <c r="E1586" s="190"/>
      <c r="F1586" s="191"/>
      <c r="G1586" s="191"/>
    </row>
    <row r="1587" spans="1:7" s="3" customFormat="1" x14ac:dyDescent="0.25">
      <c r="A1587" s="158" t="s">
        <v>295</v>
      </c>
      <c r="B1587" s="158" t="s">
        <v>595</v>
      </c>
      <c r="C1587" s="39" t="s">
        <v>596</v>
      </c>
      <c r="D1587" s="158" t="s">
        <v>213</v>
      </c>
      <c r="E1587" s="158">
        <v>1</v>
      </c>
      <c r="F1587" s="159">
        <v>37.799999999999997</v>
      </c>
      <c r="G1587" s="159">
        <v>37.799999999999997</v>
      </c>
    </row>
    <row r="1588" spans="1:7" x14ac:dyDescent="0.2">
      <c r="A1588" s="192"/>
      <c r="B1588" s="193"/>
      <c r="C1588" s="194" t="s">
        <v>297</v>
      </c>
      <c r="D1588" s="193"/>
      <c r="E1588" s="171"/>
      <c r="F1588" s="195"/>
      <c r="G1588" s="166"/>
    </row>
    <row r="1589" spans="1:7" x14ac:dyDescent="0.2">
      <c r="A1589" s="167" t="s">
        <v>23</v>
      </c>
      <c r="B1589" s="168">
        <v>88316</v>
      </c>
      <c r="C1589" s="169" t="s">
        <v>711</v>
      </c>
      <c r="D1589" s="170" t="s">
        <v>31</v>
      </c>
      <c r="E1589" s="171">
        <v>1.18</v>
      </c>
      <c r="F1589" s="172">
        <v>14.37</v>
      </c>
      <c r="G1589" s="173">
        <v>16.95</v>
      </c>
    </row>
    <row r="1590" spans="1:7" x14ac:dyDescent="0.2">
      <c r="A1590" s="167" t="s">
        <v>23</v>
      </c>
      <c r="B1590" s="168">
        <v>88441</v>
      </c>
      <c r="C1590" s="169" t="s">
        <v>857</v>
      </c>
      <c r="D1590" s="170" t="s">
        <v>31</v>
      </c>
      <c r="E1590" s="171">
        <v>0.23</v>
      </c>
      <c r="F1590" s="172">
        <v>17.190000000000001</v>
      </c>
      <c r="G1590" s="173">
        <v>3.95</v>
      </c>
    </row>
    <row r="1591" spans="1:7" x14ac:dyDescent="0.2">
      <c r="A1591" s="196"/>
      <c r="B1591" s="168"/>
      <c r="C1591" s="174" t="s">
        <v>298</v>
      </c>
      <c r="D1591" s="170"/>
      <c r="E1591" s="171"/>
      <c r="F1591" s="175"/>
      <c r="G1591" s="197">
        <v>20.9</v>
      </c>
    </row>
    <row r="1592" spans="1:7" x14ac:dyDescent="0.2">
      <c r="A1592" s="196"/>
      <c r="B1592" s="168"/>
      <c r="C1592" s="174"/>
      <c r="D1592" s="170"/>
      <c r="E1592" s="171"/>
      <c r="F1592" s="175"/>
      <c r="G1592" s="197"/>
    </row>
    <row r="1593" spans="1:7" x14ac:dyDescent="0.2">
      <c r="A1593" s="167"/>
      <c r="B1593" s="170"/>
      <c r="C1593" s="174" t="s">
        <v>299</v>
      </c>
      <c r="D1593" s="170"/>
      <c r="E1593" s="171"/>
      <c r="F1593" s="175"/>
      <c r="G1593" s="177"/>
    </row>
    <row r="1594" spans="1:7" x14ac:dyDescent="0.2">
      <c r="A1594" s="196" t="s">
        <v>23</v>
      </c>
      <c r="B1594" s="198" t="s">
        <v>597</v>
      </c>
      <c r="C1594" s="169" t="s">
        <v>596</v>
      </c>
      <c r="D1594" s="170" t="s">
        <v>504</v>
      </c>
      <c r="E1594" s="171">
        <v>1</v>
      </c>
      <c r="F1594" s="172">
        <v>3.8500000000000005</v>
      </c>
      <c r="G1594" s="173">
        <v>3.85</v>
      </c>
    </row>
    <row r="1595" spans="1:7" x14ac:dyDescent="0.2">
      <c r="A1595" s="196" t="s">
        <v>23</v>
      </c>
      <c r="B1595" s="198" t="s">
        <v>519</v>
      </c>
      <c r="C1595" s="169" t="s">
        <v>885</v>
      </c>
      <c r="D1595" s="170" t="s">
        <v>372</v>
      </c>
      <c r="E1595" s="171">
        <v>0.02</v>
      </c>
      <c r="F1595" s="172">
        <v>18.700000000000003</v>
      </c>
      <c r="G1595" s="173">
        <v>0.37</v>
      </c>
    </row>
    <row r="1596" spans="1:7" ht="24" x14ac:dyDescent="0.2">
      <c r="A1596" s="196" t="s">
        <v>23</v>
      </c>
      <c r="B1596" s="198">
        <v>370</v>
      </c>
      <c r="C1596" s="169" t="s">
        <v>764</v>
      </c>
      <c r="D1596" s="170" t="s">
        <v>765</v>
      </c>
      <c r="E1596" s="171">
        <v>6.4000000000000003E-3</v>
      </c>
      <c r="F1596" s="172">
        <v>62.5</v>
      </c>
      <c r="G1596" s="173">
        <v>0.4</v>
      </c>
    </row>
    <row r="1597" spans="1:7" x14ac:dyDescent="0.2">
      <c r="A1597" s="196" t="s">
        <v>23</v>
      </c>
      <c r="B1597" s="198">
        <v>7253</v>
      </c>
      <c r="C1597" s="169" t="s">
        <v>884</v>
      </c>
      <c r="D1597" s="170" t="s">
        <v>765</v>
      </c>
      <c r="E1597" s="171">
        <v>0.1</v>
      </c>
      <c r="F1597" s="172">
        <v>109.28</v>
      </c>
      <c r="G1597" s="173">
        <v>10.92</v>
      </c>
    </row>
    <row r="1598" spans="1:7" x14ac:dyDescent="0.2">
      <c r="A1598" s="196" t="s">
        <v>23</v>
      </c>
      <c r="B1598" s="198">
        <v>25951</v>
      </c>
      <c r="C1598" s="169" t="s">
        <v>859</v>
      </c>
      <c r="D1598" s="170" t="s">
        <v>735</v>
      </c>
      <c r="E1598" s="171">
        <v>0.8</v>
      </c>
      <c r="F1598" s="172">
        <v>1.61</v>
      </c>
      <c r="G1598" s="173">
        <v>1.28</v>
      </c>
    </row>
    <row r="1599" spans="1:7" ht="24" x14ac:dyDescent="0.2">
      <c r="A1599" s="196" t="s">
        <v>23</v>
      </c>
      <c r="B1599" s="198">
        <v>25963</v>
      </c>
      <c r="C1599" s="169" t="s">
        <v>860</v>
      </c>
      <c r="D1599" s="170" t="s">
        <v>735</v>
      </c>
      <c r="E1599" s="171">
        <v>0.8</v>
      </c>
      <c r="F1599" s="172">
        <v>0.11</v>
      </c>
      <c r="G1599" s="173">
        <v>0.08</v>
      </c>
    </row>
    <row r="1600" spans="1:7" x14ac:dyDescent="0.2">
      <c r="A1600" s="199"/>
      <c r="B1600" s="200"/>
      <c r="C1600" s="174" t="s">
        <v>304</v>
      </c>
      <c r="D1600" s="170"/>
      <c r="E1600" s="171"/>
      <c r="F1600" s="179"/>
      <c r="G1600" s="176">
        <v>16.899999999999999</v>
      </c>
    </row>
    <row r="1601" spans="1:7" x14ac:dyDescent="0.2">
      <c r="A1601" s="196"/>
      <c r="B1601" s="201"/>
      <c r="C1601" s="169"/>
      <c r="D1601" s="170"/>
      <c r="E1601" s="171"/>
      <c r="F1601" s="179"/>
      <c r="G1601" s="173"/>
    </row>
    <row r="1602" spans="1:7" x14ac:dyDescent="0.2">
      <c r="A1602" s="196"/>
      <c r="B1602" s="201"/>
      <c r="C1602" s="174" t="s">
        <v>305</v>
      </c>
      <c r="D1602" s="170"/>
      <c r="E1602" s="171"/>
      <c r="F1602" s="175"/>
      <c r="G1602" s="176">
        <v>37.799999999999997</v>
      </c>
    </row>
    <row r="1603" spans="1:7" x14ac:dyDescent="0.2">
      <c r="A1603" s="196"/>
      <c r="B1603" s="201"/>
      <c r="C1603" s="180" t="s">
        <v>306</v>
      </c>
      <c r="D1603" s="181" t="s">
        <v>288</v>
      </c>
      <c r="E1603" s="171">
        <v>0</v>
      </c>
      <c r="F1603" s="202"/>
      <c r="G1603" s="182">
        <v>0</v>
      </c>
    </row>
    <row r="1604" spans="1:7" x14ac:dyDescent="0.2">
      <c r="A1604" s="183"/>
      <c r="B1604" s="184"/>
      <c r="C1604" s="185" t="s">
        <v>307</v>
      </c>
      <c r="D1604" s="184"/>
      <c r="E1604" s="186"/>
      <c r="F1604" s="187"/>
      <c r="G1604" s="188">
        <v>37.799999999999997</v>
      </c>
    </row>
    <row r="1605" spans="1:7" x14ac:dyDescent="0.2">
      <c r="A1605" s="55"/>
      <c r="B1605" s="189"/>
      <c r="C1605" s="155"/>
      <c r="D1605" s="189"/>
      <c r="E1605" s="190"/>
      <c r="F1605" s="191"/>
      <c r="G1605" s="191"/>
    </row>
    <row r="1606" spans="1:7" s="3" customFormat="1" x14ac:dyDescent="0.25">
      <c r="A1606" s="158" t="s">
        <v>295</v>
      </c>
      <c r="B1606" s="158" t="s">
        <v>598</v>
      </c>
      <c r="C1606" s="39" t="s">
        <v>599</v>
      </c>
      <c r="D1606" s="158" t="s">
        <v>213</v>
      </c>
      <c r="E1606" s="158">
        <v>1</v>
      </c>
      <c r="F1606" s="159">
        <v>50.449999999999996</v>
      </c>
      <c r="G1606" s="159">
        <v>50.449999999999996</v>
      </c>
    </row>
    <row r="1607" spans="1:7" x14ac:dyDescent="0.2">
      <c r="A1607" s="192"/>
      <c r="B1607" s="193"/>
      <c r="C1607" s="194" t="s">
        <v>297</v>
      </c>
      <c r="D1607" s="193"/>
      <c r="E1607" s="171"/>
      <c r="F1607" s="195"/>
      <c r="G1607" s="166"/>
    </row>
    <row r="1608" spans="1:7" x14ac:dyDescent="0.2">
      <c r="A1608" s="167" t="s">
        <v>23</v>
      </c>
      <c r="B1608" s="168">
        <v>88316</v>
      </c>
      <c r="C1608" s="169" t="s">
        <v>711</v>
      </c>
      <c r="D1608" s="170" t="s">
        <v>31</v>
      </c>
      <c r="E1608" s="171">
        <v>1.18</v>
      </c>
      <c r="F1608" s="172">
        <v>14.37</v>
      </c>
      <c r="G1608" s="173">
        <v>16.95</v>
      </c>
    </row>
    <row r="1609" spans="1:7" x14ac:dyDescent="0.2">
      <c r="A1609" s="167" t="s">
        <v>23</v>
      </c>
      <c r="B1609" s="168">
        <v>88441</v>
      </c>
      <c r="C1609" s="169" t="s">
        <v>857</v>
      </c>
      <c r="D1609" s="170" t="s">
        <v>31</v>
      </c>
      <c r="E1609" s="171">
        <v>0.23</v>
      </c>
      <c r="F1609" s="172">
        <v>17.190000000000001</v>
      </c>
      <c r="G1609" s="173">
        <v>3.95</v>
      </c>
    </row>
    <row r="1610" spans="1:7" x14ac:dyDescent="0.2">
      <c r="A1610" s="196"/>
      <c r="B1610" s="168"/>
      <c r="C1610" s="174" t="s">
        <v>298</v>
      </c>
      <c r="D1610" s="170"/>
      <c r="E1610" s="171"/>
      <c r="F1610" s="175"/>
      <c r="G1610" s="197">
        <v>20.9</v>
      </c>
    </row>
    <row r="1611" spans="1:7" x14ac:dyDescent="0.2">
      <c r="A1611" s="196"/>
      <c r="B1611" s="168"/>
      <c r="C1611" s="174"/>
      <c r="D1611" s="170"/>
      <c r="E1611" s="171"/>
      <c r="F1611" s="175"/>
      <c r="G1611" s="197"/>
    </row>
    <row r="1612" spans="1:7" x14ac:dyDescent="0.2">
      <c r="A1612" s="167"/>
      <c r="B1612" s="170"/>
      <c r="C1612" s="174" t="s">
        <v>299</v>
      </c>
      <c r="D1612" s="170"/>
      <c r="E1612" s="171"/>
      <c r="F1612" s="175"/>
      <c r="G1612" s="177"/>
    </row>
    <row r="1613" spans="1:7" x14ac:dyDescent="0.2">
      <c r="A1613" s="196" t="s">
        <v>23</v>
      </c>
      <c r="B1613" s="198" t="s">
        <v>600</v>
      </c>
      <c r="C1613" s="169" t="s">
        <v>599</v>
      </c>
      <c r="D1613" s="170" t="s">
        <v>504</v>
      </c>
      <c r="E1613" s="171">
        <v>1</v>
      </c>
      <c r="F1613" s="172">
        <v>16.5</v>
      </c>
      <c r="G1613" s="173">
        <v>16.5</v>
      </c>
    </row>
    <row r="1614" spans="1:7" x14ac:dyDescent="0.2">
      <c r="A1614" s="196" t="s">
        <v>23</v>
      </c>
      <c r="B1614" s="198" t="s">
        <v>519</v>
      </c>
      <c r="C1614" s="169" t="s">
        <v>885</v>
      </c>
      <c r="D1614" s="170" t="s">
        <v>372</v>
      </c>
      <c r="E1614" s="171">
        <v>0.02</v>
      </c>
      <c r="F1614" s="172">
        <v>18.700000000000003</v>
      </c>
      <c r="G1614" s="173">
        <v>0.37</v>
      </c>
    </row>
    <row r="1615" spans="1:7" ht="24" x14ac:dyDescent="0.2">
      <c r="A1615" s="196" t="s">
        <v>23</v>
      </c>
      <c r="B1615" s="198">
        <v>370</v>
      </c>
      <c r="C1615" s="169" t="s">
        <v>764</v>
      </c>
      <c r="D1615" s="170" t="s">
        <v>765</v>
      </c>
      <c r="E1615" s="171">
        <v>6.4000000000000003E-3</v>
      </c>
      <c r="F1615" s="172">
        <v>62.5</v>
      </c>
      <c r="G1615" s="173">
        <v>0.4</v>
      </c>
    </row>
    <row r="1616" spans="1:7" x14ac:dyDescent="0.2">
      <c r="A1616" s="196" t="s">
        <v>23</v>
      </c>
      <c r="B1616" s="198">
        <v>7253</v>
      </c>
      <c r="C1616" s="169" t="s">
        <v>884</v>
      </c>
      <c r="D1616" s="170" t="s">
        <v>765</v>
      </c>
      <c r="E1616" s="171">
        <v>0.1</v>
      </c>
      <c r="F1616" s="172">
        <v>109.28</v>
      </c>
      <c r="G1616" s="173">
        <v>10.92</v>
      </c>
    </row>
    <row r="1617" spans="1:7" x14ac:dyDescent="0.2">
      <c r="A1617" s="196" t="s">
        <v>23</v>
      </c>
      <c r="B1617" s="198">
        <v>25951</v>
      </c>
      <c r="C1617" s="169" t="s">
        <v>859</v>
      </c>
      <c r="D1617" s="170" t="s">
        <v>735</v>
      </c>
      <c r="E1617" s="171">
        <v>0.8</v>
      </c>
      <c r="F1617" s="172">
        <v>1.61</v>
      </c>
      <c r="G1617" s="173">
        <v>1.28</v>
      </c>
    </row>
    <row r="1618" spans="1:7" ht="24" x14ac:dyDescent="0.2">
      <c r="A1618" s="196" t="s">
        <v>23</v>
      </c>
      <c r="B1618" s="198">
        <v>25963</v>
      </c>
      <c r="C1618" s="169" t="s">
        <v>860</v>
      </c>
      <c r="D1618" s="170" t="s">
        <v>735</v>
      </c>
      <c r="E1618" s="171">
        <v>0.8</v>
      </c>
      <c r="F1618" s="172">
        <v>0.11</v>
      </c>
      <c r="G1618" s="173">
        <v>0.08</v>
      </c>
    </row>
    <row r="1619" spans="1:7" x14ac:dyDescent="0.2">
      <c r="A1619" s="199"/>
      <c r="B1619" s="200"/>
      <c r="C1619" s="174" t="s">
        <v>304</v>
      </c>
      <c r="D1619" s="170"/>
      <c r="E1619" s="171"/>
      <c r="F1619" s="179"/>
      <c r="G1619" s="176">
        <v>29.549999999999997</v>
      </c>
    </row>
    <row r="1620" spans="1:7" x14ac:dyDescent="0.2">
      <c r="A1620" s="196"/>
      <c r="B1620" s="201"/>
      <c r="C1620" s="169"/>
      <c r="D1620" s="170"/>
      <c r="E1620" s="171"/>
      <c r="F1620" s="179"/>
      <c r="G1620" s="173"/>
    </row>
    <row r="1621" spans="1:7" x14ac:dyDescent="0.2">
      <c r="A1621" s="196"/>
      <c r="B1621" s="201"/>
      <c r="C1621" s="174" t="s">
        <v>305</v>
      </c>
      <c r="D1621" s="170"/>
      <c r="E1621" s="171"/>
      <c r="F1621" s="175"/>
      <c r="G1621" s="176">
        <v>50.449999999999996</v>
      </c>
    </row>
    <row r="1622" spans="1:7" x14ac:dyDescent="0.2">
      <c r="A1622" s="196"/>
      <c r="B1622" s="201"/>
      <c r="C1622" s="180" t="s">
        <v>306</v>
      </c>
      <c r="D1622" s="181" t="s">
        <v>288</v>
      </c>
      <c r="E1622" s="171">
        <v>0</v>
      </c>
      <c r="F1622" s="202"/>
      <c r="G1622" s="182">
        <v>0</v>
      </c>
    </row>
    <row r="1623" spans="1:7" x14ac:dyDescent="0.2">
      <c r="A1623" s="183"/>
      <c r="B1623" s="184"/>
      <c r="C1623" s="185" t="s">
        <v>307</v>
      </c>
      <c r="D1623" s="184"/>
      <c r="E1623" s="186"/>
      <c r="F1623" s="187"/>
      <c r="G1623" s="188">
        <v>50.449999999999996</v>
      </c>
    </row>
    <row r="1624" spans="1:7" x14ac:dyDescent="0.2">
      <c r="A1624" s="55"/>
      <c r="B1624" s="189"/>
      <c r="C1624" s="155"/>
      <c r="D1624" s="189"/>
      <c r="E1624" s="190"/>
      <c r="F1624" s="191"/>
      <c r="G1624" s="191"/>
    </row>
    <row r="1625" spans="1:7" s="3" customFormat="1" x14ac:dyDescent="0.25">
      <c r="A1625" s="158" t="s">
        <v>295</v>
      </c>
      <c r="B1625" s="158" t="s">
        <v>601</v>
      </c>
      <c r="C1625" s="39" t="s">
        <v>602</v>
      </c>
      <c r="D1625" s="158" t="s">
        <v>213</v>
      </c>
      <c r="E1625" s="158">
        <v>1</v>
      </c>
      <c r="F1625" s="159">
        <v>37.799999999999997</v>
      </c>
      <c r="G1625" s="159">
        <v>37.799999999999997</v>
      </c>
    </row>
    <row r="1626" spans="1:7" x14ac:dyDescent="0.2">
      <c r="A1626" s="192"/>
      <c r="B1626" s="193"/>
      <c r="C1626" s="194" t="s">
        <v>297</v>
      </c>
      <c r="D1626" s="193"/>
      <c r="E1626" s="171"/>
      <c r="F1626" s="195"/>
      <c r="G1626" s="166"/>
    </row>
    <row r="1627" spans="1:7" x14ac:dyDescent="0.2">
      <c r="A1627" s="167" t="s">
        <v>23</v>
      </c>
      <c r="B1627" s="168">
        <v>88316</v>
      </c>
      <c r="C1627" s="169" t="s">
        <v>711</v>
      </c>
      <c r="D1627" s="170" t="s">
        <v>31</v>
      </c>
      <c r="E1627" s="171">
        <v>1.18</v>
      </c>
      <c r="F1627" s="172">
        <v>14.37</v>
      </c>
      <c r="G1627" s="173">
        <v>16.95</v>
      </c>
    </row>
    <row r="1628" spans="1:7" x14ac:dyDescent="0.2">
      <c r="A1628" s="167" t="s">
        <v>23</v>
      </c>
      <c r="B1628" s="168">
        <v>88441</v>
      </c>
      <c r="C1628" s="169" t="s">
        <v>857</v>
      </c>
      <c r="D1628" s="170" t="s">
        <v>31</v>
      </c>
      <c r="E1628" s="171">
        <v>0.23</v>
      </c>
      <c r="F1628" s="172">
        <v>17.190000000000001</v>
      </c>
      <c r="G1628" s="173">
        <v>3.95</v>
      </c>
    </row>
    <row r="1629" spans="1:7" x14ac:dyDescent="0.2">
      <c r="A1629" s="196"/>
      <c r="B1629" s="168"/>
      <c r="C1629" s="174" t="s">
        <v>298</v>
      </c>
      <c r="D1629" s="170"/>
      <c r="E1629" s="171"/>
      <c r="F1629" s="175"/>
      <c r="G1629" s="197">
        <v>20.9</v>
      </c>
    </row>
    <row r="1630" spans="1:7" x14ac:dyDescent="0.2">
      <c r="A1630" s="196"/>
      <c r="B1630" s="168"/>
      <c r="C1630" s="174"/>
      <c r="D1630" s="170"/>
      <c r="E1630" s="171"/>
      <c r="F1630" s="175"/>
      <c r="G1630" s="197"/>
    </row>
    <row r="1631" spans="1:7" x14ac:dyDescent="0.2">
      <c r="A1631" s="167"/>
      <c r="B1631" s="170"/>
      <c r="C1631" s="174" t="s">
        <v>299</v>
      </c>
      <c r="D1631" s="170"/>
      <c r="E1631" s="171"/>
      <c r="F1631" s="175"/>
      <c r="G1631" s="177"/>
    </row>
    <row r="1632" spans="1:7" x14ac:dyDescent="0.2">
      <c r="A1632" s="196" t="s">
        <v>23</v>
      </c>
      <c r="B1632" s="198" t="s">
        <v>603</v>
      </c>
      <c r="C1632" s="169" t="s">
        <v>602</v>
      </c>
      <c r="D1632" s="170" t="s">
        <v>504</v>
      </c>
      <c r="E1632" s="171">
        <v>1</v>
      </c>
      <c r="F1632" s="172">
        <v>3.8500000000000005</v>
      </c>
      <c r="G1632" s="173">
        <v>3.85</v>
      </c>
    </row>
    <row r="1633" spans="1:7" x14ac:dyDescent="0.2">
      <c r="A1633" s="196" t="s">
        <v>23</v>
      </c>
      <c r="B1633" s="198" t="s">
        <v>519</v>
      </c>
      <c r="C1633" s="169" t="s">
        <v>885</v>
      </c>
      <c r="D1633" s="170" t="s">
        <v>372</v>
      </c>
      <c r="E1633" s="171">
        <v>0.02</v>
      </c>
      <c r="F1633" s="172">
        <v>18.700000000000003</v>
      </c>
      <c r="G1633" s="173">
        <v>0.37</v>
      </c>
    </row>
    <row r="1634" spans="1:7" ht="24" x14ac:dyDescent="0.2">
      <c r="A1634" s="196" t="s">
        <v>23</v>
      </c>
      <c r="B1634" s="198">
        <v>370</v>
      </c>
      <c r="C1634" s="169" t="s">
        <v>764</v>
      </c>
      <c r="D1634" s="170" t="s">
        <v>765</v>
      </c>
      <c r="E1634" s="171">
        <v>6.4000000000000003E-3</v>
      </c>
      <c r="F1634" s="172">
        <v>62.5</v>
      </c>
      <c r="G1634" s="173">
        <v>0.4</v>
      </c>
    </row>
    <row r="1635" spans="1:7" x14ac:dyDescent="0.2">
      <c r="A1635" s="196" t="s">
        <v>23</v>
      </c>
      <c r="B1635" s="198">
        <v>7253</v>
      </c>
      <c r="C1635" s="169" t="s">
        <v>884</v>
      </c>
      <c r="D1635" s="170" t="s">
        <v>765</v>
      </c>
      <c r="E1635" s="171">
        <v>0.1</v>
      </c>
      <c r="F1635" s="172">
        <v>109.28</v>
      </c>
      <c r="G1635" s="173">
        <v>10.92</v>
      </c>
    </row>
    <row r="1636" spans="1:7" x14ac:dyDescent="0.2">
      <c r="A1636" s="196" t="s">
        <v>23</v>
      </c>
      <c r="B1636" s="198">
        <v>25951</v>
      </c>
      <c r="C1636" s="169" t="s">
        <v>859</v>
      </c>
      <c r="D1636" s="170" t="s">
        <v>735</v>
      </c>
      <c r="E1636" s="171">
        <v>0.8</v>
      </c>
      <c r="F1636" s="172">
        <v>1.61</v>
      </c>
      <c r="G1636" s="173">
        <v>1.28</v>
      </c>
    </row>
    <row r="1637" spans="1:7" ht="24" x14ac:dyDescent="0.2">
      <c r="A1637" s="196" t="s">
        <v>23</v>
      </c>
      <c r="B1637" s="198">
        <v>25963</v>
      </c>
      <c r="C1637" s="169" t="s">
        <v>860</v>
      </c>
      <c r="D1637" s="170" t="s">
        <v>735</v>
      </c>
      <c r="E1637" s="171">
        <v>0.8</v>
      </c>
      <c r="F1637" s="172">
        <v>0.11</v>
      </c>
      <c r="G1637" s="173">
        <v>0.08</v>
      </c>
    </row>
    <row r="1638" spans="1:7" x14ac:dyDescent="0.2">
      <c r="A1638" s="199"/>
      <c r="B1638" s="200"/>
      <c r="C1638" s="174" t="s">
        <v>304</v>
      </c>
      <c r="D1638" s="170"/>
      <c r="E1638" s="171"/>
      <c r="F1638" s="179"/>
      <c r="G1638" s="176">
        <v>16.899999999999999</v>
      </c>
    </row>
    <row r="1639" spans="1:7" x14ac:dyDescent="0.2">
      <c r="A1639" s="196"/>
      <c r="B1639" s="201"/>
      <c r="C1639" s="169"/>
      <c r="D1639" s="170"/>
      <c r="E1639" s="171"/>
      <c r="F1639" s="179"/>
      <c r="G1639" s="173"/>
    </row>
    <row r="1640" spans="1:7" x14ac:dyDescent="0.2">
      <c r="A1640" s="196"/>
      <c r="B1640" s="201"/>
      <c r="C1640" s="174" t="s">
        <v>305</v>
      </c>
      <c r="D1640" s="170"/>
      <c r="E1640" s="171"/>
      <c r="F1640" s="175"/>
      <c r="G1640" s="176">
        <v>37.799999999999997</v>
      </c>
    </row>
    <row r="1641" spans="1:7" x14ac:dyDescent="0.2">
      <c r="A1641" s="196"/>
      <c r="B1641" s="201"/>
      <c r="C1641" s="180" t="s">
        <v>306</v>
      </c>
      <c r="D1641" s="181" t="s">
        <v>288</v>
      </c>
      <c r="E1641" s="171">
        <v>0</v>
      </c>
      <c r="F1641" s="202"/>
      <c r="G1641" s="182">
        <v>0</v>
      </c>
    </row>
    <row r="1642" spans="1:7" x14ac:dyDescent="0.2">
      <c r="A1642" s="183"/>
      <c r="B1642" s="184"/>
      <c r="C1642" s="185" t="s">
        <v>307</v>
      </c>
      <c r="D1642" s="184"/>
      <c r="E1642" s="186"/>
      <c r="F1642" s="187"/>
      <c r="G1642" s="188">
        <v>37.799999999999997</v>
      </c>
    </row>
    <row r="1643" spans="1:7" x14ac:dyDescent="0.2">
      <c r="A1643" s="55"/>
      <c r="B1643" s="189"/>
      <c r="C1643" s="155"/>
      <c r="D1643" s="189"/>
      <c r="E1643" s="190"/>
      <c r="F1643" s="191"/>
      <c r="G1643" s="191"/>
    </row>
    <row r="1644" spans="1:7" s="3" customFormat="1" x14ac:dyDescent="0.25">
      <c r="A1644" s="158" t="s">
        <v>295</v>
      </c>
      <c r="B1644" s="158" t="s">
        <v>604</v>
      </c>
      <c r="C1644" s="39" t="s">
        <v>605</v>
      </c>
      <c r="D1644" s="158" t="s">
        <v>31</v>
      </c>
      <c r="E1644" s="158">
        <v>1</v>
      </c>
      <c r="F1644" s="159">
        <v>14.19</v>
      </c>
      <c r="G1644" s="159">
        <v>14.19</v>
      </c>
    </row>
    <row r="1645" spans="1:7" x14ac:dyDescent="0.2">
      <c r="A1645" s="192"/>
      <c r="B1645" s="193"/>
      <c r="C1645" s="194" t="s">
        <v>297</v>
      </c>
      <c r="D1645" s="193"/>
      <c r="E1645" s="171"/>
      <c r="F1645" s="195"/>
      <c r="G1645" s="166"/>
    </row>
    <row r="1646" spans="1:7" x14ac:dyDescent="0.2">
      <c r="A1646" s="167" t="s">
        <v>23</v>
      </c>
      <c r="B1646" s="168">
        <v>88282</v>
      </c>
      <c r="C1646" s="169" t="s">
        <v>886</v>
      </c>
      <c r="D1646" s="170" t="s">
        <v>31</v>
      </c>
      <c r="E1646" s="171">
        <v>1</v>
      </c>
      <c r="F1646" s="172">
        <v>14.19</v>
      </c>
      <c r="G1646" s="173">
        <v>14.19</v>
      </c>
    </row>
    <row r="1647" spans="1:7" x14ac:dyDescent="0.2">
      <c r="A1647" s="196"/>
      <c r="B1647" s="168"/>
      <c r="C1647" s="174" t="s">
        <v>298</v>
      </c>
      <c r="D1647" s="170"/>
      <c r="E1647" s="171"/>
      <c r="F1647" s="175"/>
      <c r="G1647" s="197">
        <v>14.19</v>
      </c>
    </row>
    <row r="1648" spans="1:7" x14ac:dyDescent="0.2">
      <c r="A1648" s="196"/>
      <c r="B1648" s="168"/>
      <c r="C1648" s="174"/>
      <c r="D1648" s="170"/>
      <c r="E1648" s="171"/>
      <c r="F1648" s="175"/>
      <c r="G1648" s="197"/>
    </row>
    <row r="1649" spans="1:7" x14ac:dyDescent="0.2">
      <c r="A1649" s="167"/>
      <c r="B1649" s="170"/>
      <c r="C1649" s="174" t="s">
        <v>299</v>
      </c>
      <c r="D1649" s="170"/>
      <c r="E1649" s="171"/>
      <c r="F1649" s="175"/>
      <c r="G1649" s="177"/>
    </row>
    <row r="1650" spans="1:7" x14ac:dyDescent="0.2">
      <c r="A1650" s="199"/>
      <c r="B1650" s="200"/>
      <c r="C1650" s="174" t="s">
        <v>304</v>
      </c>
      <c r="D1650" s="170"/>
      <c r="E1650" s="171"/>
      <c r="F1650" s="179"/>
      <c r="G1650" s="176">
        <v>0</v>
      </c>
    </row>
    <row r="1651" spans="1:7" x14ac:dyDescent="0.2">
      <c r="A1651" s="196"/>
      <c r="B1651" s="201"/>
      <c r="C1651" s="169"/>
      <c r="D1651" s="170"/>
      <c r="E1651" s="171"/>
      <c r="F1651" s="179"/>
      <c r="G1651" s="173"/>
    </row>
    <row r="1652" spans="1:7" x14ac:dyDescent="0.2">
      <c r="A1652" s="196"/>
      <c r="B1652" s="201"/>
      <c r="C1652" s="174" t="s">
        <v>305</v>
      </c>
      <c r="D1652" s="170"/>
      <c r="E1652" s="171"/>
      <c r="F1652" s="175"/>
      <c r="G1652" s="176">
        <v>14.19</v>
      </c>
    </row>
    <row r="1653" spans="1:7" x14ac:dyDescent="0.2">
      <c r="A1653" s="196"/>
      <c r="B1653" s="201"/>
      <c r="C1653" s="180" t="s">
        <v>306</v>
      </c>
      <c r="D1653" s="181" t="s">
        <v>288</v>
      </c>
      <c r="E1653" s="171">
        <v>0</v>
      </c>
      <c r="F1653" s="202"/>
      <c r="G1653" s="182">
        <v>0</v>
      </c>
    </row>
    <row r="1654" spans="1:7" x14ac:dyDescent="0.2">
      <c r="A1654" s="183"/>
      <c r="B1654" s="184"/>
      <c r="C1654" s="185" t="s">
        <v>307</v>
      </c>
      <c r="D1654" s="184"/>
      <c r="E1654" s="186"/>
      <c r="F1654" s="187"/>
      <c r="G1654" s="188">
        <v>14.19</v>
      </c>
    </row>
    <row r="1655" spans="1:7" x14ac:dyDescent="0.2">
      <c r="A1655" s="55"/>
      <c r="B1655" s="189"/>
      <c r="C1655" s="155"/>
      <c r="D1655" s="189"/>
      <c r="E1655" s="190"/>
      <c r="F1655" s="191"/>
      <c r="G1655" s="191"/>
    </row>
    <row r="1656" spans="1:7" s="3" customFormat="1" ht="24" x14ac:dyDescent="0.25">
      <c r="A1656" s="158"/>
      <c r="B1656" s="158" t="s">
        <v>606</v>
      </c>
      <c r="C1656" s="39" t="s">
        <v>607</v>
      </c>
      <c r="D1656" s="158" t="s">
        <v>318</v>
      </c>
      <c r="E1656" s="158">
        <v>1</v>
      </c>
      <c r="F1656" s="159">
        <v>102.00999999999999</v>
      </c>
      <c r="G1656" s="159">
        <v>102.00999999999999</v>
      </c>
    </row>
    <row r="1657" spans="1:7" x14ac:dyDescent="0.2">
      <c r="A1657" s="192"/>
      <c r="B1657" s="193"/>
      <c r="C1657" s="194" t="s">
        <v>297</v>
      </c>
      <c r="D1657" s="193"/>
      <c r="E1657" s="171"/>
      <c r="F1657" s="195"/>
      <c r="G1657" s="166"/>
    </row>
    <row r="1658" spans="1:7" x14ac:dyDescent="0.2">
      <c r="A1658" s="167" t="s">
        <v>23</v>
      </c>
      <c r="B1658" s="168">
        <v>88264</v>
      </c>
      <c r="C1658" s="169" t="s">
        <v>727</v>
      </c>
      <c r="D1658" s="170" t="s">
        <v>31</v>
      </c>
      <c r="E1658" s="171">
        <v>1</v>
      </c>
      <c r="F1658" s="172">
        <v>18.38</v>
      </c>
      <c r="G1658" s="173">
        <v>18.38</v>
      </c>
    </row>
    <row r="1659" spans="1:7" x14ac:dyDescent="0.2">
      <c r="A1659" s="167" t="s">
        <v>23</v>
      </c>
      <c r="B1659" s="168">
        <v>88247</v>
      </c>
      <c r="C1659" s="169" t="s">
        <v>726</v>
      </c>
      <c r="D1659" s="170" t="s">
        <v>31</v>
      </c>
      <c r="E1659" s="171">
        <v>0.5</v>
      </c>
      <c r="F1659" s="172">
        <v>14.33</v>
      </c>
      <c r="G1659" s="173">
        <v>7.16</v>
      </c>
    </row>
    <row r="1660" spans="1:7" x14ac:dyDescent="0.2">
      <c r="A1660" s="196"/>
      <c r="B1660" s="168"/>
      <c r="C1660" s="174" t="s">
        <v>298</v>
      </c>
      <c r="D1660" s="170"/>
      <c r="E1660" s="171"/>
      <c r="F1660" s="175"/>
      <c r="G1660" s="197">
        <v>25.54</v>
      </c>
    </row>
    <row r="1661" spans="1:7" x14ac:dyDescent="0.2">
      <c r="A1661" s="196"/>
      <c r="B1661" s="168"/>
      <c r="C1661" s="174"/>
      <c r="D1661" s="170"/>
      <c r="E1661" s="171"/>
      <c r="F1661" s="175"/>
      <c r="G1661" s="197"/>
    </row>
    <row r="1662" spans="1:7" x14ac:dyDescent="0.2">
      <c r="A1662" s="167"/>
      <c r="B1662" s="170"/>
      <c r="C1662" s="174" t="s">
        <v>299</v>
      </c>
      <c r="D1662" s="170"/>
      <c r="E1662" s="171"/>
      <c r="F1662" s="175"/>
      <c r="G1662" s="177"/>
    </row>
    <row r="1663" spans="1:7" x14ac:dyDescent="0.2">
      <c r="A1663" s="196" t="s">
        <v>23</v>
      </c>
      <c r="B1663" s="198" t="s">
        <v>608</v>
      </c>
      <c r="C1663" s="169" t="s">
        <v>887</v>
      </c>
      <c r="D1663" s="170" t="s">
        <v>318</v>
      </c>
      <c r="E1663" s="171">
        <v>1</v>
      </c>
      <c r="F1663" s="172">
        <v>76.472000000000008</v>
      </c>
      <c r="G1663" s="173">
        <v>76.47</v>
      </c>
    </row>
    <row r="1664" spans="1:7" x14ac:dyDescent="0.2">
      <c r="A1664" s="199"/>
      <c r="B1664" s="200"/>
      <c r="C1664" s="174" t="s">
        <v>304</v>
      </c>
      <c r="D1664" s="170"/>
      <c r="E1664" s="171"/>
      <c r="F1664" s="179"/>
      <c r="G1664" s="176">
        <v>76.47</v>
      </c>
    </row>
    <row r="1665" spans="1:7" x14ac:dyDescent="0.2">
      <c r="A1665" s="196"/>
      <c r="B1665" s="201"/>
      <c r="C1665" s="169"/>
      <c r="D1665" s="170"/>
      <c r="E1665" s="171"/>
      <c r="F1665" s="179"/>
      <c r="G1665" s="173"/>
    </row>
    <row r="1666" spans="1:7" x14ac:dyDescent="0.2">
      <c r="A1666" s="196"/>
      <c r="B1666" s="201"/>
      <c r="C1666" s="174" t="s">
        <v>305</v>
      </c>
      <c r="D1666" s="170"/>
      <c r="E1666" s="171"/>
      <c r="F1666" s="175"/>
      <c r="G1666" s="176">
        <v>102.00999999999999</v>
      </c>
    </row>
    <row r="1667" spans="1:7" x14ac:dyDescent="0.2">
      <c r="A1667" s="196"/>
      <c r="B1667" s="201"/>
      <c r="C1667" s="180" t="s">
        <v>306</v>
      </c>
      <c r="D1667" s="181" t="s">
        <v>288</v>
      </c>
      <c r="E1667" s="171">
        <v>0</v>
      </c>
      <c r="F1667" s="202"/>
      <c r="G1667" s="182">
        <v>0</v>
      </c>
    </row>
    <row r="1668" spans="1:7" x14ac:dyDescent="0.2">
      <c r="A1668" s="183"/>
      <c r="B1668" s="184"/>
      <c r="C1668" s="185" t="s">
        <v>307</v>
      </c>
      <c r="D1668" s="184"/>
      <c r="E1668" s="186"/>
      <c r="F1668" s="187"/>
      <c r="G1668" s="188">
        <v>102.00999999999999</v>
      </c>
    </row>
    <row r="1669" spans="1:7" x14ac:dyDescent="0.2">
      <c r="A1669" s="55"/>
      <c r="B1669" s="189"/>
      <c r="C1669" s="155"/>
      <c r="D1669" s="189"/>
      <c r="E1669" s="190"/>
      <c r="F1669" s="191"/>
      <c r="G1669" s="191"/>
    </row>
    <row r="1670" spans="1:7" s="3" customFormat="1" ht="24" x14ac:dyDescent="0.25">
      <c r="A1670" s="158"/>
      <c r="B1670" s="158" t="s">
        <v>609</v>
      </c>
      <c r="C1670" s="39" t="s">
        <v>610</v>
      </c>
      <c r="D1670" s="158" t="s">
        <v>213</v>
      </c>
      <c r="E1670" s="158">
        <v>1</v>
      </c>
      <c r="F1670" s="159">
        <v>223.56</v>
      </c>
      <c r="G1670" s="159">
        <v>223.56</v>
      </c>
    </row>
    <row r="1671" spans="1:7" x14ac:dyDescent="0.2">
      <c r="A1671" s="192"/>
      <c r="B1671" s="193"/>
      <c r="C1671" s="194" t="s">
        <v>297</v>
      </c>
      <c r="D1671" s="193"/>
      <c r="E1671" s="171"/>
      <c r="F1671" s="195"/>
      <c r="G1671" s="166"/>
    </row>
    <row r="1672" spans="1:7" x14ac:dyDescent="0.2">
      <c r="A1672" s="167" t="s">
        <v>23</v>
      </c>
      <c r="B1672" s="168">
        <v>88264</v>
      </c>
      <c r="C1672" s="169" t="s">
        <v>727</v>
      </c>
      <c r="D1672" s="170" t="s">
        <v>31</v>
      </c>
      <c r="E1672" s="171">
        <v>1.1399999999999999</v>
      </c>
      <c r="F1672" s="172">
        <v>18.38</v>
      </c>
      <c r="G1672" s="173">
        <v>20.95</v>
      </c>
    </row>
    <row r="1673" spans="1:7" x14ac:dyDescent="0.2">
      <c r="A1673" s="167" t="s">
        <v>23</v>
      </c>
      <c r="B1673" s="168">
        <v>88316</v>
      </c>
      <c r="C1673" s="169" t="s">
        <v>711</v>
      </c>
      <c r="D1673" s="170" t="s">
        <v>31</v>
      </c>
      <c r="E1673" s="171">
        <v>0.65</v>
      </c>
      <c r="F1673" s="172">
        <v>14.37</v>
      </c>
      <c r="G1673" s="173">
        <v>9.34</v>
      </c>
    </row>
    <row r="1674" spans="1:7" x14ac:dyDescent="0.2">
      <c r="A1674" s="196"/>
      <c r="B1674" s="168"/>
      <c r="C1674" s="174" t="s">
        <v>298</v>
      </c>
      <c r="D1674" s="170"/>
      <c r="E1674" s="171"/>
      <c r="F1674" s="175"/>
      <c r="G1674" s="197">
        <v>30.29</v>
      </c>
    </row>
    <row r="1675" spans="1:7" x14ac:dyDescent="0.2">
      <c r="A1675" s="196"/>
      <c r="B1675" s="168"/>
      <c r="C1675" s="174"/>
      <c r="D1675" s="170"/>
      <c r="E1675" s="171"/>
      <c r="F1675" s="175"/>
      <c r="G1675" s="197"/>
    </row>
    <row r="1676" spans="1:7" x14ac:dyDescent="0.2">
      <c r="A1676" s="167"/>
      <c r="B1676" s="170"/>
      <c r="C1676" s="174" t="s">
        <v>299</v>
      </c>
      <c r="D1676" s="170"/>
      <c r="E1676" s="171"/>
      <c r="F1676" s="175"/>
      <c r="G1676" s="177"/>
    </row>
    <row r="1677" spans="1:7" x14ac:dyDescent="0.2">
      <c r="A1677" s="196" t="s">
        <v>23</v>
      </c>
      <c r="B1677" s="198" t="s">
        <v>611</v>
      </c>
      <c r="C1677" s="169" t="s">
        <v>888</v>
      </c>
      <c r="D1677" s="170" t="s">
        <v>213</v>
      </c>
      <c r="E1677" s="171">
        <v>1</v>
      </c>
      <c r="F1677" s="172">
        <v>193.27</v>
      </c>
      <c r="G1677" s="173">
        <v>193.27</v>
      </c>
    </row>
    <row r="1678" spans="1:7" x14ac:dyDescent="0.2">
      <c r="A1678" s="199"/>
      <c r="B1678" s="200"/>
      <c r="C1678" s="174" t="s">
        <v>304</v>
      </c>
      <c r="D1678" s="170"/>
      <c r="E1678" s="171"/>
      <c r="F1678" s="179"/>
      <c r="G1678" s="176">
        <v>193.27</v>
      </c>
    </row>
    <row r="1679" spans="1:7" x14ac:dyDescent="0.2">
      <c r="A1679" s="196"/>
      <c r="B1679" s="201"/>
      <c r="C1679" s="169"/>
      <c r="D1679" s="170"/>
      <c r="E1679" s="171"/>
      <c r="F1679" s="179"/>
      <c r="G1679" s="173"/>
    </row>
    <row r="1680" spans="1:7" x14ac:dyDescent="0.2">
      <c r="A1680" s="196"/>
      <c r="B1680" s="201"/>
      <c r="C1680" s="174" t="s">
        <v>305</v>
      </c>
      <c r="D1680" s="170"/>
      <c r="E1680" s="171"/>
      <c r="F1680" s="175"/>
      <c r="G1680" s="176">
        <v>223.56</v>
      </c>
    </row>
    <row r="1681" spans="1:7" x14ac:dyDescent="0.2">
      <c r="A1681" s="196"/>
      <c r="B1681" s="201"/>
      <c r="C1681" s="180" t="s">
        <v>306</v>
      </c>
      <c r="D1681" s="181" t="s">
        <v>288</v>
      </c>
      <c r="E1681" s="171">
        <v>0</v>
      </c>
      <c r="F1681" s="202"/>
      <c r="G1681" s="182">
        <v>0</v>
      </c>
    </row>
    <row r="1682" spans="1:7" x14ac:dyDescent="0.2">
      <c r="A1682" s="183"/>
      <c r="B1682" s="184"/>
      <c r="C1682" s="185" t="s">
        <v>307</v>
      </c>
      <c r="D1682" s="184"/>
      <c r="E1682" s="186"/>
      <c r="F1682" s="187"/>
      <c r="G1682" s="188">
        <v>223.56</v>
      </c>
    </row>
    <row r="1683" spans="1:7" x14ac:dyDescent="0.2">
      <c r="A1683" s="55"/>
      <c r="B1683" s="189"/>
      <c r="C1683" s="155"/>
      <c r="D1683" s="189"/>
      <c r="E1683" s="190"/>
      <c r="F1683" s="191"/>
      <c r="G1683" s="191"/>
    </row>
    <row r="1684" spans="1:7" s="3" customFormat="1" ht="36" x14ac:dyDescent="0.25">
      <c r="A1684" s="158"/>
      <c r="B1684" s="158" t="s">
        <v>612</v>
      </c>
      <c r="C1684" s="39" t="s">
        <v>613</v>
      </c>
      <c r="D1684" s="158" t="s">
        <v>213</v>
      </c>
      <c r="E1684" s="158">
        <v>1</v>
      </c>
      <c r="F1684" s="159">
        <v>69.759999999999991</v>
      </c>
      <c r="G1684" s="159">
        <v>69.759999999999991</v>
      </c>
    </row>
    <row r="1685" spans="1:7" x14ac:dyDescent="0.2">
      <c r="A1685" s="192"/>
      <c r="B1685" s="193"/>
      <c r="C1685" s="194" t="s">
        <v>297</v>
      </c>
      <c r="D1685" s="193"/>
      <c r="E1685" s="171"/>
      <c r="F1685" s="195"/>
      <c r="G1685" s="166"/>
    </row>
    <row r="1686" spans="1:7" x14ac:dyDescent="0.2">
      <c r="A1686" s="167" t="s">
        <v>23</v>
      </c>
      <c r="B1686" s="168">
        <v>88264</v>
      </c>
      <c r="C1686" s="169" t="s">
        <v>727</v>
      </c>
      <c r="D1686" s="170" t="s">
        <v>31</v>
      </c>
      <c r="E1686" s="171">
        <v>0.85</v>
      </c>
      <c r="F1686" s="172">
        <v>18.38</v>
      </c>
      <c r="G1686" s="173">
        <v>15.62</v>
      </c>
    </row>
    <row r="1687" spans="1:7" x14ac:dyDescent="0.2">
      <c r="A1687" s="167" t="s">
        <v>23</v>
      </c>
      <c r="B1687" s="168">
        <v>88316</v>
      </c>
      <c r="C1687" s="169" t="s">
        <v>711</v>
      </c>
      <c r="D1687" s="170" t="s">
        <v>31</v>
      </c>
      <c r="E1687" s="171">
        <v>0.85</v>
      </c>
      <c r="F1687" s="172">
        <v>14.37</v>
      </c>
      <c r="G1687" s="173">
        <v>12.21</v>
      </c>
    </row>
    <row r="1688" spans="1:7" x14ac:dyDescent="0.2">
      <c r="A1688" s="196"/>
      <c r="B1688" s="168"/>
      <c r="C1688" s="174" t="s">
        <v>298</v>
      </c>
      <c r="D1688" s="170"/>
      <c r="E1688" s="171"/>
      <c r="F1688" s="175"/>
      <c r="G1688" s="197">
        <v>27.83</v>
      </c>
    </row>
    <row r="1689" spans="1:7" x14ac:dyDescent="0.2">
      <c r="A1689" s="196"/>
      <c r="B1689" s="168"/>
      <c r="C1689" s="174"/>
      <c r="D1689" s="170"/>
      <c r="E1689" s="171"/>
      <c r="F1689" s="175"/>
      <c r="G1689" s="197"/>
    </row>
    <row r="1690" spans="1:7" x14ac:dyDescent="0.2">
      <c r="A1690" s="167"/>
      <c r="B1690" s="170"/>
      <c r="C1690" s="174" t="s">
        <v>299</v>
      </c>
      <c r="D1690" s="170"/>
      <c r="E1690" s="171"/>
      <c r="F1690" s="175"/>
      <c r="G1690" s="177"/>
    </row>
    <row r="1691" spans="1:7" ht="36" x14ac:dyDescent="0.2">
      <c r="A1691" s="196" t="s">
        <v>23</v>
      </c>
      <c r="B1691" s="198">
        <v>12232</v>
      </c>
      <c r="C1691" s="169" t="s">
        <v>889</v>
      </c>
      <c r="D1691" s="170" t="s">
        <v>504</v>
      </c>
      <c r="E1691" s="171">
        <v>1</v>
      </c>
      <c r="F1691" s="172">
        <v>15.13</v>
      </c>
      <c r="G1691" s="173">
        <v>15.13</v>
      </c>
    </row>
    <row r="1692" spans="1:7" x14ac:dyDescent="0.2">
      <c r="A1692" s="196" t="s">
        <v>23</v>
      </c>
      <c r="B1692" s="198">
        <v>39387</v>
      </c>
      <c r="C1692" s="169" t="s">
        <v>890</v>
      </c>
      <c r="D1692" s="170" t="s">
        <v>504</v>
      </c>
      <c r="E1692" s="171">
        <v>2</v>
      </c>
      <c r="F1692" s="172">
        <v>13.4</v>
      </c>
      <c r="G1692" s="173">
        <v>26.8</v>
      </c>
    </row>
    <row r="1693" spans="1:7" x14ac:dyDescent="0.2">
      <c r="A1693" s="199"/>
      <c r="B1693" s="200"/>
      <c r="C1693" s="174" t="s">
        <v>304</v>
      </c>
      <c r="D1693" s="170"/>
      <c r="E1693" s="171"/>
      <c r="F1693" s="179"/>
      <c r="G1693" s="176">
        <v>41.93</v>
      </c>
    </row>
    <row r="1694" spans="1:7" x14ac:dyDescent="0.2">
      <c r="A1694" s="196"/>
      <c r="B1694" s="201"/>
      <c r="C1694" s="169"/>
      <c r="D1694" s="170"/>
      <c r="E1694" s="171"/>
      <c r="F1694" s="179"/>
      <c r="G1694" s="173"/>
    </row>
    <row r="1695" spans="1:7" x14ac:dyDescent="0.2">
      <c r="A1695" s="196"/>
      <c r="B1695" s="201"/>
      <c r="C1695" s="174" t="s">
        <v>305</v>
      </c>
      <c r="D1695" s="170"/>
      <c r="E1695" s="171"/>
      <c r="F1695" s="175"/>
      <c r="G1695" s="176">
        <v>69.759999999999991</v>
      </c>
    </row>
    <row r="1696" spans="1:7" x14ac:dyDescent="0.2">
      <c r="A1696" s="196"/>
      <c r="B1696" s="201"/>
      <c r="C1696" s="180" t="s">
        <v>306</v>
      </c>
      <c r="D1696" s="181" t="s">
        <v>288</v>
      </c>
      <c r="E1696" s="171">
        <v>0</v>
      </c>
      <c r="F1696" s="202"/>
      <c r="G1696" s="182">
        <v>0</v>
      </c>
    </row>
    <row r="1697" spans="1:7" x14ac:dyDescent="0.2">
      <c r="A1697" s="183"/>
      <c r="B1697" s="184"/>
      <c r="C1697" s="185" t="s">
        <v>307</v>
      </c>
      <c r="D1697" s="184"/>
      <c r="E1697" s="186"/>
      <c r="F1697" s="187"/>
      <c r="G1697" s="188">
        <v>69.759999999999991</v>
      </c>
    </row>
    <row r="1698" spans="1:7" x14ac:dyDescent="0.2">
      <c r="A1698" s="55"/>
      <c r="B1698" s="189"/>
      <c r="C1698" s="155"/>
      <c r="D1698" s="189"/>
      <c r="E1698" s="190"/>
      <c r="F1698" s="191"/>
      <c r="G1698" s="191"/>
    </row>
    <row r="1699" spans="1:7" s="3" customFormat="1" ht="24" x14ac:dyDescent="0.25">
      <c r="A1699" s="158"/>
      <c r="B1699" s="158" t="s">
        <v>614</v>
      </c>
      <c r="C1699" s="39" t="s">
        <v>615</v>
      </c>
      <c r="D1699" s="158" t="s">
        <v>213</v>
      </c>
      <c r="E1699" s="158">
        <v>1</v>
      </c>
      <c r="F1699" s="159">
        <v>95.039999999999992</v>
      </c>
      <c r="G1699" s="159">
        <v>95.039999999999992</v>
      </c>
    </row>
    <row r="1700" spans="1:7" x14ac:dyDescent="0.2">
      <c r="A1700" s="192"/>
      <c r="B1700" s="193"/>
      <c r="C1700" s="194" t="s">
        <v>297</v>
      </c>
      <c r="D1700" s="193"/>
      <c r="E1700" s="171"/>
      <c r="F1700" s="195"/>
      <c r="G1700" s="166"/>
    </row>
    <row r="1701" spans="1:7" x14ac:dyDescent="0.2">
      <c r="A1701" s="167" t="s">
        <v>23</v>
      </c>
      <c r="B1701" s="168">
        <v>88264</v>
      </c>
      <c r="C1701" s="169" t="s">
        <v>727</v>
      </c>
      <c r="D1701" s="170" t="s">
        <v>31</v>
      </c>
      <c r="E1701" s="171">
        <v>0.3</v>
      </c>
      <c r="F1701" s="172">
        <v>18.38</v>
      </c>
      <c r="G1701" s="173">
        <v>5.51</v>
      </c>
    </row>
    <row r="1702" spans="1:7" x14ac:dyDescent="0.2">
      <c r="A1702" s="167" t="s">
        <v>23</v>
      </c>
      <c r="B1702" s="168">
        <v>88316</v>
      </c>
      <c r="C1702" s="169" t="s">
        <v>711</v>
      </c>
      <c r="D1702" s="170" t="s">
        <v>31</v>
      </c>
      <c r="E1702" s="171">
        <v>0.3</v>
      </c>
      <c r="F1702" s="172">
        <v>14.37</v>
      </c>
      <c r="G1702" s="173">
        <v>4.3099999999999996</v>
      </c>
    </row>
    <row r="1703" spans="1:7" x14ac:dyDescent="0.2">
      <c r="A1703" s="196"/>
      <c r="B1703" s="168"/>
      <c r="C1703" s="174" t="s">
        <v>298</v>
      </c>
      <c r="D1703" s="170"/>
      <c r="E1703" s="171"/>
      <c r="F1703" s="175"/>
      <c r="G1703" s="197">
        <v>9.82</v>
      </c>
    </row>
    <row r="1704" spans="1:7" x14ac:dyDescent="0.2">
      <c r="A1704" s="196"/>
      <c r="B1704" s="168"/>
      <c r="C1704" s="174"/>
      <c r="D1704" s="170"/>
      <c r="E1704" s="171"/>
      <c r="F1704" s="175"/>
      <c r="G1704" s="197"/>
    </row>
    <row r="1705" spans="1:7" x14ac:dyDescent="0.2">
      <c r="A1705" s="167"/>
      <c r="B1705" s="170"/>
      <c r="C1705" s="174" t="s">
        <v>299</v>
      </c>
      <c r="D1705" s="170"/>
      <c r="E1705" s="171"/>
      <c r="F1705" s="175"/>
      <c r="G1705" s="177"/>
    </row>
    <row r="1706" spans="1:7" ht="24" x14ac:dyDescent="0.2">
      <c r="A1706" s="196" t="s">
        <v>23</v>
      </c>
      <c r="B1706" s="198">
        <v>39467</v>
      </c>
      <c r="C1706" s="169" t="s">
        <v>891</v>
      </c>
      <c r="D1706" s="170" t="s">
        <v>504</v>
      </c>
      <c r="E1706" s="171">
        <v>1</v>
      </c>
      <c r="F1706" s="172">
        <v>85.22</v>
      </c>
      <c r="G1706" s="173">
        <v>85.22</v>
      </c>
    </row>
    <row r="1707" spans="1:7" x14ac:dyDescent="0.2">
      <c r="A1707" s="199"/>
      <c r="B1707" s="200"/>
      <c r="C1707" s="174" t="s">
        <v>304</v>
      </c>
      <c r="D1707" s="170"/>
      <c r="E1707" s="171"/>
      <c r="F1707" s="179"/>
      <c r="G1707" s="176">
        <v>85.22</v>
      </c>
    </row>
    <row r="1708" spans="1:7" x14ac:dyDescent="0.2">
      <c r="A1708" s="196"/>
      <c r="B1708" s="201"/>
      <c r="C1708" s="169"/>
      <c r="D1708" s="170"/>
      <c r="E1708" s="171"/>
      <c r="F1708" s="179"/>
      <c r="G1708" s="173"/>
    </row>
    <row r="1709" spans="1:7" x14ac:dyDescent="0.2">
      <c r="A1709" s="196"/>
      <c r="B1709" s="201"/>
      <c r="C1709" s="174" t="s">
        <v>305</v>
      </c>
      <c r="D1709" s="170"/>
      <c r="E1709" s="171"/>
      <c r="F1709" s="175"/>
      <c r="G1709" s="176">
        <v>95.039999999999992</v>
      </c>
    </row>
    <row r="1710" spans="1:7" x14ac:dyDescent="0.2">
      <c r="A1710" s="196"/>
      <c r="B1710" s="201"/>
      <c r="C1710" s="180" t="s">
        <v>306</v>
      </c>
      <c r="D1710" s="181" t="s">
        <v>288</v>
      </c>
      <c r="E1710" s="171">
        <v>0</v>
      </c>
      <c r="F1710" s="202"/>
      <c r="G1710" s="182">
        <v>0</v>
      </c>
    </row>
    <row r="1711" spans="1:7" x14ac:dyDescent="0.2">
      <c r="A1711" s="183"/>
      <c r="B1711" s="184"/>
      <c r="C1711" s="185" t="s">
        <v>307</v>
      </c>
      <c r="D1711" s="184"/>
      <c r="E1711" s="186"/>
      <c r="F1711" s="187"/>
      <c r="G1711" s="188">
        <v>95.039999999999992</v>
      </c>
    </row>
    <row r="1712" spans="1:7" x14ac:dyDescent="0.2">
      <c r="A1712" s="55"/>
      <c r="B1712" s="189"/>
      <c r="C1712" s="155"/>
      <c r="D1712" s="189"/>
      <c r="E1712" s="190"/>
      <c r="F1712" s="191"/>
      <c r="G1712" s="191"/>
    </row>
    <row r="1713" spans="1:7" s="3" customFormat="1" ht="24" x14ac:dyDescent="0.25">
      <c r="A1713" s="158"/>
      <c r="B1713" s="158" t="s">
        <v>616</v>
      </c>
      <c r="C1713" s="39" t="s">
        <v>617</v>
      </c>
      <c r="D1713" s="158" t="s">
        <v>318</v>
      </c>
      <c r="E1713" s="158">
        <v>1</v>
      </c>
      <c r="F1713" s="159">
        <v>108.46000000000001</v>
      </c>
      <c r="G1713" s="159">
        <v>108.46000000000001</v>
      </c>
    </row>
    <row r="1714" spans="1:7" x14ac:dyDescent="0.2">
      <c r="A1714" s="192"/>
      <c r="B1714" s="193"/>
      <c r="C1714" s="194" t="s">
        <v>297</v>
      </c>
      <c r="D1714" s="193"/>
      <c r="E1714" s="171"/>
      <c r="F1714" s="195"/>
      <c r="G1714" s="166"/>
    </row>
    <row r="1715" spans="1:7" x14ac:dyDescent="0.2">
      <c r="A1715" s="167" t="s">
        <v>23</v>
      </c>
      <c r="B1715" s="168">
        <v>88264</v>
      </c>
      <c r="C1715" s="169" t="s">
        <v>727</v>
      </c>
      <c r="D1715" s="170" t="s">
        <v>31</v>
      </c>
      <c r="E1715" s="171">
        <v>1</v>
      </c>
      <c r="F1715" s="172">
        <v>18.38</v>
      </c>
      <c r="G1715" s="173">
        <v>18.38</v>
      </c>
    </row>
    <row r="1716" spans="1:7" x14ac:dyDescent="0.2">
      <c r="A1716" s="167" t="s">
        <v>23</v>
      </c>
      <c r="B1716" s="168">
        <v>88247</v>
      </c>
      <c r="C1716" s="169" t="s">
        <v>726</v>
      </c>
      <c r="D1716" s="170" t="s">
        <v>31</v>
      </c>
      <c r="E1716" s="171">
        <v>0.5</v>
      </c>
      <c r="F1716" s="172">
        <v>14.33</v>
      </c>
      <c r="G1716" s="173">
        <v>7.16</v>
      </c>
    </row>
    <row r="1717" spans="1:7" x14ac:dyDescent="0.2">
      <c r="A1717" s="196"/>
      <c r="B1717" s="168"/>
      <c r="C1717" s="174" t="s">
        <v>298</v>
      </c>
      <c r="D1717" s="170"/>
      <c r="E1717" s="171"/>
      <c r="F1717" s="175"/>
      <c r="G1717" s="197">
        <v>25.54</v>
      </c>
    </row>
    <row r="1718" spans="1:7" x14ac:dyDescent="0.2">
      <c r="A1718" s="196"/>
      <c r="B1718" s="168"/>
      <c r="C1718" s="174"/>
      <c r="D1718" s="170"/>
      <c r="E1718" s="171"/>
      <c r="F1718" s="175"/>
      <c r="G1718" s="197"/>
    </row>
    <row r="1719" spans="1:7" x14ac:dyDescent="0.2">
      <c r="A1719" s="167"/>
      <c r="B1719" s="170"/>
      <c r="C1719" s="174" t="s">
        <v>299</v>
      </c>
      <c r="D1719" s="170"/>
      <c r="E1719" s="171"/>
      <c r="F1719" s="175"/>
      <c r="G1719" s="177"/>
    </row>
    <row r="1720" spans="1:7" x14ac:dyDescent="0.2">
      <c r="A1720" s="196" t="s">
        <v>23</v>
      </c>
      <c r="B1720" s="198" t="s">
        <v>618</v>
      </c>
      <c r="C1720" s="169" t="s">
        <v>892</v>
      </c>
      <c r="D1720" s="170" t="s">
        <v>318</v>
      </c>
      <c r="E1720" s="171">
        <v>1</v>
      </c>
      <c r="F1720" s="172">
        <v>82.929000000000002</v>
      </c>
      <c r="G1720" s="173">
        <v>82.92</v>
      </c>
    </row>
    <row r="1721" spans="1:7" x14ac:dyDescent="0.2">
      <c r="A1721" s="199"/>
      <c r="B1721" s="200"/>
      <c r="C1721" s="174" t="s">
        <v>304</v>
      </c>
      <c r="D1721" s="170"/>
      <c r="E1721" s="171"/>
      <c r="F1721" s="179"/>
      <c r="G1721" s="176">
        <v>82.92</v>
      </c>
    </row>
    <row r="1722" spans="1:7" x14ac:dyDescent="0.2">
      <c r="A1722" s="196"/>
      <c r="B1722" s="201"/>
      <c r="C1722" s="169"/>
      <c r="D1722" s="170"/>
      <c r="E1722" s="171"/>
      <c r="F1722" s="179"/>
      <c r="G1722" s="173"/>
    </row>
    <row r="1723" spans="1:7" x14ac:dyDescent="0.2">
      <c r="A1723" s="196"/>
      <c r="B1723" s="201"/>
      <c r="C1723" s="174" t="s">
        <v>305</v>
      </c>
      <c r="D1723" s="170"/>
      <c r="E1723" s="171"/>
      <c r="F1723" s="175"/>
      <c r="G1723" s="176">
        <v>108.46000000000001</v>
      </c>
    </row>
    <row r="1724" spans="1:7" x14ac:dyDescent="0.2">
      <c r="A1724" s="196"/>
      <c r="B1724" s="201"/>
      <c r="C1724" s="180" t="s">
        <v>306</v>
      </c>
      <c r="D1724" s="181" t="s">
        <v>288</v>
      </c>
      <c r="E1724" s="171">
        <v>0</v>
      </c>
      <c r="F1724" s="202"/>
      <c r="G1724" s="182">
        <v>0</v>
      </c>
    </row>
    <row r="1725" spans="1:7" x14ac:dyDescent="0.2">
      <c r="A1725" s="183"/>
      <c r="B1725" s="184"/>
      <c r="C1725" s="185" t="s">
        <v>307</v>
      </c>
      <c r="D1725" s="184"/>
      <c r="E1725" s="186"/>
      <c r="F1725" s="187"/>
      <c r="G1725" s="188">
        <v>108.46000000000001</v>
      </c>
    </row>
    <row r="1726" spans="1:7" x14ac:dyDescent="0.2">
      <c r="A1726" s="55"/>
      <c r="B1726" s="189"/>
      <c r="C1726" s="155"/>
      <c r="D1726" s="189"/>
      <c r="E1726" s="190"/>
      <c r="F1726" s="191"/>
      <c r="G1726" s="191"/>
    </row>
    <row r="1727" spans="1:7" s="3" customFormat="1" x14ac:dyDescent="0.25">
      <c r="A1727" s="158"/>
      <c r="B1727" s="158" t="s">
        <v>619</v>
      </c>
      <c r="C1727" s="39" t="s">
        <v>620</v>
      </c>
      <c r="D1727" s="158" t="s">
        <v>213</v>
      </c>
      <c r="E1727" s="158">
        <v>1</v>
      </c>
      <c r="F1727" s="159">
        <v>1344.46</v>
      </c>
      <c r="G1727" s="159">
        <v>1344.46</v>
      </c>
    </row>
    <row r="1728" spans="1:7" x14ac:dyDescent="0.2">
      <c r="A1728" s="192"/>
      <c r="B1728" s="193"/>
      <c r="C1728" s="194" t="s">
        <v>297</v>
      </c>
      <c r="D1728" s="193"/>
      <c r="E1728" s="171"/>
      <c r="F1728" s="195"/>
      <c r="G1728" s="166"/>
    </row>
    <row r="1729" spans="1:7" x14ac:dyDescent="0.2">
      <c r="A1729" s="167" t="s">
        <v>23</v>
      </c>
      <c r="B1729" s="168">
        <v>88247</v>
      </c>
      <c r="C1729" s="169" t="s">
        <v>726</v>
      </c>
      <c r="D1729" s="170" t="s">
        <v>31</v>
      </c>
      <c r="E1729" s="171">
        <v>1</v>
      </c>
      <c r="F1729" s="172">
        <v>14.33</v>
      </c>
      <c r="G1729" s="173">
        <v>14.33</v>
      </c>
    </row>
    <row r="1730" spans="1:7" x14ac:dyDescent="0.2">
      <c r="A1730" s="167" t="s">
        <v>23</v>
      </c>
      <c r="B1730" s="168">
        <v>88264</v>
      </c>
      <c r="C1730" s="169" t="s">
        <v>727</v>
      </c>
      <c r="D1730" s="170" t="s">
        <v>31</v>
      </c>
      <c r="E1730" s="171">
        <v>1</v>
      </c>
      <c r="F1730" s="172">
        <v>18.38</v>
      </c>
      <c r="G1730" s="173">
        <v>18.38</v>
      </c>
    </row>
    <row r="1731" spans="1:7" x14ac:dyDescent="0.2">
      <c r="A1731" s="196"/>
      <c r="B1731" s="168"/>
      <c r="C1731" s="174" t="s">
        <v>298</v>
      </c>
      <c r="D1731" s="170"/>
      <c r="E1731" s="171"/>
      <c r="F1731" s="175"/>
      <c r="G1731" s="197">
        <v>32.71</v>
      </c>
    </row>
    <row r="1732" spans="1:7" x14ac:dyDescent="0.2">
      <c r="A1732" s="196"/>
      <c r="B1732" s="168"/>
      <c r="C1732" s="174"/>
      <c r="D1732" s="170"/>
      <c r="E1732" s="171"/>
      <c r="F1732" s="175"/>
      <c r="G1732" s="197"/>
    </row>
    <row r="1733" spans="1:7" x14ac:dyDescent="0.2">
      <c r="A1733" s="167"/>
      <c r="B1733" s="170"/>
      <c r="C1733" s="174" t="s">
        <v>299</v>
      </c>
      <c r="D1733" s="170"/>
      <c r="E1733" s="171"/>
      <c r="F1733" s="175"/>
      <c r="G1733" s="177"/>
    </row>
    <row r="1734" spans="1:7" x14ac:dyDescent="0.2">
      <c r="A1734" s="196" t="s">
        <v>23</v>
      </c>
      <c r="B1734" s="198" t="s">
        <v>621</v>
      </c>
      <c r="C1734" s="169" t="s">
        <v>893</v>
      </c>
      <c r="D1734" s="170" t="s">
        <v>213</v>
      </c>
      <c r="E1734" s="171">
        <v>1</v>
      </c>
      <c r="F1734" s="172">
        <v>1311.75</v>
      </c>
      <c r="G1734" s="173">
        <v>1311.75</v>
      </c>
    </row>
    <row r="1735" spans="1:7" x14ac:dyDescent="0.2">
      <c r="A1735" s="199"/>
      <c r="B1735" s="200"/>
      <c r="C1735" s="174" t="s">
        <v>304</v>
      </c>
      <c r="D1735" s="170"/>
      <c r="E1735" s="171"/>
      <c r="F1735" s="179"/>
      <c r="G1735" s="176">
        <v>1311.75</v>
      </c>
    </row>
    <row r="1736" spans="1:7" x14ac:dyDescent="0.2">
      <c r="A1736" s="196"/>
      <c r="B1736" s="201"/>
      <c r="C1736" s="169"/>
      <c r="D1736" s="170"/>
      <c r="E1736" s="171"/>
      <c r="F1736" s="179"/>
      <c r="G1736" s="173"/>
    </row>
    <row r="1737" spans="1:7" x14ac:dyDescent="0.2">
      <c r="A1737" s="196"/>
      <c r="B1737" s="201"/>
      <c r="C1737" s="174" t="s">
        <v>305</v>
      </c>
      <c r="D1737" s="170"/>
      <c r="E1737" s="171"/>
      <c r="F1737" s="175"/>
      <c r="G1737" s="176">
        <v>1344.46</v>
      </c>
    </row>
    <row r="1738" spans="1:7" x14ac:dyDescent="0.2">
      <c r="A1738" s="196"/>
      <c r="B1738" s="201"/>
      <c r="C1738" s="180" t="s">
        <v>306</v>
      </c>
      <c r="D1738" s="181" t="s">
        <v>288</v>
      </c>
      <c r="E1738" s="171">
        <v>0</v>
      </c>
      <c r="F1738" s="202"/>
      <c r="G1738" s="182">
        <v>0</v>
      </c>
    </row>
    <row r="1739" spans="1:7" x14ac:dyDescent="0.2">
      <c r="A1739" s="183"/>
      <c r="B1739" s="184"/>
      <c r="C1739" s="185" t="s">
        <v>307</v>
      </c>
      <c r="D1739" s="184"/>
      <c r="E1739" s="186"/>
      <c r="F1739" s="187"/>
      <c r="G1739" s="188">
        <v>1344.46</v>
      </c>
    </row>
    <row r="1740" spans="1:7" x14ac:dyDescent="0.2">
      <c r="A1740" s="55"/>
      <c r="B1740" s="189"/>
      <c r="C1740" s="155"/>
      <c r="D1740" s="189"/>
      <c r="E1740" s="190"/>
      <c r="F1740" s="191"/>
      <c r="G1740" s="191"/>
    </row>
    <row r="1741" spans="1:7" s="3" customFormat="1" ht="48" x14ac:dyDescent="0.25">
      <c r="A1741" s="158"/>
      <c r="B1741" s="158" t="s">
        <v>622</v>
      </c>
      <c r="C1741" s="39" t="s">
        <v>623</v>
      </c>
      <c r="D1741" s="158" t="s">
        <v>213</v>
      </c>
      <c r="E1741" s="158">
        <v>1</v>
      </c>
      <c r="F1741" s="159">
        <v>1242.0999999999999</v>
      </c>
      <c r="G1741" s="159">
        <v>1242.0999999999999</v>
      </c>
    </row>
    <row r="1742" spans="1:7" x14ac:dyDescent="0.2">
      <c r="A1742" s="192"/>
      <c r="B1742" s="193"/>
      <c r="C1742" s="194" t="s">
        <v>297</v>
      </c>
      <c r="D1742" s="193"/>
      <c r="E1742" s="171"/>
      <c r="F1742" s="195"/>
      <c r="G1742" s="166"/>
    </row>
    <row r="1743" spans="1:7" x14ac:dyDescent="0.2">
      <c r="A1743" s="167" t="s">
        <v>23</v>
      </c>
      <c r="B1743" s="168">
        <v>88264</v>
      </c>
      <c r="C1743" s="169" t="s">
        <v>727</v>
      </c>
      <c r="D1743" s="170" t="s">
        <v>31</v>
      </c>
      <c r="E1743" s="171">
        <v>4</v>
      </c>
      <c r="F1743" s="172">
        <v>18.38</v>
      </c>
      <c r="G1743" s="173">
        <v>73.52</v>
      </c>
    </row>
    <row r="1744" spans="1:7" x14ac:dyDescent="0.2">
      <c r="A1744" s="167" t="s">
        <v>23</v>
      </c>
      <c r="B1744" s="168">
        <v>88247</v>
      </c>
      <c r="C1744" s="169" t="s">
        <v>726</v>
      </c>
      <c r="D1744" s="170" t="s">
        <v>31</v>
      </c>
      <c r="E1744" s="171">
        <v>4</v>
      </c>
      <c r="F1744" s="172">
        <v>14.33</v>
      </c>
      <c r="G1744" s="173">
        <v>57.32</v>
      </c>
    </row>
    <row r="1745" spans="1:7" x14ac:dyDescent="0.2">
      <c r="A1745" s="196"/>
      <c r="B1745" s="168"/>
      <c r="C1745" s="174" t="s">
        <v>298</v>
      </c>
      <c r="D1745" s="170"/>
      <c r="E1745" s="171"/>
      <c r="F1745" s="175"/>
      <c r="G1745" s="197">
        <v>130.84</v>
      </c>
    </row>
    <row r="1746" spans="1:7" x14ac:dyDescent="0.2">
      <c r="A1746" s="196"/>
      <c r="B1746" s="168"/>
      <c r="C1746" s="174"/>
      <c r="D1746" s="170"/>
      <c r="E1746" s="171"/>
      <c r="F1746" s="175"/>
      <c r="G1746" s="197"/>
    </row>
    <row r="1747" spans="1:7" x14ac:dyDescent="0.2">
      <c r="A1747" s="167"/>
      <c r="B1747" s="170"/>
      <c r="C1747" s="174" t="s">
        <v>299</v>
      </c>
      <c r="D1747" s="170"/>
      <c r="E1747" s="171"/>
      <c r="F1747" s="175"/>
      <c r="G1747" s="177"/>
    </row>
    <row r="1748" spans="1:7" ht="24" x14ac:dyDescent="0.2">
      <c r="A1748" s="196" t="s">
        <v>23</v>
      </c>
      <c r="B1748" s="198">
        <v>77</v>
      </c>
      <c r="C1748" s="169" t="s">
        <v>894</v>
      </c>
      <c r="D1748" s="170" t="s">
        <v>504</v>
      </c>
      <c r="E1748" s="171">
        <v>1</v>
      </c>
      <c r="F1748" s="172">
        <v>0.81</v>
      </c>
      <c r="G1748" s="173">
        <v>0.81</v>
      </c>
    </row>
    <row r="1749" spans="1:7" x14ac:dyDescent="0.2">
      <c r="A1749" s="196" t="s">
        <v>23</v>
      </c>
      <c r="B1749" s="198" t="s">
        <v>624</v>
      </c>
      <c r="C1749" s="169" t="s">
        <v>895</v>
      </c>
      <c r="D1749" s="170" t="s">
        <v>213</v>
      </c>
      <c r="E1749" s="171">
        <v>1</v>
      </c>
      <c r="F1749" s="172">
        <v>15.004000000000001</v>
      </c>
      <c r="G1749" s="173">
        <v>15</v>
      </c>
    </row>
    <row r="1750" spans="1:7" x14ac:dyDescent="0.2">
      <c r="A1750" s="196" t="s">
        <v>23</v>
      </c>
      <c r="B1750" s="198" t="s">
        <v>625</v>
      </c>
      <c r="C1750" s="169" t="s">
        <v>896</v>
      </c>
      <c r="D1750" s="170" t="s">
        <v>213</v>
      </c>
      <c r="E1750" s="171">
        <v>1</v>
      </c>
      <c r="F1750" s="172">
        <v>879.63700000000006</v>
      </c>
      <c r="G1750" s="173">
        <v>879.63</v>
      </c>
    </row>
    <row r="1751" spans="1:7" x14ac:dyDescent="0.2">
      <c r="A1751" s="196" t="s">
        <v>23</v>
      </c>
      <c r="B1751" s="198" t="s">
        <v>626</v>
      </c>
      <c r="C1751" s="169" t="s">
        <v>897</v>
      </c>
      <c r="D1751" s="170" t="s">
        <v>318</v>
      </c>
      <c r="E1751" s="171">
        <v>2</v>
      </c>
      <c r="F1751" s="172">
        <v>107.91</v>
      </c>
      <c r="G1751" s="173">
        <v>215.82</v>
      </c>
    </row>
    <row r="1752" spans="1:7" x14ac:dyDescent="0.2">
      <c r="A1752" s="199"/>
      <c r="B1752" s="200"/>
      <c r="C1752" s="174" t="s">
        <v>304</v>
      </c>
      <c r="D1752" s="170"/>
      <c r="E1752" s="171"/>
      <c r="F1752" s="179"/>
      <c r="G1752" s="176">
        <v>1111.26</v>
      </c>
    </row>
    <row r="1753" spans="1:7" x14ac:dyDescent="0.2">
      <c r="A1753" s="196"/>
      <c r="B1753" s="201"/>
      <c r="C1753" s="169"/>
      <c r="D1753" s="170"/>
      <c r="E1753" s="171"/>
      <c r="F1753" s="179"/>
      <c r="G1753" s="173"/>
    </row>
    <row r="1754" spans="1:7" x14ac:dyDescent="0.2">
      <c r="A1754" s="196"/>
      <c r="B1754" s="201"/>
      <c r="C1754" s="174" t="s">
        <v>305</v>
      </c>
      <c r="D1754" s="170"/>
      <c r="E1754" s="171"/>
      <c r="F1754" s="175"/>
      <c r="G1754" s="176">
        <v>1242.0999999999999</v>
      </c>
    </row>
    <row r="1755" spans="1:7" x14ac:dyDescent="0.2">
      <c r="A1755" s="196"/>
      <c r="B1755" s="201"/>
      <c r="C1755" s="180" t="s">
        <v>306</v>
      </c>
      <c r="D1755" s="181" t="s">
        <v>288</v>
      </c>
      <c r="E1755" s="171">
        <v>0</v>
      </c>
      <c r="F1755" s="202"/>
      <c r="G1755" s="182">
        <v>0</v>
      </c>
    </row>
    <row r="1756" spans="1:7" x14ac:dyDescent="0.2">
      <c r="A1756" s="183"/>
      <c r="B1756" s="184"/>
      <c r="C1756" s="185" t="s">
        <v>307</v>
      </c>
      <c r="D1756" s="184"/>
      <c r="E1756" s="186"/>
      <c r="F1756" s="187"/>
      <c r="G1756" s="188">
        <v>1242.0999999999999</v>
      </c>
    </row>
  </sheetData>
  <autoFilter ref="A1:G976"/>
  <pageMargins left="0.51181102362204722" right="0.51181102362204722" top="0.78740157480314965" bottom="0.78740157480314965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6</vt:i4>
      </vt:variant>
    </vt:vector>
  </HeadingPairs>
  <TitlesOfParts>
    <vt:vector size="10" baseType="lpstr">
      <vt:lpstr>RESUMO</vt:lpstr>
      <vt:lpstr>PORTARIA 01</vt:lpstr>
      <vt:lpstr>CRONOGRAMA PORTARIA 1</vt:lpstr>
      <vt:lpstr>COMPOSIÇÕES TOTAIS</vt:lpstr>
      <vt:lpstr>'COMPOSIÇÕES TOTAIS'!Area_de_impressao</vt:lpstr>
      <vt:lpstr>'CRONOGRAMA PORTARIA 1'!Area_de_impressao</vt:lpstr>
      <vt:lpstr>'PORTARIA 01'!Area_de_impressao</vt:lpstr>
      <vt:lpstr>RESUMO!Area_de_impressao</vt:lpstr>
      <vt:lpstr>'PORTARIA 01'!Titulos_de_impressao</vt:lpstr>
      <vt:lpstr>RESUMO!Titulos_de_impressao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Willian Cerqueira</dc:creator>
  <cp:lastModifiedBy>Francielle Carla de Oliveira</cp:lastModifiedBy>
  <cp:lastPrinted>2020-09-16T20:35:08Z</cp:lastPrinted>
  <dcterms:created xsi:type="dcterms:W3CDTF">2020-09-14T12:03:23Z</dcterms:created>
  <dcterms:modified xsi:type="dcterms:W3CDTF">2020-09-16T21:02:27Z</dcterms:modified>
</cp:coreProperties>
</file>