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FEVEREIR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'1-RESUMO'!$B$2:$E$49</definedName>
    <definedName name="_xlnm.Print_Area" localSheetId="4">'2-ORÇAMENTO'!$B$2:$K$217</definedName>
    <definedName name="_xlnm.Print_Area" localSheetId="5">'3-CRONOGRAMA'!$B$2:$H$53</definedName>
    <definedName name="_xlnm.Print_Area" localSheetId="6">'4-BDI'!$B$2:$D$49</definedName>
    <definedName name="_xlnm.Print_Area" localSheetId="2">'COMP. PROPRIA'!$B$2:$K$242</definedName>
    <definedName name="_xlnm.Print_Area" localSheetId="0">QUANT!$B$2:$N$387</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Q23" i="33"/>
  <c r="I42"/>
  <c r="C189" i="41"/>
  <c r="E189" s="1"/>
  <c r="G189"/>
  <c r="C190"/>
  <c r="F190" s="1"/>
  <c r="G190"/>
  <c r="C191"/>
  <c r="F191" s="1"/>
  <c r="G191"/>
  <c r="G192"/>
  <c r="G193"/>
  <c r="G194"/>
  <c r="G195"/>
  <c r="C196"/>
  <c r="F196" s="1"/>
  <c r="G196"/>
  <c r="G188"/>
  <c r="E187"/>
  <c r="C41" i="33" s="1"/>
  <c r="C188" i="41"/>
  <c r="H188" s="1"/>
  <c r="C372" i="44"/>
  <c r="L372" s="1"/>
  <c r="C371"/>
  <c r="E371" s="1"/>
  <c r="C370"/>
  <c r="C194" i="41" s="1"/>
  <c r="F194" s="1"/>
  <c r="C369" i="44"/>
  <c r="E369" s="1"/>
  <c r="C368"/>
  <c r="C192" i="41" s="1"/>
  <c r="F192" s="1"/>
  <c r="H239" i="43"/>
  <c r="I239" s="1"/>
  <c r="H238"/>
  <c r="I238" s="1"/>
  <c r="H235"/>
  <c r="I235" s="1"/>
  <c r="H234"/>
  <c r="I234" s="1"/>
  <c r="H231"/>
  <c r="I231" s="1"/>
  <c r="H230"/>
  <c r="I230" s="1"/>
  <c r="H227"/>
  <c r="I227" s="1"/>
  <c r="H226"/>
  <c r="H223"/>
  <c r="I223" s="1"/>
  <c r="H222"/>
  <c r="I222" s="1"/>
  <c r="F239"/>
  <c r="E239"/>
  <c r="F238"/>
  <c r="E238"/>
  <c r="F235"/>
  <c r="E235"/>
  <c r="F234"/>
  <c r="E234"/>
  <c r="F231"/>
  <c r="E231"/>
  <c r="F230"/>
  <c r="E230"/>
  <c r="F227"/>
  <c r="E227"/>
  <c r="F226"/>
  <c r="E226"/>
  <c r="F223"/>
  <c r="E223"/>
  <c r="F222"/>
  <c r="E222"/>
  <c r="I226"/>
  <c r="L371" i="44"/>
  <c r="E367"/>
  <c r="L367"/>
  <c r="L369"/>
  <c r="E365"/>
  <c r="L365"/>
  <c r="E366"/>
  <c r="L366"/>
  <c r="E368"/>
  <c r="L364"/>
  <c r="E364"/>
  <c r="E370" l="1"/>
  <c r="L370"/>
  <c r="C195" i="41"/>
  <c r="F195" s="1"/>
  <c r="C193"/>
  <c r="F193" s="1"/>
  <c r="H189"/>
  <c r="J189" s="1"/>
  <c r="H190"/>
  <c r="J190" s="1"/>
  <c r="F188"/>
  <c r="E188"/>
  <c r="H191"/>
  <c r="J191" s="1"/>
  <c r="F189"/>
  <c r="E196"/>
  <c r="E195"/>
  <c r="E194"/>
  <c r="E192"/>
  <c r="E191"/>
  <c r="E190"/>
  <c r="J188"/>
  <c r="E372" i="44"/>
  <c r="I237" i="43"/>
  <c r="H196" i="41" s="1"/>
  <c r="I233" i="43"/>
  <c r="H195" i="41" s="1"/>
  <c r="I229" i="43"/>
  <c r="H194" i="41" s="1"/>
  <c r="I225" i="43"/>
  <c r="I221"/>
  <c r="H192" i="41" s="1"/>
  <c r="L368" i="44"/>
  <c r="E193" i="41" l="1"/>
  <c r="H193"/>
  <c r="J192"/>
  <c r="J196"/>
  <c r="J195"/>
  <c r="J194"/>
  <c r="K12" i="44"/>
  <c r="K11"/>
  <c r="G204" i="41"/>
  <c r="C382" i="44"/>
  <c r="C204" i="41" s="1"/>
  <c r="H214" i="43"/>
  <c r="H215"/>
  <c r="H216"/>
  <c r="I216" s="1"/>
  <c r="H217"/>
  <c r="I217" s="1"/>
  <c r="E214"/>
  <c r="F214"/>
  <c r="E215"/>
  <c r="F215"/>
  <c r="E216"/>
  <c r="F216"/>
  <c r="E217"/>
  <c r="F217"/>
  <c r="H186"/>
  <c r="H187"/>
  <c r="H188"/>
  <c r="H189"/>
  <c r="H179"/>
  <c r="H180"/>
  <c r="H181"/>
  <c r="H182"/>
  <c r="H183"/>
  <c r="E186"/>
  <c r="F186"/>
  <c r="E187"/>
  <c r="F187"/>
  <c r="E188"/>
  <c r="F188"/>
  <c r="E189"/>
  <c r="F189"/>
  <c r="E179"/>
  <c r="F179"/>
  <c r="E180"/>
  <c r="F180"/>
  <c r="E181"/>
  <c r="F181"/>
  <c r="E182"/>
  <c r="F182"/>
  <c r="E183"/>
  <c r="F183"/>
  <c r="H213"/>
  <c r="I213" s="1"/>
  <c r="H185"/>
  <c r="H178"/>
  <c r="F213"/>
  <c r="E213"/>
  <c r="F185"/>
  <c r="E185"/>
  <c r="F178"/>
  <c r="E178"/>
  <c r="H173"/>
  <c r="H174"/>
  <c r="H175"/>
  <c r="H176"/>
  <c r="E173"/>
  <c r="F173"/>
  <c r="E174"/>
  <c r="F174"/>
  <c r="E175"/>
  <c r="F175"/>
  <c r="E176"/>
  <c r="F176"/>
  <c r="H172"/>
  <c r="F172"/>
  <c r="E172"/>
  <c r="I215"/>
  <c r="I214"/>
  <c r="I212"/>
  <c r="I211"/>
  <c r="I210"/>
  <c r="I209"/>
  <c r="I208"/>
  <c r="I207"/>
  <c r="I206"/>
  <c r="I205"/>
  <c r="I204"/>
  <c r="I203"/>
  <c r="I202"/>
  <c r="I201"/>
  <c r="I200"/>
  <c r="I199"/>
  <c r="I198"/>
  <c r="I197"/>
  <c r="I196"/>
  <c r="I195"/>
  <c r="I194"/>
  <c r="I193"/>
  <c r="I192"/>
  <c r="I191"/>
  <c r="I189"/>
  <c r="G189"/>
  <c r="G183"/>
  <c r="G178"/>
  <c r="G179" s="1"/>
  <c r="G176"/>
  <c r="G174" s="1"/>
  <c r="G187" s="1"/>
  <c r="I187" s="1"/>
  <c r="G173"/>
  <c r="G186" s="1"/>
  <c r="I186" s="1"/>
  <c r="G172"/>
  <c r="G185" s="1"/>
  <c r="J193" i="41" l="1"/>
  <c r="J197"/>
  <c r="F204"/>
  <c r="E204"/>
  <c r="I172" i="43"/>
  <c r="I183"/>
  <c r="I185"/>
  <c r="I176"/>
  <c r="I179"/>
  <c r="G180"/>
  <c r="I174"/>
  <c r="I173"/>
  <c r="G175"/>
  <c r="I178"/>
  <c r="I175" l="1"/>
  <c r="G188"/>
  <c r="I188" s="1"/>
  <c r="G181"/>
  <c r="I180"/>
  <c r="G182" l="1"/>
  <c r="I182" s="1"/>
  <c r="I181"/>
  <c r="I170" l="1"/>
  <c r="H204" i="41" s="1"/>
  <c r="C339" i="44"/>
  <c r="E339" s="1"/>
  <c r="H87" i="43"/>
  <c r="I87" s="1"/>
  <c r="F87"/>
  <c r="E87"/>
  <c r="H86"/>
  <c r="I86" s="1"/>
  <c r="F86"/>
  <c r="E86"/>
  <c r="C23" i="41"/>
  <c r="E23" s="1"/>
  <c r="D23"/>
  <c r="G23"/>
  <c r="C24"/>
  <c r="F24" s="1"/>
  <c r="D24"/>
  <c r="D25"/>
  <c r="C26"/>
  <c r="H26" s="1"/>
  <c r="D26"/>
  <c r="D27"/>
  <c r="C28"/>
  <c r="E28" s="1"/>
  <c r="D28"/>
  <c r="G28"/>
  <c r="C29"/>
  <c r="H29" s="1"/>
  <c r="D29"/>
  <c r="G29"/>
  <c r="C30"/>
  <c r="H30" s="1"/>
  <c r="D30"/>
  <c r="G30"/>
  <c r="C31"/>
  <c r="F31" s="1"/>
  <c r="D31"/>
  <c r="G31"/>
  <c r="K25" i="44"/>
  <c r="G24" i="41" s="1"/>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C145"/>
  <c r="E145" s="1"/>
  <c r="C146"/>
  <c r="F146" s="1"/>
  <c r="G146"/>
  <c r="G147"/>
  <c r="C148"/>
  <c r="F148" s="1"/>
  <c r="G148"/>
  <c r="C149"/>
  <c r="H149" s="1"/>
  <c r="G149"/>
  <c r="C150"/>
  <c r="E150" s="1"/>
  <c r="G150"/>
  <c r="C151"/>
  <c r="F151" s="1"/>
  <c r="G151"/>
  <c r="C152"/>
  <c r="F152" s="1"/>
  <c r="G152"/>
  <c r="G153"/>
  <c r="C154"/>
  <c r="H154" s="1"/>
  <c r="G154"/>
  <c r="C155"/>
  <c r="F155" s="1"/>
  <c r="G155"/>
  <c r="C156"/>
  <c r="F156" s="1"/>
  <c r="G156"/>
  <c r="C157"/>
  <c r="H157" s="1"/>
  <c r="G157"/>
  <c r="C158"/>
  <c r="F158" s="1"/>
  <c r="G158"/>
  <c r="C159"/>
  <c r="F159" s="1"/>
  <c r="G159"/>
  <c r="C160"/>
  <c r="F160" s="1"/>
  <c r="G160"/>
  <c r="C161"/>
  <c r="H161" s="1"/>
  <c r="G161"/>
  <c r="C162"/>
  <c r="H162" s="1"/>
  <c r="G162"/>
  <c r="C163"/>
  <c r="F163" s="1"/>
  <c r="G163"/>
  <c r="G164"/>
  <c r="G165"/>
  <c r="G166"/>
  <c r="C167"/>
  <c r="F167" s="1"/>
  <c r="G167"/>
  <c r="G168"/>
  <c r="G169"/>
  <c r="C170"/>
  <c r="F170" s="1"/>
  <c r="G170"/>
  <c r="C171"/>
  <c r="F171" s="1"/>
  <c r="G171"/>
  <c r="C172"/>
  <c r="F172" s="1"/>
  <c r="G172"/>
  <c r="C173"/>
  <c r="H173" s="1"/>
  <c r="G173"/>
  <c r="C174"/>
  <c r="E174" s="1"/>
  <c r="G174"/>
  <c r="C175"/>
  <c r="F175" s="1"/>
  <c r="G175"/>
  <c r="C176"/>
  <c r="E176" s="1"/>
  <c r="G176"/>
  <c r="C177"/>
  <c r="H177" s="1"/>
  <c r="G177"/>
  <c r="G178"/>
  <c r="C179"/>
  <c r="H179" s="1"/>
  <c r="G179"/>
  <c r="C180"/>
  <c r="E180" s="1"/>
  <c r="G180"/>
  <c r="C181"/>
  <c r="H181" s="1"/>
  <c r="G181"/>
  <c r="G182"/>
  <c r="G183"/>
  <c r="C184"/>
  <c r="E184" s="1"/>
  <c r="G184"/>
  <c r="C185"/>
  <c r="H185" s="1"/>
  <c r="G185"/>
  <c r="G144"/>
  <c r="C144"/>
  <c r="K319" i="44"/>
  <c r="G145" i="41" s="1"/>
  <c r="L319" i="44"/>
  <c r="E319"/>
  <c r="L318"/>
  <c r="E318"/>
  <c r="E326"/>
  <c r="L326"/>
  <c r="C357"/>
  <c r="E357" s="1"/>
  <c r="C356"/>
  <c r="E356" s="1"/>
  <c r="C352"/>
  <c r="C178" i="41" s="1"/>
  <c r="E178" s="1"/>
  <c r="C343" i="44"/>
  <c r="C169" i="41" s="1"/>
  <c r="C342" i="44"/>
  <c r="C168" i="41" s="1"/>
  <c r="F168" s="1"/>
  <c r="C340" i="44"/>
  <c r="C166" i="41" s="1"/>
  <c r="C165"/>
  <c r="C338" i="44"/>
  <c r="C164" i="41" s="1"/>
  <c r="F164" s="1"/>
  <c r="C327" i="44"/>
  <c r="C153" i="41" s="1"/>
  <c r="C321" i="44"/>
  <c r="C147" i="41" s="1"/>
  <c r="E358" i="44"/>
  <c r="L358"/>
  <c r="E359"/>
  <c r="L359"/>
  <c r="H107" i="43"/>
  <c r="I107" s="1"/>
  <c r="H106"/>
  <c r="I106" s="1"/>
  <c r="H103"/>
  <c r="I103" s="1"/>
  <c r="H102"/>
  <c r="I102" s="1"/>
  <c r="H99"/>
  <c r="I99" s="1"/>
  <c r="H98"/>
  <c r="I98" s="1"/>
  <c r="H91"/>
  <c r="I91" s="1"/>
  <c r="H92"/>
  <c r="H93"/>
  <c r="I93" s="1"/>
  <c r="H94"/>
  <c r="I94" s="1"/>
  <c r="H95"/>
  <c r="I95" s="1"/>
  <c r="H90"/>
  <c r="I90" s="1"/>
  <c r="H83"/>
  <c r="I83" s="1"/>
  <c r="H82"/>
  <c r="I82" s="1"/>
  <c r="H81"/>
  <c r="I81" s="1"/>
  <c r="H78"/>
  <c r="I78" s="1"/>
  <c r="H74"/>
  <c r="I74" s="1"/>
  <c r="H73"/>
  <c r="I73" s="1"/>
  <c r="H70"/>
  <c r="I70" s="1"/>
  <c r="H61"/>
  <c r="I61" s="1"/>
  <c r="H60"/>
  <c r="I60" s="1"/>
  <c r="F107"/>
  <c r="E107"/>
  <c r="F106"/>
  <c r="E106"/>
  <c r="F103"/>
  <c r="E103"/>
  <c r="F102"/>
  <c r="E102"/>
  <c r="F99"/>
  <c r="E99"/>
  <c r="F98"/>
  <c r="E98"/>
  <c r="E91"/>
  <c r="F91"/>
  <c r="E92"/>
  <c r="F92"/>
  <c r="E93"/>
  <c r="F93"/>
  <c r="E94"/>
  <c r="F94"/>
  <c r="E95"/>
  <c r="F95"/>
  <c r="F90"/>
  <c r="E90"/>
  <c r="F83"/>
  <c r="E83"/>
  <c r="F82"/>
  <c r="E82"/>
  <c r="F81"/>
  <c r="E81"/>
  <c r="F78"/>
  <c r="E78"/>
  <c r="F74"/>
  <c r="E74"/>
  <c r="F73"/>
  <c r="E73"/>
  <c r="F70"/>
  <c r="E70"/>
  <c r="F69"/>
  <c r="E69"/>
  <c r="F66"/>
  <c r="E66"/>
  <c r="F65"/>
  <c r="E65"/>
  <c r="F62"/>
  <c r="E62"/>
  <c r="F61"/>
  <c r="E61"/>
  <c r="F60"/>
  <c r="E60"/>
  <c r="I92"/>
  <c r="I77"/>
  <c r="H69"/>
  <c r="I69" s="1"/>
  <c r="H66"/>
  <c r="I66" s="1"/>
  <c r="H65"/>
  <c r="I65" s="1"/>
  <c r="H62"/>
  <c r="I62" s="1"/>
  <c r="J204" i="41" l="1"/>
  <c r="L339" i="44"/>
  <c r="H31" i="41"/>
  <c r="H23"/>
  <c r="H24"/>
  <c r="J24" s="1"/>
  <c r="F23"/>
  <c r="E30"/>
  <c r="F29"/>
  <c r="H158"/>
  <c r="E146"/>
  <c r="E31"/>
  <c r="F30"/>
  <c r="C182"/>
  <c r="E182" s="1"/>
  <c r="J23"/>
  <c r="I85" i="43"/>
  <c r="H169" i="41" s="1"/>
  <c r="F173"/>
  <c r="E158"/>
  <c r="E157"/>
  <c r="H155"/>
  <c r="E26"/>
  <c r="H174"/>
  <c r="F157"/>
  <c r="F26"/>
  <c r="F174"/>
  <c r="J158"/>
  <c r="J30"/>
  <c r="J29"/>
  <c r="J31"/>
  <c r="E24"/>
  <c r="E29"/>
  <c r="F28"/>
  <c r="H28"/>
  <c r="F169"/>
  <c r="E169"/>
  <c r="E153"/>
  <c r="F153"/>
  <c r="F147"/>
  <c r="E166"/>
  <c r="F166"/>
  <c r="C183"/>
  <c r="E181"/>
  <c r="F181"/>
  <c r="F180"/>
  <c r="E173"/>
  <c r="H171"/>
  <c r="H163"/>
  <c r="F162"/>
  <c r="F161"/>
  <c r="H159"/>
  <c r="F150"/>
  <c r="F178"/>
  <c r="J174"/>
  <c r="E162"/>
  <c r="F145"/>
  <c r="J162"/>
  <c r="J154"/>
  <c r="E177"/>
  <c r="F176"/>
  <c r="E165"/>
  <c r="E154"/>
  <c r="H150"/>
  <c r="E149"/>
  <c r="H170"/>
  <c r="E185"/>
  <c r="F184"/>
  <c r="E170"/>
  <c r="F185"/>
  <c r="F177"/>
  <c r="H167"/>
  <c r="F165"/>
  <c r="E161"/>
  <c r="F154"/>
  <c r="H151"/>
  <c r="F149"/>
  <c r="H146"/>
  <c r="J181"/>
  <c r="J173"/>
  <c r="J157"/>
  <c r="J185"/>
  <c r="J177"/>
  <c r="J149"/>
  <c r="J161"/>
  <c r="J179"/>
  <c r="H175"/>
  <c r="H184"/>
  <c r="E183"/>
  <c r="H176"/>
  <c r="E175"/>
  <c r="E167"/>
  <c r="H160"/>
  <c r="E159"/>
  <c r="H152"/>
  <c r="E151"/>
  <c r="H180"/>
  <c r="E179"/>
  <c r="H172"/>
  <c r="E171"/>
  <c r="E163"/>
  <c r="H156"/>
  <c r="E155"/>
  <c r="H148"/>
  <c r="E147"/>
  <c r="F183"/>
  <c r="F179"/>
  <c r="E172"/>
  <c r="E168"/>
  <c r="E164"/>
  <c r="E160"/>
  <c r="E156"/>
  <c r="E152"/>
  <c r="E148"/>
  <c r="H145"/>
  <c r="L357" i="44"/>
  <c r="L356"/>
  <c r="I101" i="43"/>
  <c r="I72"/>
  <c r="H147" i="41" s="1"/>
  <c r="I59" i="43"/>
  <c r="H164" i="41" s="1"/>
  <c r="I76" i="43"/>
  <c r="H166" i="41" s="1"/>
  <c r="I80" i="43"/>
  <c r="H168" i="41" s="1"/>
  <c r="I97" i="43"/>
  <c r="H153" i="41" s="1"/>
  <c r="J153" s="1"/>
  <c r="I68" i="43"/>
  <c r="I89"/>
  <c r="I64"/>
  <c r="H165" i="41" s="1"/>
  <c r="I105" i="43"/>
  <c r="H178" i="41" s="1"/>
  <c r="J155" l="1"/>
  <c r="J163"/>
  <c r="J147"/>
  <c r="F182"/>
  <c r="H182"/>
  <c r="H183"/>
  <c r="J178"/>
  <c r="J169"/>
  <c r="J159"/>
  <c r="J171"/>
  <c r="J165"/>
  <c r="J28"/>
  <c r="J166"/>
  <c r="J151"/>
  <c r="J150"/>
  <c r="J146"/>
  <c r="J170"/>
  <c r="J167"/>
  <c r="J145"/>
  <c r="J176"/>
  <c r="J175"/>
  <c r="J168"/>
  <c r="J180"/>
  <c r="J184"/>
  <c r="J172"/>
  <c r="J160"/>
  <c r="J164"/>
  <c r="J152"/>
  <c r="J156"/>
  <c r="J148"/>
  <c r="J183" l="1"/>
  <c r="J182"/>
  <c r="E321" i="44" l="1"/>
  <c r="L321"/>
  <c r="E322"/>
  <c r="L322"/>
  <c r="E323"/>
  <c r="L323"/>
  <c r="E324"/>
  <c r="L324"/>
  <c r="E325"/>
  <c r="L325"/>
  <c r="E327"/>
  <c r="L327"/>
  <c r="E328"/>
  <c r="L328"/>
  <c r="E329"/>
  <c r="L329"/>
  <c r="E330"/>
  <c r="L330"/>
  <c r="E331"/>
  <c r="L331"/>
  <c r="E332"/>
  <c r="L332"/>
  <c r="E333"/>
  <c r="L333"/>
  <c r="E334"/>
  <c r="L334"/>
  <c r="E335"/>
  <c r="L335"/>
  <c r="E336"/>
  <c r="L336"/>
  <c r="E337"/>
  <c r="L337"/>
  <c r="E338"/>
  <c r="L338"/>
  <c r="E340"/>
  <c r="L340"/>
  <c r="E341"/>
  <c r="L341"/>
  <c r="E342"/>
  <c r="L342"/>
  <c r="E343"/>
  <c r="L343"/>
  <c r="E344"/>
  <c r="L344"/>
  <c r="E345"/>
  <c r="L345"/>
  <c r="E346"/>
  <c r="L346"/>
  <c r="E347"/>
  <c r="L347"/>
  <c r="E348"/>
  <c r="L348"/>
  <c r="E349"/>
  <c r="L349"/>
  <c r="E350"/>
  <c r="L350"/>
  <c r="E351"/>
  <c r="L351"/>
  <c r="E352"/>
  <c r="L352"/>
  <c r="E353"/>
  <c r="L353"/>
  <c r="E354"/>
  <c r="L354"/>
  <c r="E355"/>
  <c r="L355"/>
  <c r="C130" i="41"/>
  <c r="E130" s="1"/>
  <c r="D130"/>
  <c r="C131"/>
  <c r="F131" s="1"/>
  <c r="D131"/>
  <c r="G131"/>
  <c r="C132"/>
  <c r="F132" s="1"/>
  <c r="D132"/>
  <c r="G132"/>
  <c r="C133"/>
  <c r="H133" s="1"/>
  <c r="D133"/>
  <c r="G133"/>
  <c r="C134"/>
  <c r="E134" s="1"/>
  <c r="D134"/>
  <c r="G134"/>
  <c r="C135"/>
  <c r="H135" s="1"/>
  <c r="D135"/>
  <c r="G135"/>
  <c r="D136"/>
  <c r="G136"/>
  <c r="C137"/>
  <c r="H137" s="1"/>
  <c r="D137"/>
  <c r="G137"/>
  <c r="C138"/>
  <c r="F138" s="1"/>
  <c r="D138"/>
  <c r="G138"/>
  <c r="C139"/>
  <c r="E139" s="1"/>
  <c r="D139"/>
  <c r="G139"/>
  <c r="C140"/>
  <c r="H140" s="1"/>
  <c r="D140"/>
  <c r="G140"/>
  <c r="C141"/>
  <c r="H141" s="1"/>
  <c r="D141"/>
  <c r="C308" i="44"/>
  <c r="C136" i="41" s="1"/>
  <c r="H114" i="43"/>
  <c r="I114" s="1"/>
  <c r="F114"/>
  <c r="E114"/>
  <c r="H113"/>
  <c r="I113" s="1"/>
  <c r="F113"/>
  <c r="E113"/>
  <c r="E311" i="44"/>
  <c r="L311"/>
  <c r="L310"/>
  <c r="C95" i="41"/>
  <c r="F95" s="1"/>
  <c r="D95"/>
  <c r="G95"/>
  <c r="C96"/>
  <c r="H96" s="1"/>
  <c r="D96"/>
  <c r="G96"/>
  <c r="C97"/>
  <c r="E97" s="1"/>
  <c r="D97"/>
  <c r="G97"/>
  <c r="C98"/>
  <c r="H98" s="1"/>
  <c r="D98"/>
  <c r="G98"/>
  <c r="D99"/>
  <c r="G99"/>
  <c r="C212" i="44"/>
  <c r="L212" s="1"/>
  <c r="G132" i="43"/>
  <c r="G131"/>
  <c r="H134"/>
  <c r="I134" s="1"/>
  <c r="F134"/>
  <c r="E134"/>
  <c r="H133"/>
  <c r="I133" s="1"/>
  <c r="F133"/>
  <c r="E133"/>
  <c r="H132"/>
  <c r="I132" s="1"/>
  <c r="F132"/>
  <c r="E132"/>
  <c r="H131"/>
  <c r="F131"/>
  <c r="E131"/>
  <c r="D125" i="41"/>
  <c r="F134" l="1"/>
  <c r="H138"/>
  <c r="J138" s="1"/>
  <c r="F130"/>
  <c r="H130"/>
  <c r="H131"/>
  <c r="E138"/>
  <c r="F137"/>
  <c r="I131" i="43"/>
  <c r="J135" i="41"/>
  <c r="E137"/>
  <c r="E136"/>
  <c r="F136"/>
  <c r="L308" i="44"/>
  <c r="E141" i="41"/>
  <c r="F140"/>
  <c r="H134"/>
  <c r="E133"/>
  <c r="F141"/>
  <c r="F133"/>
  <c r="J131"/>
  <c r="J137"/>
  <c r="J140"/>
  <c r="J133"/>
  <c r="H139"/>
  <c r="E135"/>
  <c r="H132"/>
  <c r="E131"/>
  <c r="E140"/>
  <c r="F139"/>
  <c r="F135"/>
  <c r="E132"/>
  <c r="I112" i="43"/>
  <c r="H136" i="41" s="1"/>
  <c r="H95"/>
  <c r="E98"/>
  <c r="F97"/>
  <c r="F98"/>
  <c r="E95"/>
  <c r="C99"/>
  <c r="E212" i="44"/>
  <c r="J96" i="41"/>
  <c r="J98"/>
  <c r="H97"/>
  <c r="E96"/>
  <c r="J95"/>
  <c r="F96"/>
  <c r="I130" i="43"/>
  <c r="M23" i="44"/>
  <c r="M32"/>
  <c r="C75" i="41"/>
  <c r="H75" s="1"/>
  <c r="D75"/>
  <c r="G75"/>
  <c r="C76"/>
  <c r="H76" s="1"/>
  <c r="D76"/>
  <c r="C77"/>
  <c r="F77" s="1"/>
  <c r="D77"/>
  <c r="E167" i="44"/>
  <c r="L167"/>
  <c r="L25"/>
  <c r="E25"/>
  <c r="K26"/>
  <c r="G25" i="41" s="1"/>
  <c r="L32" i="44"/>
  <c r="E32"/>
  <c r="K313"/>
  <c r="G141" i="41" s="1"/>
  <c r="J141" s="1"/>
  <c r="L211" i="44"/>
  <c r="E211"/>
  <c r="L210"/>
  <c r="E210"/>
  <c r="M31"/>
  <c r="L31"/>
  <c r="E31"/>
  <c r="C185"/>
  <c r="E183"/>
  <c r="D81" i="41"/>
  <c r="D82"/>
  <c r="D83"/>
  <c r="D84"/>
  <c r="D85"/>
  <c r="C82"/>
  <c r="E82" s="1"/>
  <c r="C83"/>
  <c r="F83" s="1"/>
  <c r="C81"/>
  <c r="K174" i="44"/>
  <c r="G82" i="41" s="1"/>
  <c r="K173" i="44"/>
  <c r="G81" i="41" s="1"/>
  <c r="L174" i="44"/>
  <c r="E174"/>
  <c r="L173"/>
  <c r="E173"/>
  <c r="G200" i="41"/>
  <c r="G201"/>
  <c r="G202"/>
  <c r="C203"/>
  <c r="F203" s="1"/>
  <c r="K381" i="44"/>
  <c r="G203" i="41" s="1"/>
  <c r="H37" i="43"/>
  <c r="I37" s="1"/>
  <c r="F37"/>
  <c r="E37"/>
  <c r="H36"/>
  <c r="I36" s="1"/>
  <c r="F36"/>
  <c r="E36"/>
  <c r="H35"/>
  <c r="I35" s="1"/>
  <c r="F35"/>
  <c r="E35"/>
  <c r="H34"/>
  <c r="I34" s="1"/>
  <c r="F34"/>
  <c r="E34"/>
  <c r="H33"/>
  <c r="I33" s="1"/>
  <c r="F33"/>
  <c r="E33"/>
  <c r="K155" i="44"/>
  <c r="K151"/>
  <c r="K159"/>
  <c r="K161"/>
  <c r="L381"/>
  <c r="E381"/>
  <c r="E306"/>
  <c r="L306"/>
  <c r="E307"/>
  <c r="L307"/>
  <c r="E309"/>
  <c r="L309"/>
  <c r="E312"/>
  <c r="L312"/>
  <c r="L313"/>
  <c r="D120" i="41"/>
  <c r="D121"/>
  <c r="D122"/>
  <c r="C121"/>
  <c r="F121" s="1"/>
  <c r="G121"/>
  <c r="C122"/>
  <c r="E122" s="1"/>
  <c r="C120"/>
  <c r="L282" i="44"/>
  <c r="E282"/>
  <c r="J134" i="41" l="1"/>
  <c r="J136"/>
  <c r="J139"/>
  <c r="J132"/>
  <c r="H99"/>
  <c r="J99" s="1"/>
  <c r="E99"/>
  <c r="F99"/>
  <c r="J97"/>
  <c r="E76"/>
  <c r="F75"/>
  <c r="M25" i="44"/>
  <c r="F76" i="41"/>
  <c r="E75"/>
  <c r="J75"/>
  <c r="H77"/>
  <c r="E77"/>
  <c r="H82"/>
  <c r="J82" s="1"/>
  <c r="K175" i="44"/>
  <c r="G83" i="41" s="1"/>
  <c r="F82"/>
  <c r="H83"/>
  <c r="E83"/>
  <c r="H203"/>
  <c r="J203" s="1"/>
  <c r="E203"/>
  <c r="I32" i="43"/>
  <c r="F122" i="41"/>
  <c r="H121"/>
  <c r="H122"/>
  <c r="E121"/>
  <c r="J83" l="1"/>
  <c r="J121"/>
  <c r="G13" l="1"/>
  <c r="K168" i="44"/>
  <c r="L168"/>
  <c r="E168"/>
  <c r="K27"/>
  <c r="G26" i="41" s="1"/>
  <c r="K18" i="44"/>
  <c r="C13" i="41"/>
  <c r="F13" s="1"/>
  <c r="L12" i="44"/>
  <c r="E12"/>
  <c r="L209"/>
  <c r="E209"/>
  <c r="J26" i="41" l="1"/>
  <c r="G77"/>
  <c r="K167" i="44"/>
  <c r="G76" i="41" s="1"/>
  <c r="K165" i="44"/>
  <c r="H13" i="41"/>
  <c r="J13" s="1"/>
  <c r="E13"/>
  <c r="J77" l="1"/>
  <c r="J76"/>
  <c r="C380" i="44" l="1"/>
  <c r="C202" i="41" s="1"/>
  <c r="C379" i="44"/>
  <c r="C201" i="41" s="1"/>
  <c r="H166" i="43"/>
  <c r="I166" s="1"/>
  <c r="H162"/>
  <c r="I162" s="1"/>
  <c r="F166"/>
  <c r="E166"/>
  <c r="F162"/>
  <c r="E162"/>
  <c r="I165"/>
  <c r="I161"/>
  <c r="F202" i="41" l="1"/>
  <c r="E202"/>
  <c r="F201"/>
  <c r="E201"/>
  <c r="I164" i="43"/>
  <c r="H202" i="41" s="1"/>
  <c r="I160" i="43"/>
  <c r="H201" i="41" s="1"/>
  <c r="E379" i="44"/>
  <c r="L379"/>
  <c r="E380"/>
  <c r="L380"/>
  <c r="J201" i="41" l="1"/>
  <c r="J202"/>
  <c r="C17" i="44"/>
  <c r="H14" i="43"/>
  <c r="I14" s="1"/>
  <c r="I13" s="1"/>
  <c r="F14"/>
  <c r="L382" i="44" s="1"/>
  <c r="E14" i="43"/>
  <c r="E382" i="44" s="1"/>
  <c r="I15" i="43"/>
  <c r="H46" i="33" l="1"/>
  <c r="G46"/>
  <c r="F46"/>
  <c r="H12"/>
  <c r="G12"/>
  <c r="F12"/>
  <c r="I14"/>
  <c r="I16"/>
  <c r="I18"/>
  <c r="I20"/>
  <c r="I22"/>
  <c r="I24"/>
  <c r="I26"/>
  <c r="I28"/>
  <c r="I29"/>
  <c r="I30"/>
  <c r="I31"/>
  <c r="I32"/>
  <c r="I33"/>
  <c r="I34"/>
  <c r="I36"/>
  <c r="I38"/>
  <c r="I40"/>
  <c r="I44"/>
  <c r="G12" i="41"/>
  <c r="C12"/>
  <c r="F12" s="1"/>
  <c r="L11" i="44"/>
  <c r="E11"/>
  <c r="I46" i="33" l="1"/>
  <c r="I12"/>
  <c r="H12" i="41"/>
  <c r="E12"/>
  <c r="J12" l="1"/>
  <c r="D124" l="1"/>
  <c r="D126"/>
  <c r="C126"/>
  <c r="E126" s="1"/>
  <c r="C124"/>
  <c r="E124" s="1"/>
  <c r="E123"/>
  <c r="K284" i="44"/>
  <c r="G122" i="41" s="1"/>
  <c r="L284" i="44"/>
  <c r="E284"/>
  <c r="K291"/>
  <c r="K289" s="1"/>
  <c r="G124" i="41" s="1"/>
  <c r="L289" i="44"/>
  <c r="E289"/>
  <c r="D88" i="41"/>
  <c r="K191" i="44"/>
  <c r="G88" i="41" s="1"/>
  <c r="C191" i="44"/>
  <c r="E191" s="1"/>
  <c r="K28"/>
  <c r="G27" i="41" s="1"/>
  <c r="E49" i="44"/>
  <c r="M24"/>
  <c r="E24"/>
  <c r="J122" i="41" l="1"/>
  <c r="H124"/>
  <c r="J124" s="1"/>
  <c r="F124"/>
  <c r="M191" i="44"/>
  <c r="F126" i="41"/>
  <c r="H126"/>
  <c r="C88"/>
  <c r="L191" i="44"/>
  <c r="L24"/>
  <c r="F88" i="41" l="1"/>
  <c r="E88"/>
  <c r="D129" l="1"/>
  <c r="C129"/>
  <c r="E129" s="1"/>
  <c r="K302" i="44"/>
  <c r="G130" i="41" s="1"/>
  <c r="L302" i="44"/>
  <c r="E302"/>
  <c r="G129" i="41"/>
  <c r="L301" i="44"/>
  <c r="E301"/>
  <c r="E24" i="43"/>
  <c r="F24"/>
  <c r="L305" i="44"/>
  <c r="E305"/>
  <c r="L304"/>
  <c r="E304"/>
  <c r="L303"/>
  <c r="E303"/>
  <c r="E128" i="41"/>
  <c r="E143"/>
  <c r="D115"/>
  <c r="D116"/>
  <c r="D117"/>
  <c r="D118"/>
  <c r="C118"/>
  <c r="F118" s="1"/>
  <c r="C117"/>
  <c r="C115"/>
  <c r="E114"/>
  <c r="E112"/>
  <c r="C113"/>
  <c r="C107"/>
  <c r="F107" s="1"/>
  <c r="C106"/>
  <c r="E93"/>
  <c r="D94"/>
  <c r="C94"/>
  <c r="D89"/>
  <c r="D90"/>
  <c r="D91"/>
  <c r="D86"/>
  <c r="C91"/>
  <c r="F91" s="1"/>
  <c r="C90"/>
  <c r="F90" s="1"/>
  <c r="C89"/>
  <c r="E89" s="1"/>
  <c r="C86"/>
  <c r="E86" s="1"/>
  <c r="C85"/>
  <c r="E85" s="1"/>
  <c r="C84"/>
  <c r="H84" s="1"/>
  <c r="E87"/>
  <c r="E80"/>
  <c r="E79"/>
  <c r="F81"/>
  <c r="F89"/>
  <c r="E187" i="44"/>
  <c r="K187" s="1"/>
  <c r="K185" s="1"/>
  <c r="G86" i="41" s="1"/>
  <c r="L185" i="44"/>
  <c r="E185"/>
  <c r="D74" i="41"/>
  <c r="C74"/>
  <c r="E73"/>
  <c r="E278" i="44"/>
  <c r="K278" s="1"/>
  <c r="K276" s="1"/>
  <c r="G118" i="41" s="1"/>
  <c r="C268" i="44"/>
  <c r="E268" s="1"/>
  <c r="L276"/>
  <c r="E276"/>
  <c r="L272"/>
  <c r="E272"/>
  <c r="L264"/>
  <c r="E264"/>
  <c r="K260"/>
  <c r="K258" s="1"/>
  <c r="G113" i="41" s="1"/>
  <c r="L258" i="44"/>
  <c r="E258"/>
  <c r="E297"/>
  <c r="L297"/>
  <c r="J130" i="41" l="1"/>
  <c r="H86"/>
  <c r="F129"/>
  <c r="H129"/>
  <c r="F86"/>
  <c r="C116"/>
  <c r="E81"/>
  <c r="H118"/>
  <c r="E118"/>
  <c r="H91"/>
  <c r="E91"/>
  <c r="E107"/>
  <c r="H107"/>
  <c r="H81"/>
  <c r="H89"/>
  <c r="F85"/>
  <c r="E90"/>
  <c r="H90"/>
  <c r="H85"/>
  <c r="E84"/>
  <c r="F84"/>
  <c r="L268" i="44"/>
  <c r="K295"/>
  <c r="C293"/>
  <c r="C125" i="41" s="1"/>
  <c r="E220" i="44"/>
  <c r="E243" s="1"/>
  <c r="E221"/>
  <c r="E226" s="1"/>
  <c r="E231" s="1"/>
  <c r="G125" i="43"/>
  <c r="H128"/>
  <c r="I128" s="1"/>
  <c r="F128"/>
  <c r="E128"/>
  <c r="H127"/>
  <c r="I127" s="1"/>
  <c r="F127"/>
  <c r="E127"/>
  <c r="H126"/>
  <c r="I126" s="1"/>
  <c r="F126"/>
  <c r="E126"/>
  <c r="H125"/>
  <c r="I125" s="1"/>
  <c r="F125"/>
  <c r="E125"/>
  <c r="G119"/>
  <c r="E120"/>
  <c r="F120"/>
  <c r="H120"/>
  <c r="I120" s="1"/>
  <c r="H119"/>
  <c r="I119" s="1"/>
  <c r="F119"/>
  <c r="E119"/>
  <c r="H122"/>
  <c r="I122" s="1"/>
  <c r="F122"/>
  <c r="E122"/>
  <c r="H121"/>
  <c r="I121" s="1"/>
  <c r="F121"/>
  <c r="E121"/>
  <c r="F125" i="41" l="1"/>
  <c r="E125"/>
  <c r="J86"/>
  <c r="J118"/>
  <c r="K293" i="44"/>
  <c r="G125" i="41" s="1"/>
  <c r="I124" i="43"/>
  <c r="J129" i="41"/>
  <c r="L293" i="44"/>
  <c r="E225"/>
  <c r="E230" s="1"/>
  <c r="E244"/>
  <c r="E249" s="1"/>
  <c r="E254" s="1"/>
  <c r="E248"/>
  <c r="E253" s="1"/>
  <c r="I118" i="43"/>
  <c r="K199" i="44"/>
  <c r="K195"/>
  <c r="M27"/>
  <c r="E27"/>
  <c r="C71" i="41"/>
  <c r="C64"/>
  <c r="F64" s="1"/>
  <c r="C63"/>
  <c r="F63" s="1"/>
  <c r="C62"/>
  <c r="E62" s="1"/>
  <c r="C61"/>
  <c r="H61" s="1"/>
  <c r="K137" i="44"/>
  <c r="K135" s="1"/>
  <c r="G64" i="41" s="1"/>
  <c r="K127" i="44"/>
  <c r="L129"/>
  <c r="E129"/>
  <c r="L125"/>
  <c r="K125"/>
  <c r="G61" i="41" s="1"/>
  <c r="E125" i="44"/>
  <c r="L135"/>
  <c r="E135"/>
  <c r="K133"/>
  <c r="K131" s="1"/>
  <c r="G63" i="41" s="1"/>
  <c r="L131" i="44"/>
  <c r="E131"/>
  <c r="E60" i="41"/>
  <c r="D18"/>
  <c r="C18"/>
  <c r="F18" s="1"/>
  <c r="G18"/>
  <c r="L18" i="44"/>
  <c r="E18"/>
  <c r="E68" i="41"/>
  <c r="C70"/>
  <c r="H70" s="1"/>
  <c r="C69"/>
  <c r="F69" s="1"/>
  <c r="E65"/>
  <c r="C66"/>
  <c r="F66" s="1"/>
  <c r="E154" i="44"/>
  <c r="K154" s="1"/>
  <c r="E150"/>
  <c r="K150" s="1"/>
  <c r="L152"/>
  <c r="E152"/>
  <c r="L148"/>
  <c r="E148"/>
  <c r="K144"/>
  <c r="K143"/>
  <c r="L141"/>
  <c r="E141"/>
  <c r="C11" i="41"/>
  <c r="E36"/>
  <c r="D37"/>
  <c r="D33"/>
  <c r="D34"/>
  <c r="D22"/>
  <c r="M29" i="44"/>
  <c r="C34" i="41"/>
  <c r="C33"/>
  <c r="E32"/>
  <c r="E21"/>
  <c r="G59"/>
  <c r="E58"/>
  <c r="G52" i="43"/>
  <c r="G50"/>
  <c r="G49"/>
  <c r="C121" i="44"/>
  <c r="E121" s="1"/>
  <c r="C57" i="41"/>
  <c r="F57" s="1"/>
  <c r="C56"/>
  <c r="F56" s="1"/>
  <c r="C55"/>
  <c r="E55" s="1"/>
  <c r="C54"/>
  <c r="F54" s="1"/>
  <c r="C53"/>
  <c r="H53" s="1"/>
  <c r="C52"/>
  <c r="F52" s="1"/>
  <c r="C51"/>
  <c r="F51" s="1"/>
  <c r="C50"/>
  <c r="F50" s="1"/>
  <c r="C49"/>
  <c r="H49" s="1"/>
  <c r="C47"/>
  <c r="E47" s="1"/>
  <c r="C46"/>
  <c r="E46" s="1"/>
  <c r="C45"/>
  <c r="E45" s="1"/>
  <c r="C44"/>
  <c r="F44" s="1"/>
  <c r="C43"/>
  <c r="F43" s="1"/>
  <c r="C42"/>
  <c r="E42" s="1"/>
  <c r="C41"/>
  <c r="E48"/>
  <c r="E40"/>
  <c r="E39"/>
  <c r="K117" i="44"/>
  <c r="K115" s="1"/>
  <c r="G57" i="41" s="1"/>
  <c r="K80" i="44"/>
  <c r="K78" s="1"/>
  <c r="G47" i="41" s="1"/>
  <c r="L78" i="44"/>
  <c r="E78"/>
  <c r="K86"/>
  <c r="K91"/>
  <c r="K90"/>
  <c r="E74"/>
  <c r="H70"/>
  <c r="K61"/>
  <c r="K59" s="1"/>
  <c r="G42" i="41" s="1"/>
  <c r="G51" i="43"/>
  <c r="E51"/>
  <c r="F51"/>
  <c r="H51"/>
  <c r="E52"/>
  <c r="F52"/>
  <c r="H52"/>
  <c r="E53"/>
  <c r="F53"/>
  <c r="H53"/>
  <c r="I53" s="1"/>
  <c r="E54"/>
  <c r="F54"/>
  <c r="H54"/>
  <c r="I54" s="1"/>
  <c r="E55"/>
  <c r="F55"/>
  <c r="H55"/>
  <c r="I55" s="1"/>
  <c r="H50"/>
  <c r="I50" s="1"/>
  <c r="F50"/>
  <c r="E50"/>
  <c r="H49"/>
  <c r="F49"/>
  <c r="E49"/>
  <c r="H42"/>
  <c r="I42" s="1"/>
  <c r="F42"/>
  <c r="E42"/>
  <c r="H43"/>
  <c r="I43" s="1"/>
  <c r="F43"/>
  <c r="E43"/>
  <c r="C47" i="44"/>
  <c r="E47" s="1"/>
  <c r="K49"/>
  <c r="K47" s="1"/>
  <c r="G37" i="41" s="1"/>
  <c r="H23" i="43"/>
  <c r="I23" s="1"/>
  <c r="F23"/>
  <c r="E23"/>
  <c r="C23" i="44"/>
  <c r="E23" s="1"/>
  <c r="C28"/>
  <c r="C27" i="41" s="1"/>
  <c r="M26" i="44"/>
  <c r="C26"/>
  <c r="C25" i="41" s="1"/>
  <c r="H20" i="43"/>
  <c r="I20" s="1"/>
  <c r="F20"/>
  <c r="E20"/>
  <c r="I51" l="1"/>
  <c r="C21" i="48"/>
  <c r="C21" i="33"/>
  <c r="F25" i="41"/>
  <c r="E25"/>
  <c r="E27"/>
  <c r="F27"/>
  <c r="I52" i="43"/>
  <c r="K152" i="44"/>
  <c r="G70" i="41" s="1"/>
  <c r="J70" s="1"/>
  <c r="K148" i="44"/>
  <c r="G69" i="41" s="1"/>
  <c r="I49" i="43"/>
  <c r="K297" i="44"/>
  <c r="G126" i="41" s="1"/>
  <c r="J126" s="1"/>
  <c r="M28" i="44"/>
  <c r="K266"/>
  <c r="K264" s="1"/>
  <c r="G115" i="41" s="1"/>
  <c r="E270" i="44"/>
  <c r="E56" i="41"/>
  <c r="H55"/>
  <c r="K141" i="44"/>
  <c r="G66" i="41" s="1"/>
  <c r="H66"/>
  <c r="L27" i="44"/>
  <c r="H57" i="41"/>
  <c r="J57" s="1"/>
  <c r="H46"/>
  <c r="F55"/>
  <c r="E61"/>
  <c r="H51"/>
  <c r="H62"/>
  <c r="H63"/>
  <c r="F62"/>
  <c r="H64"/>
  <c r="E64"/>
  <c r="E63"/>
  <c r="J61"/>
  <c r="F61"/>
  <c r="K129" i="44"/>
  <c r="G62" i="41" s="1"/>
  <c r="F53"/>
  <c r="H18"/>
  <c r="E18"/>
  <c r="E66"/>
  <c r="H69"/>
  <c r="E70"/>
  <c r="E69"/>
  <c r="F70"/>
  <c r="H47"/>
  <c r="C37"/>
  <c r="F46"/>
  <c r="E51"/>
  <c r="C22"/>
  <c r="H43"/>
  <c r="E43"/>
  <c r="E52"/>
  <c r="H56"/>
  <c r="H52"/>
  <c r="H54"/>
  <c r="E54"/>
  <c r="C59"/>
  <c r="F59" s="1"/>
  <c r="K88" i="44"/>
  <c r="G50" i="41" s="1"/>
  <c r="E50"/>
  <c r="L121" i="44"/>
  <c r="H50" i="41"/>
  <c r="F47"/>
  <c r="H45"/>
  <c r="H44"/>
  <c r="E44"/>
  <c r="E57"/>
  <c r="E53"/>
  <c r="H42"/>
  <c r="F45"/>
  <c r="F42"/>
  <c r="F49"/>
  <c r="E49"/>
  <c r="K70" i="44"/>
  <c r="K67" s="1"/>
  <c r="G44" i="41" s="1"/>
  <c r="K84" i="44"/>
  <c r="G49" i="41" s="1"/>
  <c r="J49" s="1"/>
  <c r="L47" i="44"/>
  <c r="L23"/>
  <c r="I19" i="43"/>
  <c r="H25" i="41" s="1"/>
  <c r="J25" l="1"/>
  <c r="J63"/>
  <c r="J50"/>
  <c r="I48" i="43"/>
  <c r="H59" i="41" s="1"/>
  <c r="K270" i="44"/>
  <c r="K268" s="1"/>
  <c r="G116" i="41" s="1"/>
  <c r="E274" i="44"/>
  <c r="K274" s="1"/>
  <c r="K272" s="1"/>
  <c r="G117" i="41" s="1"/>
  <c r="J66"/>
  <c r="G22"/>
  <c r="J62"/>
  <c r="J64"/>
  <c r="J47"/>
  <c r="J18"/>
  <c r="J69"/>
  <c r="E59"/>
  <c r="J44"/>
  <c r="J42"/>
  <c r="J59" l="1"/>
  <c r="L233" i="44" l="1"/>
  <c r="E233"/>
  <c r="E160"/>
  <c r="K160" s="1"/>
  <c r="K157" s="1"/>
  <c r="L29"/>
  <c r="E29"/>
  <c r="K197"/>
  <c r="G90" i="41" s="1"/>
  <c r="K203" i="44"/>
  <c r="K201" s="1"/>
  <c r="G91" i="41" s="1"/>
  <c r="L201" i="44"/>
  <c r="E201"/>
  <c r="L197"/>
  <c r="E197"/>
  <c r="E193"/>
  <c r="K193"/>
  <c r="G89" i="41" s="1"/>
  <c r="L208" i="44"/>
  <c r="E208"/>
  <c r="J89" i="41" l="1"/>
  <c r="J91"/>
  <c r="J90"/>
  <c r="K179" i="44"/>
  <c r="L193"/>
  <c r="K183" l="1"/>
  <c r="J81" i="41" l="1"/>
  <c r="G84"/>
  <c r="G109" i="44"/>
  <c r="J84" i="41" l="1"/>
  <c r="G71"/>
  <c r="K65" i="44"/>
  <c r="K57"/>
  <c r="L28"/>
  <c r="E28"/>
  <c r="L26"/>
  <c r="E26"/>
  <c r="E95" l="1"/>
  <c r="K95" s="1"/>
  <c r="E109"/>
  <c r="K109" s="1"/>
  <c r="L166" l="1"/>
  <c r="E166"/>
  <c r="G74" i="41"/>
  <c r="L165" i="44"/>
  <c r="E165"/>
  <c r="E40"/>
  <c r="E36"/>
  <c r="L175" l="1"/>
  <c r="E175"/>
  <c r="K181"/>
  <c r="G85" i="41" s="1"/>
  <c r="L181" i="44"/>
  <c r="E181"/>
  <c r="L177"/>
  <c r="E177"/>
  <c r="L157"/>
  <c r="E157"/>
  <c r="L115"/>
  <c r="L113"/>
  <c r="L111"/>
  <c r="H105"/>
  <c r="H100"/>
  <c r="L107"/>
  <c r="L102"/>
  <c r="L97"/>
  <c r="L93"/>
  <c r="L88"/>
  <c r="L84"/>
  <c r="E102"/>
  <c r="E107"/>
  <c r="L59"/>
  <c r="E59"/>
  <c r="L76"/>
  <c r="L72"/>
  <c r="L67"/>
  <c r="E76"/>
  <c r="E72"/>
  <c r="E67"/>
  <c r="J85" i="41" l="1"/>
  <c r="K105" i="44"/>
  <c r="K102" s="1"/>
  <c r="G53" i="41" s="1"/>
  <c r="K100" i="44"/>
  <c r="K97" s="1"/>
  <c r="G52" i="41" s="1"/>
  <c r="E115" i="44"/>
  <c r="E113"/>
  <c r="E111"/>
  <c r="K107"/>
  <c r="E97"/>
  <c r="K93"/>
  <c r="G51" i="41" s="1"/>
  <c r="E93" i="44"/>
  <c r="E88"/>
  <c r="E84"/>
  <c r="K74"/>
  <c r="K63"/>
  <c r="G43" i="41" s="1"/>
  <c r="L63" i="44"/>
  <c r="E63"/>
  <c r="K55"/>
  <c r="L55"/>
  <c r="E55"/>
  <c r="G41" i="41" l="1"/>
  <c r="K111" i="44"/>
  <c r="G55" i="41" s="1"/>
  <c r="G54"/>
  <c r="J53"/>
  <c r="J51"/>
  <c r="J52"/>
  <c r="J43"/>
  <c r="K72" i="44"/>
  <c r="I98"/>
  <c r="I103"/>
  <c r="K76" l="1"/>
  <c r="G46" i="41" s="1"/>
  <c r="G45"/>
  <c r="J55"/>
  <c r="J54"/>
  <c r="K113" i="44"/>
  <c r="M113" s="1"/>
  <c r="M30" l="1"/>
  <c r="E38" s="1"/>
  <c r="G56" i="41"/>
  <c r="J46"/>
  <c r="J45"/>
  <c r="B39" i="33"/>
  <c r="B37"/>
  <c r="B39" i="48"/>
  <c r="B37"/>
  <c r="B17"/>
  <c r="G199" i="41"/>
  <c r="H144"/>
  <c r="J144" s="1"/>
  <c r="J186" s="1"/>
  <c r="C37" i="33"/>
  <c r="E120" i="41"/>
  <c r="E119"/>
  <c r="D104"/>
  <c r="D110"/>
  <c r="H117"/>
  <c r="H115"/>
  <c r="E113"/>
  <c r="C111"/>
  <c r="H111" s="1"/>
  <c r="C109"/>
  <c r="F109" s="1"/>
  <c r="F106"/>
  <c r="C105"/>
  <c r="H105" s="1"/>
  <c r="E108"/>
  <c r="E102"/>
  <c r="H94"/>
  <c r="E37"/>
  <c r="F34"/>
  <c r="F33"/>
  <c r="L386" i="44"/>
  <c r="L320"/>
  <c r="L283"/>
  <c r="L251"/>
  <c r="L241"/>
  <c r="L235"/>
  <c r="L228"/>
  <c r="L218"/>
  <c r="L207"/>
  <c r="L40"/>
  <c r="L36"/>
  <c r="L17"/>
  <c r="L16"/>
  <c r="H16" i="41"/>
  <c r="H11"/>
  <c r="F16"/>
  <c r="F11"/>
  <c r="E16"/>
  <c r="E11"/>
  <c r="D17"/>
  <c r="J56" l="1"/>
  <c r="C37" i="48"/>
  <c r="F144" i="41"/>
  <c r="E144"/>
  <c r="E115"/>
  <c r="F115"/>
  <c r="H120"/>
  <c r="E117"/>
  <c r="F117"/>
  <c r="F120"/>
  <c r="F113"/>
  <c r="H113"/>
  <c r="F105"/>
  <c r="E111"/>
  <c r="F37"/>
  <c r="E94"/>
  <c r="E109"/>
  <c r="F94"/>
  <c r="E105"/>
  <c r="F111"/>
  <c r="H106"/>
  <c r="H109"/>
  <c r="E106"/>
  <c r="H34"/>
  <c r="H33"/>
  <c r="E33"/>
  <c r="E34"/>
  <c r="C378" i="44"/>
  <c r="C200" i="41" s="1"/>
  <c r="C377" i="44"/>
  <c r="L377" s="1"/>
  <c r="C246"/>
  <c r="E246" s="1"/>
  <c r="C223"/>
  <c r="E223" s="1"/>
  <c r="L30"/>
  <c r="H151" i="43"/>
  <c r="I151" s="1"/>
  <c r="H150"/>
  <c r="I150" s="1"/>
  <c r="H158"/>
  <c r="I158" s="1"/>
  <c r="H157"/>
  <c r="I157" s="1"/>
  <c r="H156"/>
  <c r="I156" s="1"/>
  <c r="H149"/>
  <c r="I149" s="1"/>
  <c r="H146"/>
  <c r="I146" s="1"/>
  <c r="H145"/>
  <c r="I145" s="1"/>
  <c r="H144"/>
  <c r="I144" s="1"/>
  <c r="H141"/>
  <c r="I141" s="1"/>
  <c r="H140"/>
  <c r="I140" s="1"/>
  <c r="H139"/>
  <c r="I139" s="1"/>
  <c r="H44"/>
  <c r="I44" s="1"/>
  <c r="H41"/>
  <c r="I41" s="1"/>
  <c r="H40"/>
  <c r="I40" s="1"/>
  <c r="H28"/>
  <c r="I28" s="1"/>
  <c r="H27"/>
  <c r="I27" s="1"/>
  <c r="H24"/>
  <c r="I24" s="1"/>
  <c r="F158"/>
  <c r="F157"/>
  <c r="F156"/>
  <c r="F151"/>
  <c r="F150"/>
  <c r="F149"/>
  <c r="F146"/>
  <c r="F145"/>
  <c r="F144"/>
  <c r="F141"/>
  <c r="F140"/>
  <c r="F139"/>
  <c r="F44"/>
  <c r="F41"/>
  <c r="F40"/>
  <c r="F28"/>
  <c r="F27"/>
  <c r="E157"/>
  <c r="E158"/>
  <c r="E156"/>
  <c r="E150"/>
  <c r="E151"/>
  <c r="E149"/>
  <c r="E145"/>
  <c r="E146"/>
  <c r="E144"/>
  <c r="E140"/>
  <c r="E141"/>
  <c r="E139"/>
  <c r="E41"/>
  <c r="E44"/>
  <c r="E40"/>
  <c r="E28"/>
  <c r="E27"/>
  <c r="E200" i="41" l="1"/>
  <c r="F200"/>
  <c r="L378" i="44"/>
  <c r="I138" i="43"/>
  <c r="H125" i="41" s="1"/>
  <c r="I143" i="43"/>
  <c r="L246" i="44"/>
  <c r="C110" i="41"/>
  <c r="L223" i="44"/>
  <c r="C104" i="41"/>
  <c r="E30" i="44"/>
  <c r="I148" i="43"/>
  <c r="H200" i="41" s="1"/>
  <c r="K249" i="44"/>
  <c r="K230"/>
  <c r="K226"/>
  <c r="K254"/>
  <c r="K253"/>
  <c r="E251"/>
  <c r="K248"/>
  <c r="K244"/>
  <c r="K243"/>
  <c r="E241"/>
  <c r="K231"/>
  <c r="K225"/>
  <c r="J125" i="41" l="1"/>
  <c r="J200"/>
  <c r="E116"/>
  <c r="F116"/>
  <c r="E104"/>
  <c r="F104"/>
  <c r="E110"/>
  <c r="F110"/>
  <c r="K246" i="44"/>
  <c r="G110" i="41" s="1"/>
  <c r="K251" i="44"/>
  <c r="G111" i="41" s="1"/>
  <c r="K241" i="44"/>
  <c r="G109" i="41" s="1"/>
  <c r="K221" i="44" l="1"/>
  <c r="I26" i="43" l="1"/>
  <c r="H27" i="41" s="1"/>
  <c r="J27" l="1"/>
  <c r="H88"/>
  <c r="J88" s="1"/>
  <c r="J92" s="1"/>
  <c r="C39" i="48" l="1"/>
  <c r="C39" i="33"/>
  <c r="I22" i="43" l="1"/>
  <c r="C17" i="41"/>
  <c r="E41" l="1"/>
  <c r="F41"/>
  <c r="H41"/>
  <c r="F17"/>
  <c r="E17"/>
  <c r="H17"/>
  <c r="J41" l="1"/>
  <c r="J67" s="1"/>
  <c r="K220" i="44"/>
  <c r="K223" l="1"/>
  <c r="G104" i="41" s="1"/>
  <c r="J109" l="1"/>
  <c r="H104" l="1"/>
  <c r="H116"/>
  <c r="H110"/>
  <c r="J142" l="1"/>
  <c r="J115" l="1"/>
  <c r="B17" i="33" l="1"/>
  <c r="C17" l="1"/>
  <c r="C17" i="48"/>
  <c r="E71" i="41"/>
  <c r="F71"/>
  <c r="H71"/>
  <c r="G94"/>
  <c r="E207" i="44" l="1"/>
  <c r="K228" l="1"/>
  <c r="G105" i="41" s="1"/>
  <c r="E378" i="44" l="1"/>
  <c r="J116" i="41" l="1"/>
  <c r="K36" i="44"/>
  <c r="G33" i="41" s="1"/>
  <c r="J105"/>
  <c r="J33" l="1"/>
  <c r="K40" i="44"/>
  <c r="C199" i="41"/>
  <c r="E377" i="44"/>
  <c r="G34" i="41" l="1"/>
  <c r="E199"/>
  <c r="F199"/>
  <c r="J34" l="1"/>
  <c r="G207"/>
  <c r="E320" i="44" l="1"/>
  <c r="C103" i="41" l="1"/>
  <c r="E103" l="1"/>
  <c r="F103"/>
  <c r="H103"/>
  <c r="F74"/>
  <c r="E74"/>
  <c r="F22" l="1"/>
  <c r="E22"/>
  <c r="I39" i="43"/>
  <c r="H37" i="41" s="1"/>
  <c r="H74" l="1"/>
  <c r="J37"/>
  <c r="J74" l="1"/>
  <c r="E228" i="44"/>
  <c r="E283"/>
  <c r="C207" i="41"/>
  <c r="E386" i="44"/>
  <c r="K237"/>
  <c r="K235" s="1"/>
  <c r="G107" i="41" s="1"/>
  <c r="E235" i="44"/>
  <c r="K218"/>
  <c r="G103" i="41" s="1"/>
  <c r="E218" i="44"/>
  <c r="E17"/>
  <c r="G16" i="41"/>
  <c r="E16" i="44"/>
  <c r="J78" i="41" l="1"/>
  <c r="J38"/>
  <c r="J107"/>
  <c r="K233" i="44"/>
  <c r="G106" i="41" s="1"/>
  <c r="E207"/>
  <c r="F207"/>
  <c r="H207"/>
  <c r="G120"/>
  <c r="G17"/>
  <c r="J16"/>
  <c r="J120" l="1"/>
  <c r="J111"/>
  <c r="J106"/>
  <c r="J17" l="1"/>
  <c r="J19" s="1"/>
  <c r="B43" i="48" l="1"/>
  <c r="B11"/>
  <c r="B13"/>
  <c r="B15"/>
  <c r="B19"/>
  <c r="B23"/>
  <c r="B25"/>
  <c r="B27"/>
  <c r="B29"/>
  <c r="B31"/>
  <c r="B33"/>
  <c r="B35"/>
  <c r="B41"/>
  <c r="B45" i="33"/>
  <c r="B7" i="48" l="1"/>
  <c r="B6"/>
  <c r="B5"/>
  <c r="B4"/>
  <c r="B3"/>
  <c r="J207" i="41" l="1"/>
  <c r="J208" s="1"/>
  <c r="E206"/>
  <c r="E198"/>
  <c r="C41" i="48" s="1"/>
  <c r="J117" i="41"/>
  <c r="J113"/>
  <c r="J110"/>
  <c r="J104"/>
  <c r="J103"/>
  <c r="E101"/>
  <c r="C35" i="48" s="1"/>
  <c r="C27"/>
  <c r="C25"/>
  <c r="C23"/>
  <c r="C19"/>
  <c r="J127" i="41" l="1"/>
  <c r="C43" i="48"/>
  <c r="C45" i="33"/>
  <c r="E20" i="41"/>
  <c r="C15" i="48" s="1"/>
  <c r="I155" i="43" l="1"/>
  <c r="H199" i="41" s="1"/>
  <c r="J199" l="1"/>
  <c r="J205" s="1"/>
  <c r="B3" i="44" l="1"/>
  <c r="B2"/>
  <c r="B7" i="43"/>
  <c r="B5"/>
  <c r="B4"/>
  <c r="B3"/>
  <c r="E308" i="44" l="1"/>
  <c r="E313"/>
  <c r="K9"/>
  <c r="K7" s="1"/>
  <c r="L7"/>
  <c r="H22" i="41"/>
  <c r="B6" i="43"/>
  <c r="E293" i="44" s="1"/>
  <c r="J22" i="41" l="1"/>
  <c r="J35" s="1"/>
  <c r="E7" i="44"/>
  <c r="J71" i="41"/>
  <c r="J72" s="1"/>
  <c r="J94" l="1"/>
  <c r="J100" s="1"/>
  <c r="B4" i="33"/>
  <c r="B5"/>
  <c r="B6"/>
  <c r="B7"/>
  <c r="B3"/>
  <c r="C43"/>
  <c r="B43"/>
  <c r="B35"/>
  <c r="B27"/>
  <c r="B25"/>
  <c r="B23"/>
  <c r="B19"/>
  <c r="B15"/>
  <c r="B13"/>
  <c r="B11"/>
  <c r="C35" l="1"/>
  <c r="C25" l="1"/>
  <c r="C23"/>
  <c r="C19"/>
  <c r="C27"/>
  <c r="C15" l="1"/>
  <c r="E15" i="41"/>
  <c r="C13" i="48" s="1"/>
  <c r="D9" i="45"/>
  <c r="C13" i="33" l="1"/>
  <c r="E10" i="41" l="1"/>
  <c r="C11" i="48" s="1"/>
  <c r="C11" i="33" l="1"/>
  <c r="D23" i="45"/>
  <c r="D17"/>
  <c r="D27" l="1"/>
  <c r="D29" s="1"/>
  <c r="E29" s="1"/>
  <c r="I12" i="41" l="1"/>
  <c r="K12" s="1"/>
  <c r="I188"/>
  <c r="K188" s="1"/>
  <c r="I190"/>
  <c r="K190" s="1"/>
  <c r="I191"/>
  <c r="K191" s="1"/>
  <c r="I189"/>
  <c r="K189" s="1"/>
  <c r="I192"/>
  <c r="K192" s="1"/>
  <c r="I195"/>
  <c r="K195" s="1"/>
  <c r="I196"/>
  <c r="K196" s="1"/>
  <c r="I194"/>
  <c r="K194" s="1"/>
  <c r="I193"/>
  <c r="K193" s="1"/>
  <c r="I23"/>
  <c r="K23" s="1"/>
  <c r="I30"/>
  <c r="K30" s="1"/>
  <c r="I26"/>
  <c r="K26" s="1"/>
  <c r="I173"/>
  <c r="K173" s="1"/>
  <c r="I149"/>
  <c r="K149" s="1"/>
  <c r="I179"/>
  <c r="K179" s="1"/>
  <c r="I157"/>
  <c r="K157" s="1"/>
  <c r="I29"/>
  <c r="K29" s="1"/>
  <c r="I154"/>
  <c r="K154" s="1"/>
  <c r="I204"/>
  <c r="K204" s="1"/>
  <c r="I162"/>
  <c r="K162" s="1"/>
  <c r="I181"/>
  <c r="K181" s="1"/>
  <c r="I177"/>
  <c r="K177" s="1"/>
  <c r="I161"/>
  <c r="K161" s="1"/>
  <c r="I174"/>
  <c r="K174" s="1"/>
  <c r="I185"/>
  <c r="K185" s="1"/>
  <c r="I151"/>
  <c r="K151" s="1"/>
  <c r="I163"/>
  <c r="K163" s="1"/>
  <c r="I159"/>
  <c r="K159" s="1"/>
  <c r="I168"/>
  <c r="K168" s="1"/>
  <c r="I150"/>
  <c r="K150" s="1"/>
  <c r="I170"/>
  <c r="K170" s="1"/>
  <c r="I169"/>
  <c r="K169" s="1"/>
  <c r="I165"/>
  <c r="K165" s="1"/>
  <c r="I166"/>
  <c r="K166" s="1"/>
  <c r="I176"/>
  <c r="K176" s="1"/>
  <c r="I180"/>
  <c r="K180" s="1"/>
  <c r="I152"/>
  <c r="K152" s="1"/>
  <c r="I31"/>
  <c r="K31" s="1"/>
  <c r="I148"/>
  <c r="K148" s="1"/>
  <c r="I24"/>
  <c r="K24" s="1"/>
  <c r="I155"/>
  <c r="K155" s="1"/>
  <c r="I153"/>
  <c r="K153" s="1"/>
  <c r="I145"/>
  <c r="K145" s="1"/>
  <c r="I184"/>
  <c r="K184" s="1"/>
  <c r="I146"/>
  <c r="K146" s="1"/>
  <c r="I158"/>
  <c r="K158" s="1"/>
  <c r="I167"/>
  <c r="K167" s="1"/>
  <c r="I178"/>
  <c r="K178" s="1"/>
  <c r="I171"/>
  <c r="K171" s="1"/>
  <c r="I156"/>
  <c r="K156" s="1"/>
  <c r="I172"/>
  <c r="K172" s="1"/>
  <c r="I28"/>
  <c r="K28" s="1"/>
  <c r="I164"/>
  <c r="K164" s="1"/>
  <c r="I160"/>
  <c r="K160" s="1"/>
  <c r="I175"/>
  <c r="K175" s="1"/>
  <c r="I147"/>
  <c r="K147" s="1"/>
  <c r="I182"/>
  <c r="K182" s="1"/>
  <c r="I183"/>
  <c r="K183" s="1"/>
  <c r="I140"/>
  <c r="K140" s="1"/>
  <c r="I138"/>
  <c r="K138" s="1"/>
  <c r="I135"/>
  <c r="K135" s="1"/>
  <c r="I141"/>
  <c r="K141" s="1"/>
  <c r="I98"/>
  <c r="K98" s="1"/>
  <c r="I96"/>
  <c r="K96" s="1"/>
  <c r="I137"/>
  <c r="K137" s="1"/>
  <c r="I133"/>
  <c r="K133" s="1"/>
  <c r="I130"/>
  <c r="K130" s="1"/>
  <c r="I97"/>
  <c r="K97" s="1"/>
  <c r="I75"/>
  <c r="K75" s="1"/>
  <c r="I76"/>
  <c r="K76" s="1"/>
  <c r="I134"/>
  <c r="K134" s="1"/>
  <c r="I95"/>
  <c r="K95" s="1"/>
  <c r="I139"/>
  <c r="K139" s="1"/>
  <c r="I132"/>
  <c r="K132" s="1"/>
  <c r="I131"/>
  <c r="K131" s="1"/>
  <c r="I136"/>
  <c r="K136" s="1"/>
  <c r="I99"/>
  <c r="K99" s="1"/>
  <c r="I203"/>
  <c r="K203" s="1"/>
  <c r="I83"/>
  <c r="K83" s="1"/>
  <c r="I77"/>
  <c r="K77" s="1"/>
  <c r="I82"/>
  <c r="K82" s="1"/>
  <c r="I122"/>
  <c r="K122" s="1"/>
  <c r="I121"/>
  <c r="K121" s="1"/>
  <c r="I13"/>
  <c r="K13" s="1"/>
  <c r="I202"/>
  <c r="K202" s="1"/>
  <c r="I201"/>
  <c r="K201" s="1"/>
  <c r="I25"/>
  <c r="K25" s="1"/>
  <c r="I200"/>
  <c r="K200" s="1"/>
  <c r="I125"/>
  <c r="K125" s="1"/>
  <c r="I27"/>
  <c r="K27" s="1"/>
  <c r="I124"/>
  <c r="K124" s="1"/>
  <c r="I126"/>
  <c r="K126" s="1"/>
  <c r="I84"/>
  <c r="K84" s="1"/>
  <c r="I129"/>
  <c r="K129" s="1"/>
  <c r="I118"/>
  <c r="K118" s="1"/>
  <c r="I89"/>
  <c r="K89" s="1"/>
  <c r="I107"/>
  <c r="K107" s="1"/>
  <c r="I86"/>
  <c r="K86" s="1"/>
  <c r="I85"/>
  <c r="K85" s="1"/>
  <c r="I91"/>
  <c r="K91" s="1"/>
  <c r="I90"/>
  <c r="K90" s="1"/>
  <c r="I81"/>
  <c r="K81" s="1"/>
  <c r="I70"/>
  <c r="K70" s="1"/>
  <c r="I53"/>
  <c r="K53" s="1"/>
  <c r="I49"/>
  <c r="K49" s="1"/>
  <c r="I61"/>
  <c r="K61" s="1"/>
  <c r="I66"/>
  <c r="K66" s="1"/>
  <c r="I44"/>
  <c r="K44" s="1"/>
  <c r="I43"/>
  <c r="K43" s="1"/>
  <c r="I63"/>
  <c r="K63" s="1"/>
  <c r="I69"/>
  <c r="K69" s="1"/>
  <c r="I62"/>
  <c r="K62" s="1"/>
  <c r="I55"/>
  <c r="K55" s="1"/>
  <c r="I52"/>
  <c r="K52" s="1"/>
  <c r="I42"/>
  <c r="K42" s="1"/>
  <c r="I54"/>
  <c r="K54" s="1"/>
  <c r="I51"/>
  <c r="K51" s="1"/>
  <c r="I46"/>
  <c r="K46" s="1"/>
  <c r="I57"/>
  <c r="K57" s="1"/>
  <c r="I45"/>
  <c r="K45" s="1"/>
  <c r="I56"/>
  <c r="K56" s="1"/>
  <c r="I50"/>
  <c r="K50" s="1"/>
  <c r="I64"/>
  <c r="K64" s="1"/>
  <c r="I47"/>
  <c r="K47" s="1"/>
  <c r="I18"/>
  <c r="K18" s="1"/>
  <c r="I59"/>
  <c r="K59" s="1"/>
  <c r="I115"/>
  <c r="K115" s="1"/>
  <c r="I111"/>
  <c r="K111" s="1"/>
  <c r="I94"/>
  <c r="K94" s="1"/>
  <c r="I16"/>
  <c r="K16" s="1"/>
  <c r="I11"/>
  <c r="I144"/>
  <c r="K144" s="1"/>
  <c r="K186" s="1"/>
  <c r="I117"/>
  <c r="K117" s="1"/>
  <c r="I105"/>
  <c r="K105" s="1"/>
  <c r="I113"/>
  <c r="K113" s="1"/>
  <c r="I109"/>
  <c r="K109" s="1"/>
  <c r="I120"/>
  <c r="K120" s="1"/>
  <c r="I34"/>
  <c r="K34" s="1"/>
  <c r="I33"/>
  <c r="K33" s="1"/>
  <c r="I106"/>
  <c r="K106" s="1"/>
  <c r="I88"/>
  <c r="K88" s="1"/>
  <c r="I17"/>
  <c r="K17" s="1"/>
  <c r="I41"/>
  <c r="K41" s="1"/>
  <c r="I116"/>
  <c r="K116" s="1"/>
  <c r="I104"/>
  <c r="K104" s="1"/>
  <c r="I110"/>
  <c r="K110" s="1"/>
  <c r="I71"/>
  <c r="K71" s="1"/>
  <c r="I103"/>
  <c r="K103" s="1"/>
  <c r="I37"/>
  <c r="K37" s="1"/>
  <c r="I74"/>
  <c r="K74" s="1"/>
  <c r="I207"/>
  <c r="K207" s="1"/>
  <c r="K208" s="1"/>
  <c r="I199"/>
  <c r="K199" s="1"/>
  <c r="K205" s="1"/>
  <c r="I22"/>
  <c r="K22" s="1"/>
  <c r="K197" l="1"/>
  <c r="D41" i="33" s="1"/>
  <c r="K67" i="41"/>
  <c r="K72"/>
  <c r="D21" i="48" s="1"/>
  <c r="D41"/>
  <c r="K35" i="41"/>
  <c r="K92"/>
  <c r="D25" i="48" s="1"/>
  <c r="K100" i="41"/>
  <c r="D27" i="48" s="1"/>
  <c r="K38" i="41"/>
  <c r="K78"/>
  <c r="D23" i="48" s="1"/>
  <c r="K142" i="41"/>
  <c r="K19"/>
  <c r="D13" i="48" s="1"/>
  <c r="K127" i="41"/>
  <c r="D43" i="48"/>
  <c r="D45" i="33"/>
  <c r="F41" l="1"/>
  <c r="I41" s="1"/>
  <c r="H41"/>
  <c r="G41"/>
  <c r="D19" i="48"/>
  <c r="D19" i="33"/>
  <c r="D15" i="48"/>
  <c r="H45" i="33"/>
  <c r="F45"/>
  <c r="G45"/>
  <c r="D27"/>
  <c r="D37"/>
  <c r="D37" i="48"/>
  <c r="D39" i="33"/>
  <c r="D39" i="48"/>
  <c r="D17"/>
  <c r="D17" i="33"/>
  <c r="D43"/>
  <c r="D35" i="48"/>
  <c r="I45" i="33" l="1"/>
  <c r="F37"/>
  <c r="G37"/>
  <c r="H37"/>
  <c r="G27"/>
  <c r="H27"/>
  <c r="F27"/>
  <c r="G43"/>
  <c r="H43"/>
  <c r="F43"/>
  <c r="F39"/>
  <c r="G39"/>
  <c r="H39"/>
  <c r="H17"/>
  <c r="G17"/>
  <c r="F17"/>
  <c r="B29"/>
  <c r="B31"/>
  <c r="B33"/>
  <c r="I37" l="1"/>
  <c r="I43"/>
  <c r="I27"/>
  <c r="I39"/>
  <c r="I17"/>
  <c r="H19" l="1"/>
  <c r="G19"/>
  <c r="D25"/>
  <c r="F25" l="1"/>
  <c r="G25"/>
  <c r="H25"/>
  <c r="D13"/>
  <c r="D21"/>
  <c r="D35"/>
  <c r="H21" l="1"/>
  <c r="F21"/>
  <c r="G21"/>
  <c r="F13"/>
  <c r="G13"/>
  <c r="H13"/>
  <c r="H35"/>
  <c r="F35"/>
  <c r="G35"/>
  <c r="I25"/>
  <c r="I35" l="1"/>
  <c r="I13"/>
  <c r="I21"/>
  <c r="D23"/>
  <c r="D15"/>
  <c r="F19"/>
  <c r="I19" s="1"/>
  <c r="F23" l="1"/>
  <c r="G23"/>
  <c r="H23"/>
  <c r="H15"/>
  <c r="G15"/>
  <c r="F15"/>
  <c r="I23" l="1"/>
  <c r="I15"/>
  <c r="G11" i="41"/>
  <c r="K11" s="1"/>
  <c r="K14" s="1"/>
  <c r="K211" s="1"/>
  <c r="J11" l="1"/>
  <c r="J14" s="1"/>
  <c r="J210" s="1"/>
  <c r="D11" i="48" l="1"/>
  <c r="D45" s="1"/>
  <c r="E43" s="1"/>
  <c r="D11" i="33"/>
  <c r="K218" i="41"/>
  <c r="F11" i="33" l="1"/>
  <c r="F47" s="1"/>
  <c r="G11"/>
  <c r="G47" s="1"/>
  <c r="H11"/>
  <c r="H47" s="1"/>
  <c r="D49"/>
  <c r="E39" i="48"/>
  <c r="E35"/>
  <c r="E29"/>
  <c r="E25"/>
  <c r="E17"/>
  <c r="E27"/>
  <c r="E41"/>
  <c r="E31"/>
  <c r="E19"/>
  <c r="E13"/>
  <c r="E37"/>
  <c r="E23"/>
  <c r="E33"/>
  <c r="E21"/>
  <c r="E15"/>
  <c r="E11"/>
  <c r="E33" i="33" l="1"/>
  <c r="E41"/>
  <c r="I11"/>
  <c r="G48"/>
  <c r="I47"/>
  <c r="H48"/>
  <c r="E19"/>
  <c r="E39"/>
  <c r="E29"/>
  <c r="E45"/>
  <c r="E21"/>
  <c r="E25"/>
  <c r="E15"/>
  <c r="E37"/>
  <c r="E35"/>
  <c r="E23"/>
  <c r="E11"/>
  <c r="E31"/>
  <c r="E43"/>
  <c r="E27"/>
  <c r="E13"/>
  <c r="E17"/>
  <c r="E45" i="48"/>
  <c r="F49" i="33" l="1"/>
  <c r="G49" s="1"/>
  <c r="H49" s="1"/>
  <c r="F48"/>
  <c r="I48" s="1"/>
  <c r="E49"/>
</calcChain>
</file>

<file path=xl/comments1.xml><?xml version="1.0" encoding="utf-8"?>
<comments xmlns="http://schemas.openxmlformats.org/spreadsheetml/2006/main">
  <authors>
    <author>OBRASEDU</author>
  </authors>
  <commentList>
    <comment ref="E16" authorId="0">
      <text>
        <r>
          <rPr>
            <b/>
            <sz val="9"/>
            <color indexed="81"/>
            <rFont val="Tahoma"/>
            <family val="2"/>
          </rPr>
          <t>Obra Médio -Grande porte 3x2 m;
Obra Pequeno porte 2,5x1,25 m</t>
        </r>
      </text>
    </comment>
    <comment ref="E207" authorId="0">
      <text>
        <r>
          <rPr>
            <b/>
            <sz val="9"/>
            <color indexed="81"/>
            <rFont val="Tahoma"/>
            <family val="2"/>
          </rPr>
          <t>Obra Médio -Grande porte 3x2 m;
Obra Pequeno porte 2,5x1,25 m</t>
        </r>
      </text>
    </comment>
    <comment ref="E208" authorId="0">
      <text>
        <r>
          <rPr>
            <b/>
            <sz val="9"/>
            <color indexed="81"/>
            <rFont val="Tahoma"/>
            <family val="2"/>
          </rPr>
          <t>Obra Médio -Grande porte 3x2 m;
Obra Pequeno porte 2,5x1,25 m</t>
        </r>
      </text>
    </comment>
    <comment ref="E209" authorId="0">
      <text>
        <r>
          <rPr>
            <b/>
            <sz val="9"/>
            <color indexed="81"/>
            <rFont val="Tahoma"/>
            <family val="2"/>
          </rPr>
          <t>Obra Médio -Grande porte 3x2 m;
Obra Pequeno porte 2,5x1,25 m</t>
        </r>
      </text>
    </comment>
    <comment ref="E210" authorId="0">
      <text>
        <r>
          <rPr>
            <b/>
            <sz val="9"/>
            <color indexed="81"/>
            <rFont val="Tahoma"/>
            <family val="2"/>
          </rPr>
          <t>Obra Médio -Grande porte 3x2 m;
Obra Pequeno porte 2,5x1,25 m</t>
        </r>
      </text>
    </comment>
    <comment ref="E211"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<sst xmlns="http://schemas.openxmlformats.org/spreadsheetml/2006/main" count="24780" uniqueCount="12442">
  <si>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</si>
  <si>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</si>
  <si>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</si>
  <si>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</si>
  <si>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</si>
  <si>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</si>
  <si>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</si>
  <si>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</si>
  <si>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</si>
  <si>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</si>
  <si>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</si>
  <si>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</si>
  <si>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</si>
  <si>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</si>
  <si>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</si>
  <si>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</si>
  <si>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</si>
  <si>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</si>
  <si>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</si>
  <si>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</si>
  <si>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</si>
  <si>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</si>
  <si>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</si>
  <si>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</si>
  <si>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</si>
  <si>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</si>
  <si>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</si>
  <si>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</si>
  <si>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</si>
  <si>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</si>
  <si>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</si>
  <si>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</si>
  <si>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</si>
  <si>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</si>
  <si>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</si>
  <si>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</si>
  <si>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</si>
  <si>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</si>
  <si>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</si>
  <si>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</si>
  <si>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</si>
  <si>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</si>
  <si>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</si>
  <si>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</si>
  <si>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</si>
  <si>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</si>
  <si>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</si>
  <si>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</si>
  <si>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</si>
  <si>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</si>
  <si>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</si>
  <si>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</si>
  <si>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</si>
  <si>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</si>
  <si>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</si>
  <si>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</si>
  <si>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</si>
  <si>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</si>
  <si>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</si>
  <si>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</si>
  <si>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</si>
  <si>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</si>
  <si>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</si>
  <si>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</si>
  <si>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</si>
  <si>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</si>
  <si>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</si>
  <si>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</si>
  <si>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</si>
  <si>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</si>
  <si>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</si>
  <si>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</si>
  <si>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</si>
  <si>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</si>
  <si>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</si>
  <si>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</si>
  <si>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</si>
  <si>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</si>
  <si>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</si>
  <si>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</si>
  <si>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</si>
  <si>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</si>
  <si>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</si>
  <si>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</si>
  <si>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</si>
  <si>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</si>
  <si>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</si>
  <si>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</si>
  <si>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</si>
  <si>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</si>
  <si>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</si>
  <si>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</si>
  <si>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</si>
  <si>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</si>
  <si>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</si>
  <si>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</si>
  <si>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</si>
  <si>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</si>
  <si>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</si>
  <si>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</si>
  <si>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</si>
  <si>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</si>
  <si>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</si>
  <si>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</si>
  <si>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</si>
  <si>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</si>
  <si>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</si>
  <si>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</si>
  <si>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</si>
  <si>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</si>
  <si>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</si>
  <si>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</si>
  <si>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</si>
  <si>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</si>
  <si>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</si>
  <si>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</si>
  <si>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</si>
  <si>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</si>
  <si>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</si>
  <si>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</si>
  <si>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</si>
  <si>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</si>
  <si>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</si>
  <si>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</si>
  <si>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</si>
  <si>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</si>
  <si>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</si>
  <si>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</si>
  <si>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</si>
  <si>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</si>
  <si>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</si>
  <si>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</si>
  <si>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</si>
  <si>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</si>
  <si>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</si>
  <si>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</si>
  <si>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</si>
  <si>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</si>
  <si>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</si>
  <si>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</si>
  <si>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</si>
  <si>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</si>
  <si>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</si>
  <si>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</si>
  <si>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</si>
  <si>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</si>
  <si>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</si>
  <si>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</si>
  <si>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</si>
  <si>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</si>
  <si>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</si>
  <si>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</si>
  <si>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</si>
  <si>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</si>
  <si>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</si>
  <si>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</si>
  <si>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</si>
  <si>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</si>
  <si>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</si>
  <si>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</si>
  <si>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</si>
  <si>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</si>
  <si>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</si>
  <si>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</si>
  <si>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</si>
  <si>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</si>
  <si>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</si>
  <si>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</si>
  <si>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</si>
  <si>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</si>
  <si>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</si>
  <si>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</si>
  <si>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</si>
  <si>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</si>
  <si>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</si>
  <si>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</si>
  <si>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</si>
  <si>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</si>
  <si>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</si>
  <si>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</si>
  <si>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</si>
  <si>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</si>
  <si>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</si>
  <si>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</si>
  <si>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</si>
  <si>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</si>
  <si>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</si>
  <si>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</si>
  <si>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</si>
  <si>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</si>
  <si>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</si>
  <si>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</si>
  <si>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</si>
  <si>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</si>
  <si>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</si>
  <si>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</si>
  <si>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</si>
  <si>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</si>
  <si>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</si>
  <si>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</si>
  <si>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</si>
  <si>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</si>
  <si>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</si>
  <si>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</si>
  <si>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</si>
  <si>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</si>
  <si>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</si>
  <si>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</si>
  <si>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</si>
  <si>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</si>
  <si>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</si>
  <si>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</si>
  <si>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</si>
  <si>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</si>
  <si>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</si>
  <si>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</si>
  <si>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</si>
  <si>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</si>
  <si>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</si>
  <si>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</si>
  <si>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</si>
  <si>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</si>
  <si>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</si>
  <si>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</si>
  <si>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</si>
  <si>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</si>
  <si>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</si>
  <si>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</si>
  <si>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</si>
  <si>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</si>
  <si>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</si>
  <si>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</si>
  <si>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</si>
  <si>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</si>
  <si>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</si>
  <si>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</si>
  <si>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</si>
  <si>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</si>
  <si>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</si>
  <si>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</si>
  <si>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</si>
  <si>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</si>
  <si>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</si>
  <si>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</si>
  <si>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</si>
  <si>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</si>
  <si>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</si>
  <si>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</si>
  <si>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</si>
  <si>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</si>
  <si>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</si>
  <si>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</si>
  <si>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</si>
  <si>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</si>
  <si>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</si>
  <si>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</si>
  <si>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</si>
  <si>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</si>
  <si>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</si>
  <si>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</si>
  <si>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</si>
  <si>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</si>
  <si>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</si>
  <si>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</si>
  <si>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</si>
  <si>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</si>
  <si>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</si>
  <si>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</si>
  <si>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</si>
  <si>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</si>
  <si>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</si>
  <si>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</si>
  <si>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</si>
  <si>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</si>
  <si>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</si>
  <si>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</si>
  <si>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</si>
  <si>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</si>
  <si>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</si>
  <si>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</si>
  <si>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</si>
  <si>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</si>
  <si>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</si>
  <si>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</si>
  <si>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</si>
  <si>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</si>
  <si>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</si>
  <si>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</si>
  <si>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</si>
  <si>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</si>
  <si>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</si>
  <si>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</si>
  <si>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</si>
  <si>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</si>
  <si>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</si>
  <si>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</si>
  <si>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</si>
  <si>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</si>
  <si>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</si>
  <si>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</si>
  <si>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</si>
  <si>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</si>
  <si>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</si>
  <si>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</si>
  <si>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</si>
  <si>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</si>
  <si>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</si>
  <si>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</si>
  <si>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</si>
  <si>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</si>
  <si>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</si>
  <si>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</si>
  <si>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</si>
  <si>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</si>
  <si>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</si>
  <si>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</si>
  <si>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</si>
  <si>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</si>
  <si>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</si>
  <si>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</si>
  <si>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</si>
  <si>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</si>
  <si>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</si>
  <si>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</si>
  <si>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</si>
  <si>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</si>
  <si>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</si>
  <si>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</si>
  <si>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</si>
  <si>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</si>
  <si>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</si>
  <si>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</si>
  <si>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</si>
  <si>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</si>
  <si>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</si>
  <si>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</si>
  <si>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</si>
  <si>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</si>
  <si>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</si>
  <si>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</si>
  <si>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</si>
  <si>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</si>
  <si>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</si>
  <si>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</si>
  <si>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</si>
  <si>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</si>
  <si>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</si>
  <si>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</si>
  <si>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</si>
  <si>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</si>
  <si>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</si>
  <si>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</si>
  <si>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</si>
  <si>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</si>
  <si>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</si>
  <si>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</si>
  <si>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</si>
  <si>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</si>
  <si>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</si>
  <si>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</si>
  <si>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</si>
  <si>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</si>
  <si>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</si>
  <si>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</si>
  <si>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</si>
  <si>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</si>
  <si>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</si>
  <si>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</si>
  <si>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</si>
  <si>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</si>
  <si>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</si>
  <si>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</si>
  <si>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</si>
  <si>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</si>
  <si>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</si>
  <si>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</si>
  <si>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</si>
  <si>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</si>
  <si>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</si>
  <si>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</si>
  <si>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</si>
  <si>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</si>
  <si>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</si>
  <si>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</si>
  <si>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</si>
  <si>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</si>
  <si>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</si>
  <si>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</si>
  <si>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</si>
  <si>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</si>
  <si>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</si>
  <si>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</si>
  <si>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</si>
  <si>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</si>
  <si>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</si>
  <si>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</si>
  <si>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</si>
  <si>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</si>
  <si>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</si>
  <si>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</si>
  <si>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</si>
  <si>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</si>
  <si>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</si>
  <si>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</si>
  <si>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</si>
  <si>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</si>
  <si>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</si>
  <si>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</si>
  <si>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</si>
  <si>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</si>
  <si>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</si>
  <si>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</si>
  <si>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</si>
  <si>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</si>
  <si>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</si>
  <si>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</si>
  <si>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</si>
  <si>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</si>
  <si>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</si>
  <si>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</si>
  <si>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</si>
  <si>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</si>
  <si>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</si>
  <si>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</si>
  <si>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</si>
  <si>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</si>
  <si>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</si>
  <si>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</si>
  <si>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</si>
  <si>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</si>
  <si>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</si>
  <si>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</si>
  <si>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</si>
  <si>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</si>
  <si>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</si>
  <si>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</si>
  <si>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</si>
  <si>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</si>
  <si>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</si>
  <si>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</si>
  <si>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</si>
  <si>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</si>
  <si>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</si>
  <si>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</si>
  <si>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</si>
  <si>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</si>
  <si>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</si>
  <si>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</si>
  <si>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</si>
  <si>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</si>
  <si>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</si>
  <si>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</si>
  <si>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</si>
  <si>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</si>
  <si>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</si>
  <si>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</si>
  <si>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</si>
  <si>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</si>
  <si>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</si>
  <si>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</si>
  <si>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</si>
  <si>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</si>
  <si>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</si>
  <si>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</si>
  <si>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</si>
  <si>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</si>
  <si>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</si>
  <si>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</si>
  <si>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</si>
  <si>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</si>
  <si>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</si>
  <si>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</si>
  <si>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</si>
  <si>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</si>
  <si>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</si>
  <si>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</si>
  <si>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</si>
  <si>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</si>
  <si>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</si>
  <si>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</si>
  <si>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</si>
  <si>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</si>
  <si>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</si>
  <si>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</si>
  <si>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</si>
  <si>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</si>
  <si>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</si>
  <si>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</si>
  <si>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</si>
  <si>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</si>
  <si>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</si>
  <si>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</si>
  <si>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</si>
  <si>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</si>
  <si>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</si>
  <si>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</si>
  <si>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</si>
  <si>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</si>
  <si>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</si>
  <si>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</si>
  <si>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</si>
  <si>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</si>
  <si>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</si>
  <si>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</si>
  <si>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</si>
  <si>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</si>
  <si>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</si>
  <si>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</si>
  <si>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</si>
  <si>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</si>
  <si>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</si>
  <si>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</si>
  <si>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</si>
  <si>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</si>
  <si>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</si>
  <si>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</si>
  <si>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</si>
  <si>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</si>
  <si>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</si>
  <si>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</si>
  <si>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</si>
  <si>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</si>
  <si>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</si>
  <si>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</si>
  <si>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</si>
  <si>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</si>
  <si>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</si>
  <si>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</si>
  <si>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</si>
  <si>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</si>
  <si>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</si>
  <si>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</si>
  <si>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</si>
  <si>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</si>
  <si>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</si>
  <si>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</si>
  <si>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</si>
  <si>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</si>
  <si>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</si>
  <si>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</si>
  <si>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</si>
  <si>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</si>
  <si>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</si>
  <si>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</si>
  <si>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</si>
  <si>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</si>
  <si>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</si>
  <si>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</si>
  <si>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</si>
  <si>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</si>
  <si>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</si>
  <si>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</si>
  <si>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</si>
  <si>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</si>
  <si>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</si>
  <si>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</si>
  <si>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</si>
  <si>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</si>
  <si>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</si>
  <si>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</si>
  <si>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</si>
  <si>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</si>
  <si>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</si>
  <si>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</si>
  <si>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</si>
  <si>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</si>
  <si>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</si>
  <si>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</si>
  <si>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</si>
  <si>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</si>
  <si>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</si>
  <si>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</si>
  <si>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</si>
  <si>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</si>
  <si>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</si>
  <si>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</si>
  <si>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</si>
  <si>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</si>
  <si>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</si>
  <si>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</si>
  <si>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</si>
  <si>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</si>
  <si>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</si>
  <si>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</si>
  <si>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</si>
  <si>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</si>
  <si>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</si>
  <si>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</si>
  <si>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</si>
  <si>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</si>
  <si>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</si>
  <si>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</si>
  <si>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</si>
  <si>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</si>
  <si>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</si>
  <si>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</si>
  <si>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</si>
  <si>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</si>
  <si>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</si>
  <si>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</si>
  <si>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</si>
  <si>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</si>
  <si>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</si>
  <si>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</si>
  <si>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</si>
  <si>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</si>
  <si>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</si>
  <si>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</si>
  <si>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</si>
  <si>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</si>
  <si>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</si>
  <si>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</si>
  <si>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</si>
  <si>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</si>
  <si>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</si>
  <si>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</si>
  <si>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</si>
  <si>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</si>
  <si>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</si>
  <si>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</si>
  <si>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</si>
  <si>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</si>
  <si>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</si>
  <si>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</si>
  <si>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</si>
  <si>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</si>
  <si>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</si>
  <si>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</si>
  <si>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</si>
  <si>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</si>
  <si>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</si>
  <si>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</si>
  <si>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</si>
  <si>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</si>
  <si>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</si>
  <si>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</si>
  <si>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</si>
  <si>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</si>
  <si>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</si>
  <si>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</si>
  <si>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</si>
  <si>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</si>
  <si>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</si>
  <si>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</si>
  <si>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</si>
  <si>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</si>
  <si>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</si>
  <si>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</si>
  <si>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</si>
  <si>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</si>
  <si>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</si>
  <si>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</si>
  <si>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</si>
  <si>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</si>
  <si>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</si>
  <si>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</si>
  <si>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</si>
  <si>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</si>
  <si>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</si>
  <si>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</si>
  <si>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</si>
  <si>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</si>
  <si>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</si>
  <si>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</si>
  <si>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</si>
  <si>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</si>
  <si>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</si>
  <si>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</si>
  <si>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</si>
  <si>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</si>
  <si>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</si>
  <si>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</si>
  <si>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</si>
  <si>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</si>
  <si>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</si>
  <si>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</si>
  <si>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</si>
  <si>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</si>
  <si>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</si>
  <si>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</si>
  <si>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</si>
  <si>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</si>
  <si>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</si>
  <si>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</si>
  <si>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</si>
  <si>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</si>
  <si>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</si>
  <si>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</si>
  <si>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</si>
  <si>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</si>
  <si>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</si>
  <si>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</si>
  <si>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</si>
  <si>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</si>
  <si>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</si>
  <si>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</si>
  <si>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</si>
  <si>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</si>
  <si>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</si>
  <si>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</si>
  <si>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</si>
  <si>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</si>
  <si>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</si>
  <si>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</si>
  <si>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</si>
  <si>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</si>
  <si>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</si>
  <si>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</si>
  <si>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</si>
  <si>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</si>
  <si>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</si>
  <si>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</si>
  <si>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</si>
  <si>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</si>
  <si>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</si>
  <si>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</si>
  <si>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</si>
  <si>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</si>
  <si>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</si>
  <si>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</si>
  <si>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</si>
  <si>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</si>
  <si>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</si>
  <si>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</si>
  <si>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</si>
  <si>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</si>
  <si>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</si>
  <si>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</si>
  <si>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</si>
  <si>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</si>
  <si>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</si>
  <si>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</si>
  <si>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</si>
  <si>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</si>
  <si>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</si>
  <si>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</si>
  <si>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</si>
  <si>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</si>
  <si>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</si>
  <si>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</si>
  <si>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</si>
  <si>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</si>
  <si>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</si>
  <si>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</si>
  <si>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</si>
  <si>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</si>
  <si>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</si>
  <si>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</si>
  <si>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</si>
  <si>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</si>
  <si>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</si>
  <si>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</si>
  <si>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</si>
  <si>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</si>
  <si>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</si>
  <si>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</si>
  <si>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</si>
  <si>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</si>
  <si>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</si>
  <si>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</si>
  <si>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</si>
  <si>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</si>
  <si>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</si>
  <si>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</si>
  <si>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</si>
  <si>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</si>
  <si>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</si>
  <si>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</si>
  <si>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</si>
  <si>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</si>
  <si>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</si>
  <si>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</si>
  <si>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</si>
  <si>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</si>
  <si>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</si>
  <si>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</si>
  <si>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</si>
  <si>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</si>
  <si>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</si>
  <si>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</si>
  <si>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</si>
  <si>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</si>
  <si>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</si>
  <si>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</si>
  <si>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</si>
  <si>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</si>
  <si>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</si>
  <si>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</si>
  <si>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</si>
  <si>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</si>
  <si>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</si>
  <si>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</si>
  <si>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</si>
  <si>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</si>
  <si>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</si>
  <si>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</si>
  <si>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</si>
  <si>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</si>
  <si>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</si>
  <si>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</si>
  <si>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</si>
  <si>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</si>
  <si>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</si>
  <si>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</si>
  <si>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</si>
  <si>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</si>
  <si>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</si>
  <si>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</si>
  <si>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</si>
  <si>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</si>
  <si>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</si>
  <si>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</si>
  <si>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</si>
  <si>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</si>
  <si>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</si>
  <si>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</si>
  <si>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</si>
  <si>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</si>
  <si>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</si>
  <si>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</si>
  <si>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</si>
  <si>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</si>
  <si>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</si>
  <si>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</si>
  <si>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</si>
  <si>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</si>
  <si>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</si>
  <si>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</si>
  <si>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</si>
  <si>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</si>
  <si>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</si>
  <si>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</si>
  <si>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</si>
  <si>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</si>
  <si>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</si>
  <si>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</si>
  <si>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</si>
  <si>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</si>
  <si>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</si>
  <si>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</si>
  <si>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</si>
  <si>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</si>
  <si>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</si>
  <si>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</si>
  <si>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</si>
  <si>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</si>
  <si>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</si>
  <si>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</si>
  <si>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</si>
  <si>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</si>
  <si>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</si>
  <si>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</si>
  <si>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</si>
  <si>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</si>
  <si>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</si>
  <si>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</si>
  <si>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</si>
  <si>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</si>
  <si>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</si>
  <si>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</si>
  <si>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</si>
  <si>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</si>
  <si>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</si>
  <si>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</si>
  <si>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</si>
  <si>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</si>
  <si>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</si>
  <si>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</si>
  <si>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</si>
  <si>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</si>
  <si>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</si>
  <si>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</si>
  <si>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</si>
  <si>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</si>
  <si>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</si>
  <si>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</si>
  <si>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</si>
  <si>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</si>
  <si>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</si>
  <si>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</si>
  <si>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</si>
  <si>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</si>
  <si>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</si>
  <si>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</si>
  <si>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</si>
  <si>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</si>
  <si>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</si>
  <si>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</si>
  <si>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</si>
  <si>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</si>
  <si>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</si>
  <si>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</si>
  <si>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</si>
  <si>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</si>
  <si>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</si>
  <si>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</si>
  <si>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</si>
  <si>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</si>
  <si>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</si>
  <si>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</si>
  <si>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</si>
  <si>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</si>
  <si>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</si>
  <si>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</si>
  <si>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</si>
  <si>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</si>
  <si>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</si>
  <si>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</si>
  <si>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</si>
  <si>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</si>
  <si>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</si>
  <si>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</si>
  <si>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</si>
  <si>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</si>
  <si>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</si>
  <si>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</si>
  <si>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</si>
  <si>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</si>
  <si>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</si>
  <si>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</si>
  <si>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</si>
  <si>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</si>
  <si>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</si>
  <si>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</si>
  <si>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</si>
  <si>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</si>
  <si>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</si>
  <si>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</si>
  <si>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</si>
  <si>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</si>
  <si>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</si>
  <si>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</si>
  <si>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</si>
  <si>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</si>
  <si>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</si>
  <si>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</si>
  <si>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</si>
  <si>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</si>
  <si>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</si>
  <si>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</si>
  <si>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</si>
  <si>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</si>
  <si>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</si>
  <si>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</si>
  <si>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</si>
  <si>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</si>
  <si>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</si>
  <si>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</si>
  <si>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</si>
  <si>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</si>
  <si>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</si>
  <si>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</si>
  <si>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</si>
  <si>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</si>
  <si>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</si>
  <si>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</si>
  <si>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</si>
  <si>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</si>
  <si>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</si>
  <si>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</si>
  <si>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</si>
  <si>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</si>
  <si>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</si>
  <si>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</si>
  <si>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</si>
  <si>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</si>
  <si>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</si>
  <si>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</si>
  <si>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</si>
  <si>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</si>
  <si>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</si>
  <si>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</si>
  <si>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</si>
  <si>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</si>
  <si>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</si>
  <si>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</si>
  <si>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</si>
  <si>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</si>
  <si>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</si>
  <si>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</si>
  <si>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</si>
  <si>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</si>
  <si>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</si>
  <si>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</si>
  <si>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</si>
  <si>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</si>
  <si>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</si>
  <si>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</si>
  <si>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</si>
  <si>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</si>
  <si>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</si>
  <si>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</si>
  <si>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</si>
  <si>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</si>
  <si>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</si>
  <si>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</si>
  <si>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</si>
  <si>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</si>
  <si>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</si>
  <si>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</si>
  <si>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</si>
  <si>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</si>
  <si>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</si>
  <si>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</si>
  <si>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</si>
  <si>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</si>
  <si>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</si>
  <si>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</si>
  <si>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</si>
  <si>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</si>
  <si>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</si>
  <si>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</si>
  <si>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</si>
  <si>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</si>
  <si>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</si>
  <si>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</si>
  <si>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</si>
  <si>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</si>
  <si>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</si>
  <si>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</si>
  <si>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</si>
  <si>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</si>
  <si>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</si>
  <si>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</si>
  <si>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</si>
  <si>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</si>
  <si>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</si>
  <si>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</si>
  <si>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</si>
  <si>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</si>
  <si>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</si>
  <si>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</si>
  <si>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</si>
  <si>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</si>
  <si>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</si>
  <si>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</si>
  <si>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</si>
  <si>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</si>
  <si>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</si>
  <si>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</si>
  <si>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</si>
  <si>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</si>
  <si>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</si>
  <si>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</si>
  <si>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</si>
  <si>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</si>
  <si>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</si>
  <si>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</si>
  <si>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</si>
  <si>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</si>
  <si>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</si>
  <si>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</si>
  <si>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</si>
  <si>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</si>
  <si>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</si>
  <si>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</si>
  <si>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</si>
  <si>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</si>
  <si>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</si>
  <si>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</si>
  <si>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</si>
  <si>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</si>
  <si>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</si>
  <si>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</si>
  <si>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</si>
  <si>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</si>
  <si>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</si>
  <si>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</si>
  <si>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</si>
  <si>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</si>
  <si>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</si>
  <si>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</si>
  <si>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</si>
  <si>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</si>
  <si>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</si>
  <si>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</si>
  <si>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</si>
  <si>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</si>
  <si>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</si>
  <si>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</si>
  <si>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</si>
  <si>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</si>
  <si>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</si>
  <si>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</si>
  <si>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</si>
  <si>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</si>
  <si>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</si>
  <si>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</si>
  <si>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</si>
  <si>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</si>
  <si>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</si>
  <si>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</si>
  <si>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</si>
  <si>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</si>
  <si>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</si>
  <si>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</si>
  <si>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</si>
  <si>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</si>
  <si>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</si>
  <si>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</si>
  <si>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</si>
  <si>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</si>
  <si>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</si>
  <si>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</si>
  <si>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</si>
  <si>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</si>
  <si>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</si>
  <si>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</si>
  <si>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</si>
  <si>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</si>
  <si>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</si>
  <si>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</si>
  <si>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</si>
  <si>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</si>
  <si>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</si>
  <si>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</si>
  <si>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</si>
  <si>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</si>
  <si>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</si>
  <si>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</si>
  <si>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</si>
  <si>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</si>
  <si>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</si>
  <si>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</si>
  <si>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</si>
  <si>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</si>
  <si>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</si>
  <si>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</si>
  <si>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</si>
  <si>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</si>
  <si>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</si>
  <si>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</si>
  <si>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</si>
  <si>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</si>
  <si>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</si>
  <si>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</si>
  <si>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</si>
  <si>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</si>
  <si>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</si>
  <si>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</si>
  <si>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</si>
  <si>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</si>
  <si>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</si>
  <si>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</si>
  <si>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</si>
  <si>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</si>
  <si>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</si>
  <si>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</si>
  <si>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</si>
  <si>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</si>
  <si>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</si>
  <si>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</si>
  <si>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</si>
  <si>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</si>
  <si>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</si>
  <si>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</si>
  <si>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</si>
  <si>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</si>
  <si>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</si>
  <si>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</si>
  <si>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</si>
  <si>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</si>
  <si>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</si>
  <si>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</si>
  <si>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</si>
  <si>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</si>
  <si>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</si>
  <si>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</si>
  <si>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</si>
  <si>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</si>
  <si>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</si>
  <si>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</si>
  <si>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</si>
  <si>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</si>
  <si>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</si>
  <si>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</si>
  <si>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</si>
  <si>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</si>
  <si>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</si>
  <si>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</si>
  <si>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</si>
  <si>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</si>
  <si>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</si>
  <si>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</si>
  <si>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</si>
  <si>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</si>
  <si>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</si>
  <si>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</si>
  <si>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</si>
  <si>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</si>
  <si>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</si>
  <si>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</si>
  <si>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</si>
  <si>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</si>
  <si>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</si>
  <si>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</si>
  <si>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</si>
  <si>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</si>
  <si>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</si>
  <si>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</si>
  <si>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</si>
  <si>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</si>
  <si>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</si>
  <si>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</si>
  <si>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</si>
  <si>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</si>
  <si>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</si>
  <si>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</si>
  <si>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</si>
  <si>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</si>
  <si>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</si>
  <si>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</si>
  <si>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</si>
  <si>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</si>
  <si>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</si>
  <si>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</si>
  <si>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</si>
  <si>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</si>
  <si>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</si>
  <si>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</si>
  <si>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</si>
  <si>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</si>
  <si>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</si>
  <si>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</si>
  <si>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</si>
  <si>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</si>
  <si>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</si>
  <si>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</si>
  <si>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</si>
  <si>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</si>
  <si>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</si>
  <si>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</si>
  <si>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</si>
  <si>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</si>
  <si>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</si>
  <si>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</si>
  <si>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</si>
  <si>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</si>
  <si>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</si>
  <si>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</si>
  <si>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</si>
  <si>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</si>
  <si>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</si>
  <si>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</si>
  <si>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</si>
  <si>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</si>
  <si>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</si>
  <si>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</si>
  <si>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</si>
  <si>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</si>
  <si>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</si>
  <si>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</si>
  <si>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</si>
  <si>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</si>
  <si>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</si>
  <si>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</si>
  <si>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</si>
  <si>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</si>
  <si>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</si>
  <si>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</si>
  <si>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</si>
  <si>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</si>
  <si>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</si>
  <si>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</si>
  <si>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</si>
  <si>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</si>
  <si>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</si>
  <si>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</si>
  <si>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repetições</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</si>
  <si>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</si>
  <si>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</si>
  <si>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</si>
  <si>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</si>
  <si>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</si>
  <si>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</si>
  <si>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</si>
  <si>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</si>
  <si>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</si>
  <si>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</si>
  <si>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</si>
  <si>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</si>
  <si>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</si>
  <si>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</si>
  <si>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</si>
  <si>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</si>
  <si>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</si>
  <si>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</si>
  <si>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</si>
  <si>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</si>
  <si>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</si>
  <si>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</si>
  <si>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</si>
  <si>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</si>
  <si>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</si>
  <si>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</si>
  <si>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</si>
  <si>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</si>
  <si>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</si>
  <si>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</si>
  <si>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</si>
  <si>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</si>
  <si>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</si>
  <si>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</si>
  <si>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</si>
  <si>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</si>
  <si>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</si>
  <si>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</si>
  <si>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</si>
  <si>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</si>
  <si>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</si>
  <si>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</si>
  <si>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</si>
  <si>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</si>
  <si>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</si>
  <si>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</si>
  <si>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</si>
  <si>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</si>
  <si>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</si>
  <si>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</si>
  <si>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</si>
  <si>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</si>
  <si>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</si>
  <si>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</si>
  <si>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</si>
  <si>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</si>
  <si>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</si>
  <si>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</si>
  <si>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</si>
  <si>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</si>
  <si>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</si>
  <si>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</si>
  <si>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</si>
  <si>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</si>
  <si>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</si>
  <si>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</si>
  <si>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</si>
  <si>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</si>
  <si>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</si>
  <si>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</si>
  <si>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</si>
  <si>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</si>
  <si>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</si>
  <si>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</si>
  <si>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</si>
  <si>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</si>
  <si>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</si>
  <si>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</si>
  <si>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</si>
  <si>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</si>
  <si>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</si>
  <si>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</si>
  <si>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</si>
  <si>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</si>
  <si>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</si>
  <si>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</si>
  <si>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</si>
  <si>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</si>
  <si>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</si>
  <si>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</si>
  <si>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</si>
  <si>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</si>
  <si>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</si>
  <si>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</si>
  <si>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</si>
  <si>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</si>
  <si>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</si>
  <si>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</si>
  <si>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</si>
  <si>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</si>
  <si>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</si>
  <si>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</si>
  <si>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</si>
  <si>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</si>
  <si>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</si>
  <si>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</si>
  <si>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</si>
  <si>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</si>
  <si>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</si>
  <si>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</si>
  <si>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</si>
  <si>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</si>
  <si>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</si>
  <si>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</si>
  <si>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</si>
  <si>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</si>
  <si>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</si>
  <si>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</si>
  <si>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</si>
  <si>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</si>
  <si>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</si>
  <si>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</si>
  <si>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</si>
  <si>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</si>
  <si>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</si>
  <si>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</si>
  <si>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</si>
  <si>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</si>
  <si>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</si>
  <si>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</si>
  <si>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</si>
  <si>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</si>
  <si>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</si>
  <si>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</si>
  <si>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</si>
  <si>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</si>
  <si>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</si>
  <si>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</si>
  <si>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</si>
  <si>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</si>
  <si>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</si>
  <si>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</si>
  <si>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</si>
  <si>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</si>
  <si>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</si>
  <si>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</si>
  <si>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</si>
  <si>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</si>
  <si>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</si>
  <si>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</si>
  <si>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</si>
  <si>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</si>
  <si>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</si>
  <si>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</si>
  <si>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</si>
  <si>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</si>
  <si>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</si>
  <si>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</si>
  <si>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</si>
  <si>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</si>
  <si>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</si>
  <si>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</si>
  <si>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</si>
  <si>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</si>
  <si>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</si>
  <si>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</si>
  <si>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</si>
  <si>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</si>
  <si>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</si>
  <si>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</si>
  <si>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</si>
  <si>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</si>
  <si>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</si>
  <si>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</si>
  <si>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</si>
  <si>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</si>
  <si>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</si>
  <si>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</si>
  <si>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</si>
  <si>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</si>
  <si>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</si>
  <si>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</si>
  <si>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</si>
  <si>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</si>
  <si>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</si>
  <si>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</si>
  <si>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</si>
  <si>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</si>
  <si>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</si>
  <si>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</si>
  <si>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</si>
  <si>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</si>
  <si>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</si>
  <si>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</si>
  <si>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</si>
  <si>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</si>
  <si>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</si>
  <si>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</si>
  <si>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</si>
  <si>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</si>
  <si>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</si>
  <si>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</si>
  <si>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</si>
  <si>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</si>
  <si>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</si>
  <si>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</si>
  <si>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</si>
  <si>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</si>
  <si>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</si>
  <si>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</si>
  <si>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</si>
  <si>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</si>
  <si>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</si>
  <si>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</si>
  <si>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</si>
  <si>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</si>
  <si>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</si>
  <si>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</si>
  <si>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</si>
  <si>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</si>
  <si>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</si>
  <si>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</si>
  <si>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</si>
  <si>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</si>
  <si>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</si>
  <si>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</si>
  <si>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</si>
  <si>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</si>
  <si>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</si>
  <si>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</si>
  <si>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</si>
  <si>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</si>
  <si>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</si>
  <si>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</si>
  <si>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</si>
  <si>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</si>
  <si>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</si>
  <si>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</si>
  <si>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</si>
  <si>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</si>
  <si>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</si>
  <si>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</si>
  <si>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</si>
  <si>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</si>
  <si>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</si>
  <si>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</si>
  <si>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</si>
  <si>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</si>
  <si>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</si>
  <si>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</si>
  <si>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</si>
  <si>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</si>
  <si>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</si>
  <si>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</si>
  <si>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</si>
  <si>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</si>
  <si>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</si>
  <si>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</si>
  <si>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</si>
  <si>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</si>
  <si>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</si>
  <si>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</si>
  <si>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</si>
  <si>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</si>
  <si>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</si>
  <si>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</si>
  <si>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</si>
  <si>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</si>
  <si>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</si>
  <si>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</si>
  <si>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</si>
  <si>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</si>
  <si>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</si>
  <si>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</si>
  <si>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</si>
  <si>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</si>
  <si>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</si>
  <si>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</si>
  <si>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</si>
  <si>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</si>
  <si>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</si>
  <si>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</si>
  <si>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</si>
  <si>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</si>
  <si>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</si>
  <si>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</si>
  <si>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</si>
  <si>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</si>
  <si>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</si>
  <si>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</si>
  <si>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</si>
  <si>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</si>
  <si>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</si>
  <si>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</si>
  <si>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</si>
  <si>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</si>
  <si>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</si>
  <si>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</si>
  <si>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</si>
  <si>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</si>
  <si>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</si>
  <si>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</si>
  <si>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</si>
  <si>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</si>
  <si>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</si>
  <si>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</si>
  <si>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</si>
  <si>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</si>
  <si>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</si>
  <si>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</si>
  <si>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</si>
  <si>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</si>
  <si>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</si>
  <si>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</si>
  <si>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</si>
  <si>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</si>
  <si>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</si>
  <si>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</si>
  <si>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</si>
  <si>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</si>
  <si>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</si>
  <si>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</si>
  <si>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</si>
  <si>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</si>
  <si>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</si>
  <si>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</si>
  <si>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</si>
  <si>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</si>
  <si>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</si>
  <si>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</si>
  <si>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</si>
  <si>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</si>
  <si>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</si>
  <si>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</si>
  <si>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</si>
  <si>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</si>
  <si>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</si>
  <si>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</si>
  <si>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</si>
  <si>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</si>
  <si>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</si>
  <si>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</si>
  <si>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</si>
  <si>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</si>
  <si>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</si>
  <si>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</si>
  <si>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</si>
  <si>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</si>
  <si>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</si>
  <si>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</si>
  <si>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</si>
  <si>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</si>
  <si>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</si>
  <si>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</si>
  <si>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</si>
  <si>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</si>
  <si>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</si>
  <si>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</si>
  <si>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</si>
  <si>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</si>
  <si>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</si>
  <si>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</si>
  <si>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</si>
  <si>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</si>
  <si>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</si>
  <si>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</si>
  <si>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</si>
  <si>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</si>
  <si>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</si>
  <si>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</si>
  <si>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</si>
  <si>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</si>
  <si>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</si>
  <si>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</si>
  <si>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</si>
  <si>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</si>
  <si>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</si>
  <si>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</si>
  <si>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</si>
  <si>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</si>
  <si>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</si>
  <si>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</si>
  <si>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</si>
  <si>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</si>
  <si>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</si>
  <si>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</si>
  <si>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</si>
  <si>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</si>
  <si>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</si>
  <si>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</si>
  <si>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</si>
  <si>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</si>
  <si>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</si>
  <si>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</si>
  <si>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</si>
  <si>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</si>
  <si>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</si>
  <si>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</si>
  <si>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</si>
  <si>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</si>
  <si>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</si>
  <si>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</si>
  <si>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</si>
  <si>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</si>
  <si>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</si>
  <si>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</si>
  <si>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</si>
  <si>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</si>
  <si>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</si>
  <si>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</si>
  <si>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</si>
  <si>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</si>
  <si>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</si>
  <si>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</si>
  <si>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</si>
  <si>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</si>
  <si>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</si>
  <si>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</si>
  <si>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</si>
  <si>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</si>
  <si>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</si>
  <si>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</si>
  <si>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</si>
  <si>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</si>
  <si>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</si>
  <si>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</si>
  <si>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</si>
  <si>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</si>
  <si>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</si>
  <si>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</si>
  <si>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</si>
  <si>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</si>
  <si>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</si>
  <si>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</si>
  <si>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</si>
  <si>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</si>
  <si>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</si>
  <si>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</si>
  <si>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</si>
  <si>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</si>
  <si>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</si>
  <si>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</si>
  <si>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</si>
  <si>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</si>
  <si>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</si>
  <si>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</si>
  <si>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</si>
  <si>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</si>
  <si>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</si>
  <si>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</si>
  <si>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</si>
  <si>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</si>
  <si>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</si>
  <si>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</si>
  <si>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</si>
  <si>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</si>
  <si>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</si>
  <si>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</si>
  <si>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</si>
  <si>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</si>
  <si>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</si>
  <si>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</si>
  <si>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</si>
  <si>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</si>
  <si>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</si>
  <si>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</si>
  <si>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</si>
  <si>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</si>
  <si>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</si>
  <si>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</si>
  <si>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</si>
  <si>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</si>
  <si>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</si>
  <si>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</si>
  <si>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</si>
  <si>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</si>
  <si>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</si>
  <si>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</si>
  <si>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</si>
  <si>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</si>
  <si>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</si>
  <si>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</si>
  <si>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</si>
  <si>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</si>
  <si>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</si>
  <si>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</si>
  <si>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</si>
  <si>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</si>
  <si>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</si>
  <si>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</si>
  <si>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</si>
  <si>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</si>
  <si>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</si>
  <si>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</si>
  <si>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</si>
  <si>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</si>
  <si>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</si>
  <si>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</si>
  <si>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</si>
  <si>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</si>
  <si>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</si>
  <si>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</si>
  <si>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</si>
  <si>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</si>
  <si>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</si>
  <si>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</si>
  <si>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</si>
  <si>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</si>
  <si>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</si>
  <si>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</si>
  <si>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</si>
  <si>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</si>
  <si>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</si>
  <si>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</si>
  <si>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</si>
  <si>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</si>
  <si>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</si>
  <si>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</si>
  <si>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</si>
  <si>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</si>
  <si>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</si>
  <si>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</si>
  <si>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</si>
  <si>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</si>
  <si>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</si>
  <si>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</si>
  <si>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</si>
  <si>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</si>
  <si>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</si>
  <si>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</si>
  <si>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</si>
  <si>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</si>
  <si>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</si>
  <si>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</si>
  <si>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</si>
  <si>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</si>
  <si>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</si>
  <si>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</si>
  <si>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</si>
  <si>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</si>
  <si>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</si>
  <si>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</si>
  <si>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</si>
  <si>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</si>
  <si>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</si>
  <si>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</si>
  <si>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</si>
  <si>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</si>
  <si>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</si>
  <si>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</si>
  <si>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</si>
  <si>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</si>
  <si>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</si>
  <si>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</si>
  <si>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</si>
  <si>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</si>
  <si>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</si>
  <si>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</si>
  <si>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</si>
  <si>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</si>
  <si>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</si>
  <si>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</si>
  <si>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</si>
  <si>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</si>
  <si>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</si>
  <si>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</si>
  <si>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</si>
  <si>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</si>
  <si>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</si>
  <si>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</si>
  <si>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</si>
  <si>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</si>
  <si>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</si>
  <si>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</si>
  <si>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</si>
  <si>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</si>
  <si>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</si>
  <si>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</si>
  <si>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</si>
  <si>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</si>
  <si>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</si>
  <si>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</si>
  <si>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</si>
  <si>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</si>
  <si>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</si>
  <si>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</si>
  <si>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</si>
  <si>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</si>
  <si>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</si>
  <si>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</si>
  <si>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</si>
  <si>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</si>
  <si>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</si>
  <si>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</si>
  <si>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</si>
  <si>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</si>
  <si>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</si>
  <si>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</si>
  <si>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</si>
  <si>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</si>
  <si>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</si>
  <si>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</si>
  <si>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</si>
  <si>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</si>
  <si>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</si>
  <si>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</si>
  <si>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</si>
  <si>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</si>
  <si>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</si>
  <si>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</si>
  <si>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</si>
  <si>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</si>
  <si>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</si>
  <si>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</si>
  <si>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</si>
  <si>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</si>
  <si>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</si>
  <si>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</si>
  <si>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</si>
  <si>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</si>
  <si>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</si>
  <si>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</si>
  <si>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</si>
  <si>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</si>
  <si>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</si>
  <si>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</si>
  <si>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</si>
  <si>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</si>
  <si>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</si>
  <si>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</si>
  <si>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</si>
  <si>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</si>
  <si>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</si>
  <si>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</si>
  <si>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</si>
  <si>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</si>
  <si>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</si>
  <si>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</si>
  <si>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</si>
  <si>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</si>
  <si>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</si>
  <si>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</si>
  <si>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</si>
  <si>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</si>
  <si>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</si>
  <si>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</si>
  <si>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</si>
  <si>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</si>
  <si>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</si>
  <si>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</si>
  <si>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</si>
  <si>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</si>
  <si>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</si>
  <si>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</si>
  <si>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</si>
  <si>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</si>
  <si>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</si>
  <si>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</si>
  <si>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</si>
  <si>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</si>
  <si>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</si>
  <si>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</si>
  <si>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</si>
  <si>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</si>
  <si>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</si>
  <si>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</si>
  <si>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</si>
  <si>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</si>
  <si>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</si>
  <si>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</si>
  <si>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</si>
  <si>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</si>
  <si>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</si>
  <si>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</si>
  <si>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</si>
  <si>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</si>
  <si>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</si>
  <si>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</si>
  <si>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</si>
  <si>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</si>
  <si>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</si>
  <si>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</si>
  <si>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</si>
  <si>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</si>
  <si>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</si>
  <si>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</si>
  <si>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</si>
  <si>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</si>
  <si>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</si>
  <si>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</si>
  <si>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</si>
  <si>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</si>
  <si>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</si>
  <si>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</si>
  <si>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</si>
  <si>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</si>
  <si>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</si>
  <si>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</si>
  <si>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</si>
  <si>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</si>
  <si>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</si>
  <si>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</si>
  <si>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</si>
  <si>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</si>
  <si>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</si>
  <si>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</si>
  <si>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</si>
  <si>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</si>
  <si>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</si>
  <si>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</si>
  <si>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</si>
  <si>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</si>
  <si>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</si>
  <si>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</si>
  <si>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</si>
  <si>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</si>
  <si>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</si>
  <si>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</si>
  <si>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</si>
  <si>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</si>
  <si>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</si>
  <si>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</si>
  <si>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</si>
  <si>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</si>
  <si>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</si>
  <si>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</si>
  <si>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</si>
  <si>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</si>
  <si>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</si>
  <si>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</si>
  <si>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</si>
  <si>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</si>
  <si>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</si>
  <si>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</si>
  <si>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</si>
  <si>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</si>
  <si>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</si>
  <si>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</si>
  <si>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</si>
  <si>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</si>
  <si>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</si>
  <si>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</si>
  <si>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</si>
  <si>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</si>
  <si>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</si>
  <si>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</si>
  <si>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</si>
  <si>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</si>
  <si>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</si>
  <si>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</si>
  <si>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</si>
  <si>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</si>
  <si>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</si>
  <si>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</si>
  <si>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</si>
  <si>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</si>
  <si>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</si>
  <si>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</si>
  <si>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</si>
  <si>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</si>
  <si>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</si>
  <si>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</si>
  <si>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</si>
  <si>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</si>
  <si>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</si>
  <si>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</si>
  <si>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</si>
  <si>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</si>
  <si>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</si>
  <si>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</si>
  <si>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</si>
  <si>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</si>
  <si>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</si>
  <si>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</si>
  <si>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</si>
  <si>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</si>
  <si>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</si>
  <si>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</si>
  <si>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</si>
  <si>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</si>
  <si>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</si>
  <si>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</si>
  <si>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</si>
  <si>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</si>
  <si>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</si>
  <si>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</si>
  <si>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</si>
  <si>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</si>
  <si>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</si>
  <si>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</si>
  <si>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</si>
  <si>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</si>
  <si>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</si>
  <si>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</si>
  <si>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</si>
  <si>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</si>
  <si>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</si>
  <si>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</si>
  <si>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</si>
  <si>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</si>
  <si>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</si>
  <si>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</si>
  <si>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</si>
  <si>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</si>
  <si>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</si>
  <si>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</si>
  <si>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</si>
  <si>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</si>
  <si>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</si>
  <si>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</si>
  <si>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</si>
  <si>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</si>
  <si>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</si>
  <si>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</si>
  <si>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</si>
  <si>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</si>
  <si>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</si>
  <si>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</si>
  <si>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</si>
  <si>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</si>
  <si>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</si>
  <si>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</si>
  <si>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</si>
  <si>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</si>
  <si>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</si>
  <si>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</si>
  <si>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</si>
  <si>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</si>
  <si>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</si>
  <si>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</si>
  <si>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</si>
  <si>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</si>
  <si>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</si>
  <si>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</si>
  <si>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</si>
  <si>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</si>
  <si>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</si>
  <si>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</si>
  <si>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</si>
  <si>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</si>
  <si>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</si>
  <si>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</si>
  <si>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</si>
  <si>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</si>
  <si>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</si>
  <si>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</si>
  <si>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</si>
  <si>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</si>
  <si>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</si>
  <si>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</si>
  <si>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</si>
  <si>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</si>
  <si>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</si>
  <si>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</si>
  <si>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</si>
  <si>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</si>
  <si>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</si>
  <si>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</si>
  <si>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</si>
  <si>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</si>
  <si>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</si>
  <si>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</si>
  <si>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</si>
  <si>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</si>
  <si>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</si>
  <si>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</si>
  <si>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</si>
  <si>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</si>
  <si>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</si>
  <si>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</si>
  <si>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</si>
  <si>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</si>
  <si>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</si>
  <si>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</si>
  <si>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</si>
  <si>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</si>
  <si>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</si>
  <si>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</si>
  <si>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</si>
  <si>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</si>
  <si>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</si>
  <si>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</si>
  <si>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</si>
  <si>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</si>
  <si>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</si>
  <si>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</si>
  <si>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</si>
  <si>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</si>
  <si>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</si>
  <si>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</si>
  <si>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</si>
  <si>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</si>
  <si>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</si>
  <si>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</si>
  <si>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</si>
  <si>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</si>
  <si>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</si>
  <si>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</si>
  <si>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</si>
  <si>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</si>
  <si>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</si>
  <si>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</si>
  <si>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</si>
  <si>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</si>
  <si>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</si>
  <si>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</si>
  <si>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</si>
  <si>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</si>
  <si>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</si>
  <si>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</si>
  <si>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</si>
  <si>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</si>
  <si>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</si>
  <si>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</si>
  <si>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</si>
  <si>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</si>
  <si>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</si>
  <si>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</si>
  <si>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</si>
  <si>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</si>
  <si>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</si>
  <si>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</si>
  <si>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</si>
  <si>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</si>
  <si>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</si>
  <si>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</si>
  <si>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</si>
  <si>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</si>
  <si>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</si>
  <si>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</si>
  <si>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</si>
  <si>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</si>
  <si>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</si>
  <si>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</si>
  <si>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</si>
  <si>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</si>
  <si>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</si>
  <si>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</si>
  <si>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</si>
  <si>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</si>
  <si>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</si>
  <si>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</si>
  <si>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</si>
  <si>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</si>
  <si>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</si>
  <si>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</si>
  <si>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</si>
  <si>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</si>
  <si>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</si>
  <si>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</si>
  <si>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</si>
  <si>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</si>
  <si>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</si>
  <si>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</si>
  <si>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</si>
  <si>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</si>
  <si>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</si>
  <si>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</si>
  <si>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</si>
  <si>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</si>
  <si>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</si>
  <si>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</si>
  <si>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</si>
  <si>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</si>
  <si>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</si>
  <si>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</si>
  <si>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</si>
  <si>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</si>
  <si>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</si>
  <si>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</si>
  <si>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</si>
  <si>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</si>
  <si>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</si>
  <si>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</si>
  <si>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</si>
  <si>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</si>
  <si>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</si>
  <si>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</si>
  <si>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</si>
  <si>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</si>
  <si>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</si>
  <si>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</si>
  <si>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</si>
  <si>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</si>
  <si>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</si>
  <si>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</si>
  <si>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</si>
  <si>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</si>
  <si>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</si>
  <si>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</si>
  <si>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</si>
  <si>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</si>
  <si>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</si>
  <si>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</si>
  <si>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</si>
  <si>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</si>
  <si>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</si>
  <si>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</si>
  <si>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</si>
  <si>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</si>
  <si>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</si>
  <si>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</si>
  <si>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</si>
  <si>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</si>
  <si>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</si>
  <si>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</si>
  <si>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</si>
  <si>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</si>
  <si>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</si>
  <si>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</si>
  <si>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</si>
  <si>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</si>
  <si>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</si>
  <si>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</si>
  <si>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</si>
  <si>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</si>
  <si>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</si>
  <si>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</si>
  <si>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</si>
  <si>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</si>
  <si>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</si>
  <si>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</si>
  <si>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</si>
  <si>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</si>
  <si>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</si>
  <si>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</si>
  <si>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</si>
  <si>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</si>
  <si>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</si>
  <si>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</si>
  <si>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</si>
  <si>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</si>
  <si>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</si>
  <si>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</si>
  <si>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</si>
  <si>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</si>
  <si>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</si>
  <si>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</si>
  <si>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</si>
  <si>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</si>
  <si>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</si>
  <si>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</si>
  <si>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</si>
  <si>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</si>
  <si>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</si>
  <si>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</si>
  <si>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</si>
  <si>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</si>
  <si>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</si>
  <si>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</si>
  <si>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</si>
  <si>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</si>
  <si>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</si>
  <si>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</si>
  <si>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</si>
  <si>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</si>
  <si>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</si>
  <si>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</si>
  <si>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</si>
  <si>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</si>
  <si>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</si>
  <si>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</si>
  <si>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</si>
  <si>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</si>
  <si>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</si>
  <si>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</si>
  <si>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</si>
  <si>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</si>
  <si>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</si>
  <si>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</si>
  <si>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</si>
  <si>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</si>
  <si>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</si>
  <si>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</si>
  <si>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</si>
  <si>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</si>
  <si>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</si>
  <si>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</si>
  <si>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</si>
  <si>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</si>
  <si>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</si>
  <si>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</si>
  <si>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</si>
  <si>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</si>
  <si>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</si>
  <si>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</si>
  <si>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</si>
  <si>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</si>
  <si>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</si>
  <si>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</si>
  <si>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</si>
  <si>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</si>
  <si>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</si>
  <si>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</si>
  <si>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</si>
  <si>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</si>
  <si>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</si>
  <si>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</si>
  <si>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</si>
  <si>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</si>
  <si>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</si>
  <si>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</si>
  <si>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</si>
  <si>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</si>
  <si>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</si>
  <si>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</si>
  <si>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</si>
  <si>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</si>
  <si>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</si>
  <si>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</si>
  <si>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</si>
  <si>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</si>
  <si>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</si>
  <si>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</si>
  <si>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</si>
  <si>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</si>
  <si>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</si>
  <si>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</si>
  <si>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</si>
  <si>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</si>
  <si>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</si>
  <si>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</si>
  <si>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</si>
  <si>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</si>
  <si>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</si>
  <si>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</si>
  <si>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</si>
  <si>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</si>
  <si>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</si>
  <si>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</si>
  <si>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</si>
  <si>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</si>
  <si>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</si>
  <si>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</si>
  <si>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</si>
  <si>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</si>
  <si>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</si>
  <si>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</si>
  <si>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</si>
  <si>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</si>
  <si>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</si>
  <si>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</si>
  <si>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</si>
  <si>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</si>
  <si>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</si>
  <si>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</si>
  <si>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</si>
  <si>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</si>
  <si>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</si>
  <si>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</si>
  <si>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</si>
  <si>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</si>
  <si>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</si>
  <si>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</si>
  <si>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</si>
  <si>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</si>
  <si>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</si>
  <si>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</si>
  <si>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</si>
  <si>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</si>
  <si>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</si>
  <si>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</si>
  <si>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</si>
  <si>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</si>
  <si>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</si>
  <si>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</si>
  <si>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</si>
  <si>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</si>
  <si>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</si>
  <si>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</si>
  <si>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</si>
  <si>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</si>
  <si>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</si>
  <si>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</si>
  <si>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</si>
  <si>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</si>
  <si>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</si>
  <si>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</si>
  <si>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</si>
  <si>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</si>
  <si>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</si>
  <si>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</si>
  <si>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</si>
  <si>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</si>
  <si>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</si>
  <si>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</si>
  <si>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</si>
  <si>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</si>
  <si>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</si>
  <si>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</si>
  <si>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</si>
  <si>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</si>
  <si>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</si>
  <si>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</si>
  <si>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</si>
  <si>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</si>
  <si>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</si>
  <si>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</si>
  <si>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</si>
  <si>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</si>
  <si>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</si>
  <si>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</si>
  <si>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</si>
  <si>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</si>
  <si>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</si>
  <si>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</si>
  <si>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</si>
  <si>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</si>
  <si>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</si>
  <si>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</si>
  <si>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</si>
  <si>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</si>
  <si>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</si>
  <si>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</si>
  <si>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</si>
  <si>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</si>
  <si>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</si>
  <si>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</si>
  <si>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</si>
  <si>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</si>
  <si>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</si>
  <si>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</si>
  <si>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</si>
  <si>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</si>
  <si>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</si>
  <si>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</si>
  <si>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</si>
  <si>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</si>
  <si>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</si>
  <si>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</si>
  <si>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</si>
  <si>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</si>
  <si>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</si>
  <si>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</si>
  <si>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</si>
  <si>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</si>
  <si>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</si>
  <si>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</si>
  <si>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</si>
  <si>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</si>
  <si>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</si>
  <si>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</si>
  <si>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</si>
  <si>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</si>
  <si>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</si>
  <si>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</si>
  <si>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</si>
  <si>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</si>
  <si>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</si>
  <si>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</si>
  <si>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</si>
  <si>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</si>
  <si>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</si>
  <si>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</si>
  <si>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</si>
  <si>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</si>
  <si>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</si>
  <si>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</si>
  <si>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</si>
  <si>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</si>
  <si>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</si>
  <si>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</si>
  <si>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</si>
  <si>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</si>
  <si>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</si>
  <si>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</si>
  <si>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</si>
  <si>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</si>
  <si>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</si>
  <si>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</si>
  <si>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</si>
  <si>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</si>
  <si>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</si>
  <si>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</si>
  <si>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</si>
  <si>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</si>
  <si>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</si>
  <si>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</si>
  <si>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</si>
  <si>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</si>
  <si>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</si>
  <si>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</si>
  <si>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</si>
  <si>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</si>
  <si>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</si>
  <si>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</si>
  <si>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</si>
  <si>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</si>
  <si>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</si>
  <si>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</si>
  <si>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</si>
  <si>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</si>
  <si>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</si>
  <si>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</si>
  <si>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</si>
  <si>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</si>
  <si>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</si>
  <si>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</si>
  <si>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</si>
  <si>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</si>
  <si>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</si>
  <si>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</si>
  <si>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</si>
  <si>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</si>
  <si>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</si>
  <si>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</si>
  <si>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</si>
  <si>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</si>
  <si>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</si>
  <si>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</si>
  <si>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</si>
  <si>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</si>
  <si>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</si>
  <si>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</si>
  <si>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</si>
  <si>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</si>
  <si>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</si>
  <si>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</si>
  <si>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</si>
  <si>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</si>
  <si>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</si>
  <si>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</si>
  <si>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</si>
  <si>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</si>
  <si>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</si>
  <si>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</si>
  <si>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</si>
  <si>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</si>
  <si>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</si>
  <si>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</si>
  <si>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</si>
  <si>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</si>
  <si>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</si>
  <si>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</si>
  <si>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</si>
  <si>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</si>
  <si>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</si>
  <si>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</si>
  <si>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</si>
  <si>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</si>
  <si>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</si>
  <si>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</si>
  <si>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</si>
  <si>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</si>
  <si>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</si>
  <si>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</si>
  <si>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</si>
  <si>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</si>
  <si>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</si>
  <si>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</si>
  <si>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</si>
  <si>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</si>
  <si>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</si>
  <si>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</si>
  <si>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</si>
  <si>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</si>
  <si>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</si>
  <si>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</si>
  <si>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</si>
  <si>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</si>
  <si>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</si>
  <si>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</si>
  <si>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</si>
  <si>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</si>
  <si>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</si>
  <si>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</si>
  <si>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</si>
  <si>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</si>
  <si>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</si>
  <si>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</si>
  <si>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</si>
  <si>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</si>
  <si>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</si>
  <si>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</si>
  <si>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</si>
  <si>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</si>
  <si>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</si>
  <si>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</si>
  <si>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</si>
  <si>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</si>
  <si>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</si>
  <si>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</si>
  <si>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</si>
  <si>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</si>
  <si>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</si>
  <si>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</si>
  <si>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</si>
  <si>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</si>
  <si>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</si>
  <si>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</si>
  <si>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</si>
  <si>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</si>
  <si>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</si>
  <si>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</si>
  <si>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</si>
  <si>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</si>
  <si>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</si>
  <si>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</si>
  <si>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</si>
  <si>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</si>
  <si>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</si>
  <si>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</si>
  <si>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</si>
  <si>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</si>
  <si>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</si>
  <si>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</si>
  <si>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</si>
  <si>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</si>
  <si>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</si>
  <si>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</si>
  <si>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</si>
  <si>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</si>
  <si>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</si>
  <si>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</si>
  <si>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</si>
  <si>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</si>
  <si>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</si>
  <si>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</si>
  <si>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</si>
  <si>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</si>
  <si>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</si>
  <si>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</si>
  <si>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</si>
  <si>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</si>
  <si>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</si>
  <si>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</si>
  <si>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</si>
  <si>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</si>
  <si>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</si>
  <si>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</si>
  <si>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</si>
  <si>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</si>
  <si>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</si>
  <si>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</si>
  <si>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</si>
  <si>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</si>
  <si>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</si>
  <si>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</si>
  <si>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</si>
  <si>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</si>
  <si>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</si>
  <si>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</si>
  <si>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</si>
  <si>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</si>
  <si>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</si>
  <si>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</si>
  <si>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</si>
  <si>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</si>
  <si>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</si>
  <si>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</si>
  <si>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</si>
  <si>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</si>
  <si>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</si>
  <si>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</si>
  <si>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</si>
  <si>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</si>
  <si>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</si>
  <si>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</si>
  <si>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</si>
  <si>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</si>
  <si>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</si>
  <si>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</si>
  <si>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</si>
  <si>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</si>
  <si>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</si>
  <si>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</si>
  <si>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</si>
  <si>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</si>
  <si>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</si>
  <si>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</si>
  <si>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</si>
  <si>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</si>
  <si>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</si>
  <si>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</si>
  <si>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</si>
  <si>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</si>
  <si>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</si>
  <si>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</si>
  <si>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</si>
  <si>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</si>
  <si>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</si>
  <si>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</si>
  <si>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</si>
  <si>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</si>
  <si>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</si>
  <si>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</si>
  <si>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</si>
  <si>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</si>
  <si>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</si>
  <si>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</si>
  <si>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</si>
  <si>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</si>
  <si>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</si>
  <si>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</si>
  <si>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</si>
  <si>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</si>
  <si>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</si>
  <si>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</si>
  <si>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</si>
  <si>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</si>
  <si>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</si>
  <si>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</si>
  <si>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</si>
  <si>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</si>
  <si>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</si>
  <si>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</si>
  <si>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</si>
  <si>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</si>
  <si>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</si>
  <si>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</si>
  <si>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</si>
  <si>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</si>
  <si>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</si>
  <si>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</si>
  <si>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</si>
  <si>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</si>
  <si>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</si>
  <si>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</si>
  <si>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</si>
  <si>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</si>
  <si>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</si>
  <si>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</si>
  <si>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</si>
  <si>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</si>
  <si>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</si>
  <si>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</si>
  <si>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</si>
  <si>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</si>
  <si>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</si>
  <si>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</si>
  <si>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</si>
  <si>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</si>
  <si>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</si>
  <si>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</si>
  <si>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</si>
  <si>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</si>
  <si>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</si>
  <si>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</si>
  <si>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</si>
  <si>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</si>
  <si>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</si>
  <si>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</si>
  <si>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</si>
  <si>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</si>
  <si>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</si>
  <si>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</si>
  <si>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</si>
  <si>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</si>
  <si>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</si>
  <si>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</si>
  <si>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</si>
  <si>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</si>
  <si>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</si>
  <si>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</si>
  <si>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</si>
  <si>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</si>
  <si>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</si>
  <si>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</si>
  <si>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</si>
  <si>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</si>
  <si>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</si>
  <si>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</si>
  <si>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</si>
  <si>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</si>
  <si>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</si>
  <si>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</si>
  <si>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</si>
  <si>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</si>
  <si>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</si>
  <si>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</si>
  <si>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</si>
  <si>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</si>
  <si>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</si>
  <si>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</si>
  <si>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</si>
  <si>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</si>
  <si>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</si>
  <si>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</si>
  <si>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</si>
  <si>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</si>
  <si>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</si>
  <si>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</si>
  <si>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</si>
  <si>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</si>
  <si>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</si>
  <si>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</si>
  <si>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</si>
  <si>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</si>
  <si>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</si>
  <si>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</si>
  <si>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</si>
  <si>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</si>
  <si>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</si>
  <si>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</si>
  <si>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</si>
  <si>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</si>
  <si>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</si>
  <si>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</si>
  <si>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</si>
  <si>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</si>
  <si>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</si>
  <si>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</si>
  <si>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</si>
  <si>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</si>
  <si>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</si>
  <si>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</si>
  <si>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</si>
  <si>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</si>
  <si>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</si>
  <si>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</si>
  <si>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</si>
  <si>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</si>
  <si>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</si>
  <si>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</si>
  <si>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</si>
  <si>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</si>
  <si>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</si>
  <si>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</si>
  <si>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</si>
  <si>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</si>
  <si>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</si>
  <si>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</si>
  <si>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</si>
  <si>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</si>
  <si>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</si>
  <si>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</si>
  <si>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</si>
  <si>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</si>
  <si>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</si>
  <si>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</si>
  <si>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</si>
  <si>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</si>
  <si>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</si>
  <si>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</si>
  <si>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</si>
  <si>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</si>
  <si>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</si>
  <si>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</si>
  <si>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</si>
  <si>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</si>
  <si>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</si>
  <si>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</si>
  <si>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</si>
  <si>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</si>
  <si>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</si>
  <si>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</si>
  <si>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</si>
  <si>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</si>
  <si>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</si>
  <si>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</si>
  <si>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</si>
  <si>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</si>
  <si>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</si>
  <si>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</si>
  <si>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</si>
  <si>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</si>
  <si>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</si>
  <si>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</si>
  <si>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</si>
  <si>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</si>
  <si>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</si>
  <si>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</si>
  <si>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</si>
  <si>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</si>
  <si>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</si>
  <si>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</si>
  <si>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</si>
  <si>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</si>
  <si>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</si>
  <si>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</si>
  <si>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</si>
  <si>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</si>
  <si>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</si>
  <si>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</si>
  <si>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</si>
  <si>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</si>
  <si>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</si>
  <si>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</si>
  <si>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</si>
  <si>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</si>
  <si>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</si>
  <si>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</si>
  <si>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</si>
  <si>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</si>
  <si>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</si>
  <si>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</si>
  <si>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</si>
  <si>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</si>
  <si>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</si>
  <si>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</si>
  <si>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</si>
  <si>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</si>
  <si>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</si>
  <si>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</si>
  <si>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</si>
  <si>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</si>
  <si>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</si>
  <si>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</si>
  <si>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</si>
  <si>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</si>
  <si>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</si>
  <si>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</si>
  <si>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</si>
  <si>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</si>
  <si>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</si>
  <si>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</si>
  <si>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</si>
  <si>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</si>
  <si>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</si>
  <si>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</si>
  <si>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</si>
  <si>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</si>
  <si>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</si>
  <si>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</si>
  <si>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</si>
  <si>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</si>
  <si>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</si>
  <si>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</si>
  <si>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</si>
  <si>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</si>
  <si>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</si>
  <si>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</si>
  <si>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</si>
  <si>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</si>
  <si>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</si>
  <si>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</si>
  <si>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</si>
  <si>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</si>
  <si>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</si>
  <si>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</si>
  <si>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</si>
  <si>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</si>
  <si>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</si>
  <si>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</si>
  <si>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</si>
  <si>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</si>
  <si>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</si>
  <si>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</si>
  <si>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</si>
  <si>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</si>
  <si>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</si>
  <si>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</si>
  <si>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</si>
  <si>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</si>
  <si>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</si>
  <si>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</si>
  <si>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</si>
  <si>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</si>
  <si>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</si>
  <si>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</si>
  <si>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</si>
  <si>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</si>
  <si>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</si>
  <si>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</si>
  <si>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</si>
  <si>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</si>
  <si>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</si>
  <si>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</si>
  <si>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</si>
  <si>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</si>
  <si>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</si>
  <si>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</si>
  <si>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</si>
  <si>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</si>
  <si>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</si>
  <si>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</si>
  <si>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</si>
  <si>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</si>
  <si>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</si>
  <si>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</si>
  <si>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</si>
  <si>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</si>
  <si>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</si>
  <si>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</si>
  <si>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</si>
  <si>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</si>
  <si>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</si>
  <si>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</si>
  <si>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</si>
  <si>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</si>
  <si>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</si>
  <si>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</si>
  <si>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</si>
  <si>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</si>
  <si>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</si>
  <si>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</si>
  <si>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</si>
  <si>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</si>
  <si>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</si>
  <si>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</si>
  <si>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</si>
  <si>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</si>
  <si>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</si>
  <si>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</si>
  <si>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</si>
  <si>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</si>
  <si>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</si>
  <si>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</si>
  <si>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</si>
  <si>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</si>
  <si>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</si>
  <si>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</si>
  <si>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</si>
  <si>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</si>
  <si>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</si>
  <si>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</si>
  <si>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</si>
  <si>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</si>
  <si>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</si>
  <si>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</si>
  <si>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</si>
  <si>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</si>
  <si>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</si>
  <si>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</si>
  <si>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</si>
  <si>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</si>
  <si>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</si>
  <si>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</si>
  <si>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</si>
  <si>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</si>
  <si>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</si>
  <si>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</si>
  <si>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</si>
  <si>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</si>
  <si>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</si>
  <si>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</si>
  <si>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</si>
  <si>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</si>
  <si>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</si>
  <si>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</si>
  <si>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</si>
  <si>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</si>
  <si>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</si>
  <si>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</si>
  <si>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</si>
  <si>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</si>
  <si>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</si>
  <si>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</si>
  <si>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</si>
  <si>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</si>
  <si>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</si>
  <si>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</si>
  <si>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</si>
  <si>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</si>
  <si>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</si>
  <si>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</si>
  <si>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</si>
  <si>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</si>
  <si>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</si>
  <si>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</si>
  <si>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</si>
  <si>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</si>
  <si>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</si>
  <si>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</si>
  <si>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</si>
  <si>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</si>
  <si>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</si>
  <si>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</si>
  <si>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</si>
  <si>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</si>
  <si>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</si>
  <si>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</si>
  <si>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</si>
  <si>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</si>
  <si>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</si>
  <si>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</si>
  <si>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</si>
  <si>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</si>
  <si>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</si>
  <si>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</si>
  <si>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</si>
  <si>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</si>
  <si>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</si>
  <si>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</si>
  <si>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</si>
  <si>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</si>
  <si>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</si>
  <si>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</si>
  <si>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</si>
  <si>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</si>
  <si>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</si>
  <si>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</si>
  <si>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</si>
  <si>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</si>
  <si>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</si>
  <si>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</si>
  <si>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</si>
  <si>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</si>
  <si>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</si>
  <si>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</si>
  <si>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</si>
  <si>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</si>
  <si>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</si>
  <si>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</si>
  <si>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</si>
  <si>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</si>
  <si>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</si>
  <si>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</si>
  <si>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</si>
  <si>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</si>
  <si>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</si>
  <si>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</si>
  <si>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</si>
  <si>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</si>
  <si>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</si>
  <si>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</si>
  <si>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</si>
  <si>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</si>
  <si>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</si>
  <si>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</si>
  <si>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</si>
  <si>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</si>
  <si>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</si>
  <si>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</si>
  <si>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</si>
  <si>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</si>
  <si>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</si>
  <si>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</si>
  <si>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</si>
  <si>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</si>
  <si>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</si>
  <si>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</si>
  <si>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</si>
  <si>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</si>
  <si>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</si>
  <si>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</si>
  <si>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</si>
  <si>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</si>
  <si>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</si>
  <si>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</si>
  <si>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</si>
  <si>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</si>
  <si>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</si>
  <si>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</si>
  <si>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</si>
  <si>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</si>
  <si>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</si>
  <si>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</si>
  <si>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</si>
  <si>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</si>
  <si>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</si>
  <si>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</si>
  <si>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</si>
  <si>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</si>
  <si>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</si>
  <si>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</si>
  <si>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</si>
  <si>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</si>
  <si>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</si>
  <si>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</si>
  <si>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</si>
  <si>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</si>
  <si>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</si>
  <si>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</si>
  <si>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</si>
  <si>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</si>
  <si>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</si>
  <si>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</si>
  <si>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</si>
  <si>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</si>
  <si>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</si>
  <si>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</si>
  <si>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</si>
  <si>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</si>
  <si>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</si>
  <si>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</si>
  <si>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</si>
  <si>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</si>
  <si>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</si>
  <si>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</si>
  <si>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</si>
  <si>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</si>
  <si>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</si>
  <si>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</si>
  <si>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</si>
  <si>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</si>
  <si>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</si>
  <si>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</si>
  <si>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</si>
  <si>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</si>
  <si>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</si>
  <si>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</si>
  <si>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</si>
  <si>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</si>
  <si>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</si>
  <si>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</si>
  <si>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</si>
  <si>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</si>
  <si>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</si>
  <si>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</si>
  <si>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</si>
  <si>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</si>
  <si>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</si>
  <si>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</si>
  <si>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</si>
  <si>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</si>
  <si>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</si>
  <si>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</si>
  <si>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</si>
  <si>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</si>
  <si>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</si>
  <si>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</si>
  <si>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</si>
  <si>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</si>
  <si>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</si>
  <si>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</si>
  <si>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</si>
  <si>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</si>
  <si>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</si>
  <si>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</si>
  <si>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</si>
  <si>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</si>
  <si>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</si>
  <si>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</si>
  <si>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</si>
  <si>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</si>
  <si>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</si>
  <si>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</si>
  <si>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</si>
  <si>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</si>
  <si>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</si>
  <si>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</si>
  <si>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</si>
  <si>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</si>
  <si>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</si>
  <si>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</si>
  <si>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</si>
  <si>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</si>
  <si>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</si>
  <si>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</si>
  <si>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</si>
  <si>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</si>
  <si>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</si>
  <si>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</si>
  <si>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</si>
  <si>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</si>
  <si>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</si>
  <si>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</si>
  <si>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</si>
  <si>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</si>
  <si>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</si>
  <si>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</si>
  <si>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</si>
  <si>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</si>
  <si>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</si>
  <si>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</si>
  <si>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</si>
  <si>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</si>
  <si>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</si>
  <si>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</si>
  <si>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</si>
  <si>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</si>
  <si>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</si>
  <si>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</si>
  <si>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</si>
  <si>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</si>
  <si>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</si>
  <si>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</si>
  <si>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</si>
  <si>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</si>
  <si>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</si>
  <si>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</si>
  <si>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</si>
  <si>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</si>
  <si>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</si>
  <si>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</si>
  <si>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</si>
  <si>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</si>
  <si>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</si>
  <si>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</si>
  <si>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</si>
  <si>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</si>
  <si>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</si>
  <si>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</si>
  <si>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</si>
  <si>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</si>
  <si>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</si>
  <si>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</si>
  <si>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</si>
  <si>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</si>
  <si>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</si>
  <si>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</si>
  <si>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</si>
  <si>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</si>
  <si>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</si>
  <si>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</si>
  <si>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</si>
  <si>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</si>
  <si>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</si>
  <si>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</si>
  <si>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</si>
  <si>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</si>
  <si>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</si>
  <si>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</si>
  <si>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</si>
  <si>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</si>
  <si>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</si>
  <si>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</si>
  <si>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</si>
  <si>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</si>
  <si>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</si>
  <si>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</si>
  <si>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</si>
  <si>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</si>
  <si>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</si>
  <si>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</si>
  <si>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</si>
  <si>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</si>
  <si>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</si>
  <si>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</si>
  <si>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</si>
  <si>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</si>
  <si>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</si>
  <si>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</si>
  <si>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</si>
  <si>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</si>
  <si>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</si>
  <si>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</si>
  <si>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</si>
  <si>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</si>
  <si>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</si>
  <si>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</si>
  <si>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</si>
  <si>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</si>
  <si>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</si>
  <si>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</si>
  <si>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</si>
  <si>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</si>
  <si>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</si>
  <si>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</si>
  <si>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</si>
  <si>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</si>
  <si>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</si>
  <si>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</si>
  <si>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</si>
  <si>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</si>
  <si>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</si>
  <si>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</si>
  <si>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</si>
  <si>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</si>
  <si>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</si>
  <si>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</si>
  <si>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</si>
  <si>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</si>
  <si>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</si>
  <si>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</si>
  <si>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</si>
  <si>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</si>
  <si>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</si>
  <si>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</si>
  <si>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</si>
  <si>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</si>
  <si>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</si>
  <si>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</si>
  <si>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</si>
  <si>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</si>
  <si>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</si>
  <si>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</si>
  <si>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</si>
  <si>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</si>
  <si>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</si>
  <si>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</si>
  <si>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</si>
  <si>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</si>
  <si>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</si>
  <si>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</si>
  <si>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</si>
  <si>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</si>
  <si>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</si>
  <si>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</si>
  <si>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</si>
  <si>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</si>
  <si>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</si>
  <si>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</si>
  <si>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</si>
  <si>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</si>
  <si>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</si>
  <si>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</si>
  <si>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</si>
  <si>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</si>
  <si>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</si>
  <si>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</si>
  <si>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</si>
  <si>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</si>
  <si>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</si>
  <si>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</si>
  <si>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</si>
  <si>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</si>
  <si>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</si>
  <si>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</si>
  <si>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</si>
  <si>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</si>
  <si>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</si>
  <si>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</si>
  <si>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</si>
  <si>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</si>
  <si>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</si>
  <si>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</si>
  <si>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</si>
  <si>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</si>
  <si>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</si>
  <si>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</si>
  <si>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</si>
  <si>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</si>
  <si>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</si>
  <si>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</si>
  <si>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</si>
  <si>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</si>
  <si>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</si>
  <si>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</si>
  <si>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</si>
  <si>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</si>
  <si>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</si>
  <si>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</si>
  <si>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</si>
  <si>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</si>
  <si>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</si>
  <si>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</si>
  <si>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</si>
  <si>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</si>
  <si>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</si>
  <si>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</si>
  <si>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</si>
  <si>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</si>
  <si>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</si>
  <si>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</si>
  <si>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</si>
  <si>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</si>
  <si>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</si>
  <si>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</si>
  <si>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</si>
  <si>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</si>
  <si>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</si>
  <si>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</si>
  <si>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</si>
  <si>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</si>
  <si>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</si>
  <si>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</si>
  <si>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</si>
  <si>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</si>
  <si>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</si>
  <si>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</si>
  <si>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</si>
  <si>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</si>
  <si>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</si>
  <si>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</si>
  <si>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</si>
  <si>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</si>
  <si>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</si>
  <si>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</si>
  <si>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</si>
  <si>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</si>
  <si>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</si>
  <si>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</si>
  <si>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</si>
  <si>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</si>
  <si>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</si>
  <si>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</si>
  <si>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</si>
  <si>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</si>
  <si>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</si>
  <si>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</si>
  <si>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</si>
  <si>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</si>
  <si>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</si>
  <si>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</si>
  <si>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</si>
  <si>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</si>
  <si>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</si>
  <si>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</si>
  <si>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</si>
  <si>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</si>
  <si>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</si>
  <si>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</si>
  <si>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</si>
  <si>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</si>
  <si>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</si>
  <si>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</si>
  <si>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</si>
  <si>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</si>
  <si>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</si>
  <si>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</si>
  <si>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</si>
  <si>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</si>
  <si>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</si>
  <si>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</si>
  <si>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</si>
  <si>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</si>
  <si>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</si>
  <si>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</si>
  <si>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</si>
  <si>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</si>
  <si>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</si>
  <si>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</si>
  <si>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</si>
  <si>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</si>
  <si>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</si>
  <si>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</si>
  <si>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</si>
  <si>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</si>
  <si>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</si>
  <si>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</si>
  <si>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</si>
  <si>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</si>
  <si>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</si>
  <si>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</si>
  <si>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</si>
  <si>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</si>
  <si>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</si>
  <si>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</si>
  <si>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</si>
  <si>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</si>
  <si>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</si>
  <si>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</si>
  <si>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</si>
  <si>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</si>
  <si>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</si>
  <si>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</si>
  <si>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</si>
  <si>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</si>
  <si>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</si>
  <si>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</si>
  <si>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</si>
  <si>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</si>
  <si>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</si>
  <si>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</si>
  <si>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</si>
  <si>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</si>
  <si>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</si>
  <si>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</si>
  <si>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</si>
  <si>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</si>
  <si>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</si>
  <si>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</si>
  <si>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</si>
  <si>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</si>
  <si>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</si>
  <si>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</si>
  <si>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</si>
  <si>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</si>
  <si>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</si>
  <si>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</si>
  <si>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</si>
  <si>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</si>
  <si>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</si>
  <si>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</si>
  <si>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</si>
  <si>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</si>
  <si>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</si>
  <si>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</si>
  <si>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</si>
  <si>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</si>
  <si>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</si>
  <si>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</si>
  <si>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</si>
  <si>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</si>
  <si>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</si>
  <si>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</si>
  <si>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</si>
  <si>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</si>
  <si>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</si>
  <si>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</si>
  <si>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</si>
  <si>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</si>
  <si>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</si>
  <si>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</si>
  <si>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</si>
  <si>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</si>
  <si>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</si>
  <si>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</si>
  <si>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</si>
  <si>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</si>
  <si>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</si>
  <si>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</si>
  <si>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</si>
  <si>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</si>
  <si>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</si>
  <si>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</si>
  <si>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</si>
  <si>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</si>
  <si>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</si>
  <si>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</si>
  <si>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</si>
  <si>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</si>
  <si>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</si>
  <si>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</si>
  <si>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</si>
  <si>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</si>
  <si>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</si>
  <si>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</si>
  <si>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</si>
  <si>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</si>
  <si>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</si>
  <si>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</si>
  <si>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</si>
  <si>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</si>
  <si>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</si>
  <si>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</si>
  <si>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</si>
  <si>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</si>
  <si>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</si>
  <si>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</si>
  <si>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</si>
  <si>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</si>
  <si>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</si>
  <si>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</si>
  <si>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</si>
  <si>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</si>
  <si>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</si>
  <si>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</si>
  <si>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</si>
  <si>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</si>
  <si>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</si>
  <si>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</si>
  <si>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</si>
  <si>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</si>
  <si>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</si>
  <si>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</si>
  <si>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</si>
  <si>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</si>
  <si>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</si>
  <si>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</si>
  <si>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</si>
  <si>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</si>
  <si>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</si>
  <si>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</si>
  <si>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</si>
  <si>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</si>
  <si>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</si>
  <si>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</si>
  <si>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</si>
  <si>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</si>
  <si>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</si>
  <si>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</si>
  <si>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</si>
  <si>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</si>
  <si>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</si>
  <si>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</si>
  <si>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</si>
  <si>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</si>
  <si>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</si>
  <si>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</si>
  <si>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</si>
  <si>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</si>
  <si>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</si>
  <si>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</si>
  <si>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</si>
  <si>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</si>
  <si>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</si>
  <si>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</si>
  <si>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</si>
  <si>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</si>
  <si>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</si>
  <si>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</si>
  <si>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</si>
  <si>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</si>
  <si>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</si>
  <si>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</si>
  <si>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</si>
  <si>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</si>
  <si>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</si>
  <si>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</si>
  <si>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</si>
  <si>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</si>
  <si>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</si>
  <si>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</si>
  <si>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</si>
  <si>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</si>
  <si>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</si>
  <si>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</si>
  <si>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</si>
  <si>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</si>
  <si>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</si>
  <si>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</si>
  <si>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</si>
  <si>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</si>
  <si>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</si>
  <si>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</si>
  <si>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</si>
  <si>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</si>
  <si>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</si>
  <si>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</si>
  <si>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</si>
  <si>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</si>
  <si>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</si>
  <si>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</si>
  <si>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</si>
  <si>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</si>
  <si>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</si>
  <si>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</si>
  <si>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</si>
  <si>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</si>
  <si>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</si>
  <si>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</si>
  <si>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</si>
  <si>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</si>
  <si>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</si>
  <si>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</si>
  <si>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</si>
  <si>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</si>
  <si>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</si>
  <si>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</si>
  <si>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</si>
  <si>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</si>
  <si>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</si>
  <si>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</si>
  <si>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</si>
  <si>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</si>
  <si>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</si>
  <si>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</si>
  <si>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</si>
  <si>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</si>
  <si>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</si>
  <si>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</si>
  <si>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</si>
  <si>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</si>
  <si>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</si>
  <si>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</si>
  <si>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</si>
  <si>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</si>
  <si>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</si>
  <si>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</si>
  <si>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</si>
  <si>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</si>
  <si>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</si>
  <si>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</si>
  <si>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</si>
  <si>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</si>
  <si>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</si>
  <si>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</si>
  <si>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</si>
  <si>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</si>
  <si>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</si>
  <si>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</si>
  <si>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</si>
  <si>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</si>
  <si>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</si>
  <si>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</si>
  <si>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</si>
  <si>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</si>
  <si>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</si>
  <si>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</si>
  <si>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</si>
  <si>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</si>
  <si>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</si>
  <si>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</si>
  <si>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</si>
  <si>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</si>
  <si>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</si>
  <si>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</si>
  <si>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</si>
  <si>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</si>
  <si>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</si>
  <si>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</si>
  <si>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</si>
  <si>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</si>
  <si>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</si>
  <si>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</si>
  <si>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</si>
  <si>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</si>
  <si>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</si>
  <si>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</si>
  <si>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</si>
  <si>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</si>
  <si>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</si>
  <si>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</si>
  <si>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</si>
  <si>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</si>
  <si>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</si>
  <si>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</si>
  <si>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</si>
  <si>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</si>
  <si>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</si>
  <si>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</si>
  <si>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</si>
  <si>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</si>
  <si>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</si>
  <si>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</si>
  <si>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</si>
  <si>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</si>
  <si>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</si>
  <si>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</si>
  <si>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</si>
  <si>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</si>
  <si>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</si>
  <si>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</si>
  <si>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</si>
  <si>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</si>
  <si>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</si>
  <si>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</si>
  <si>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</si>
  <si>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</si>
  <si>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</si>
  <si>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</si>
  <si>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</si>
  <si>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</si>
  <si>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</si>
  <si>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</si>
  <si>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</si>
  <si>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</si>
  <si>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</si>
  <si>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</si>
  <si>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</si>
  <si>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</si>
  <si>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</si>
  <si>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</si>
  <si>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</si>
  <si>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</si>
  <si>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</si>
  <si>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</si>
  <si>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</si>
  <si>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</si>
  <si>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</si>
  <si>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</si>
  <si>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</si>
  <si>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</si>
  <si>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</si>
  <si>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</si>
  <si>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</si>
  <si>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</si>
  <si>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</si>
  <si>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</si>
  <si>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</si>
  <si>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</si>
  <si>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</si>
  <si>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</si>
  <si>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</si>
  <si>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</si>
  <si>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</si>
  <si>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</si>
  <si>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</si>
  <si>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</si>
  <si>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</si>
  <si>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</si>
  <si>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</si>
  <si>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</si>
  <si>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</si>
  <si>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</si>
  <si>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</si>
  <si>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</si>
  <si>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</si>
  <si>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</si>
  <si>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</si>
  <si>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</si>
  <si>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</si>
  <si>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</si>
  <si>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</si>
  <si>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</si>
  <si>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</si>
  <si>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</si>
  <si>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</si>
  <si>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</si>
  <si>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</si>
  <si>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</si>
  <si>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</si>
  <si>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</si>
  <si>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</si>
  <si>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</si>
  <si>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</si>
  <si>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</si>
  <si>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</si>
  <si>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</si>
  <si>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</si>
  <si>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</si>
  <si>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</si>
  <si>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</si>
  <si>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</si>
  <si>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</si>
  <si>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</si>
  <si>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</si>
  <si>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</si>
  <si>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</si>
  <si>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</si>
  <si>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</si>
  <si>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</si>
  <si>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</si>
  <si>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</si>
  <si>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</si>
  <si>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</si>
  <si>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</si>
  <si>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</si>
  <si>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</si>
  <si>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</si>
  <si>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</si>
  <si>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</si>
  <si>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</si>
  <si>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</si>
  <si>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</si>
  <si>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</si>
  <si>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</si>
  <si>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</si>
  <si>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</si>
  <si>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</si>
  <si>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</si>
  <si>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</si>
  <si>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</si>
  <si>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</si>
  <si>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</si>
  <si>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</si>
  <si>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</si>
  <si>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</si>
  <si>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</si>
  <si>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</si>
  <si>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</si>
  <si>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</si>
  <si>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</si>
  <si>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</si>
  <si>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</si>
  <si>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</si>
  <si>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</si>
  <si>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</si>
  <si>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</si>
  <si>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</si>
  <si>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</si>
  <si>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</si>
  <si>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</si>
  <si>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</si>
  <si>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</si>
  <si>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</si>
  <si>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</si>
  <si>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</si>
  <si>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</si>
  <si>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</si>
  <si>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</si>
  <si>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</si>
  <si>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</si>
  <si>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</si>
  <si>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</si>
  <si>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</si>
  <si>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</si>
  <si>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</si>
  <si>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</si>
  <si>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</si>
  <si>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</si>
  <si>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</si>
  <si>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</si>
  <si>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</si>
  <si>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</si>
  <si>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</si>
  <si>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</si>
  <si>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</si>
  <si>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</si>
  <si>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</si>
  <si>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</si>
  <si>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</si>
  <si>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</si>
  <si>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</si>
  <si>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</si>
  <si>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</si>
  <si>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</si>
  <si>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</si>
  <si>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</si>
  <si>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</si>
  <si>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</si>
  <si>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</si>
  <si>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</si>
  <si>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</si>
  <si>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</si>
  <si>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</si>
  <si>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</si>
  <si>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</si>
  <si>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</si>
  <si>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</si>
  <si>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</si>
  <si>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</si>
  <si>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</si>
  <si>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</si>
  <si>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</si>
  <si>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</si>
  <si>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</si>
  <si>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</si>
  <si>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</si>
  <si>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</si>
  <si>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</si>
  <si>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</si>
  <si>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</si>
  <si>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</si>
  <si>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</si>
  <si>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</si>
  <si>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</si>
  <si>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</si>
  <si>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</si>
  <si>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</si>
  <si>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</si>
  <si>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</si>
  <si>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</si>
  <si>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</si>
  <si>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</si>
  <si>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</si>
  <si>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</si>
  <si>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</si>
  <si>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</si>
  <si>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</si>
  <si>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</si>
  <si>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</si>
  <si>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</si>
  <si>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</si>
  <si>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</si>
  <si>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</si>
  <si>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</si>
  <si>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</si>
  <si>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</si>
  <si>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</si>
  <si>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</si>
  <si>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</si>
  <si>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</si>
  <si>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</si>
  <si>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</si>
  <si>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</si>
  <si>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</si>
  <si>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</si>
  <si>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</si>
  <si>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</si>
  <si>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</si>
  <si>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</si>
  <si>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</si>
  <si>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</si>
  <si>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</si>
  <si>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</si>
  <si>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</si>
  <si>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</si>
  <si>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</si>
  <si>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</si>
  <si>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</si>
  <si>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</si>
  <si>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</si>
  <si>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</si>
  <si>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</si>
  <si>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</si>
  <si>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</si>
  <si>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</si>
  <si>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</si>
  <si>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</si>
  <si>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</si>
  <si>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</si>
  <si>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</si>
  <si>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</si>
  <si>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</si>
  <si>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</si>
  <si>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</si>
  <si>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</si>
  <si>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</si>
  <si>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</si>
  <si>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</si>
  <si>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</si>
  <si>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</si>
  <si>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</si>
  <si>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</si>
  <si>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</si>
  <si>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</si>
  <si>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</si>
  <si>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</si>
  <si>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</si>
  <si>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</si>
  <si>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</si>
  <si>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</si>
  <si>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</si>
  <si>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</si>
  <si>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</si>
  <si>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</si>
  <si>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</si>
  <si>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</si>
  <si>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</si>
  <si>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</si>
  <si>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</si>
  <si>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</si>
  <si>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</si>
  <si>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</si>
  <si>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</si>
  <si>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</si>
  <si>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</si>
  <si>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</si>
  <si>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</si>
  <si>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</si>
  <si>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</si>
  <si>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</si>
  <si>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</si>
  <si>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</si>
  <si>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</si>
  <si>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</si>
  <si>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</si>
  <si>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</si>
  <si>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</si>
  <si>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</si>
  <si>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</si>
  <si>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</si>
  <si>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</si>
  <si>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</si>
  <si>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</si>
  <si>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</si>
  <si>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</si>
  <si>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</si>
  <si>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</si>
  <si>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</si>
  <si>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</si>
  <si>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</si>
  <si>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</si>
  <si>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</si>
  <si>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</si>
  <si>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</si>
  <si>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</si>
  <si>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</si>
  <si>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</si>
  <si>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</si>
  <si>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</si>
  <si>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</si>
  <si>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</si>
  <si>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</si>
  <si>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</si>
  <si>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</si>
  <si>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</si>
  <si>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</si>
  <si>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</si>
  <si>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</si>
  <si>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</si>
  <si>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</si>
  <si>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</si>
  <si>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</si>
  <si>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</si>
  <si>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</si>
  <si>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</si>
  <si>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</si>
  <si>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</si>
  <si>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</si>
  <si>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</si>
  <si>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</si>
  <si>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</si>
  <si>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</si>
  <si>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</si>
  <si>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</si>
  <si>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</si>
  <si>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</si>
  <si>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</si>
  <si>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</si>
  <si>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</si>
  <si>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</si>
  <si>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</si>
  <si>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</si>
  <si>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</si>
  <si>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</si>
  <si>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</si>
  <si>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</si>
  <si>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</si>
  <si>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</si>
  <si>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</si>
  <si>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</si>
  <si>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</si>
  <si>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</si>
  <si>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</si>
  <si>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</si>
  <si>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</si>
  <si>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</si>
  <si>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</si>
  <si>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</si>
  <si>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</si>
  <si>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</si>
  <si>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</si>
  <si>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</si>
  <si>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</si>
  <si>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</si>
  <si>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</si>
  <si>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</si>
  <si>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</si>
  <si>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</si>
  <si>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</si>
  <si>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</si>
  <si>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</si>
  <si>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</si>
  <si>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</si>
  <si>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</si>
  <si>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</si>
  <si>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</si>
  <si>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</si>
  <si>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</si>
  <si>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</si>
  <si>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</si>
  <si>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</si>
  <si>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</si>
  <si>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</si>
  <si>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</si>
  <si>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</si>
  <si>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</si>
  <si>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</si>
  <si>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</si>
  <si>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</si>
  <si>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</si>
  <si>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</si>
  <si>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</si>
  <si>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</si>
  <si>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</si>
  <si>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</si>
  <si>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</si>
  <si>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</si>
  <si>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</si>
  <si>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</si>
  <si>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</si>
  <si>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</si>
  <si>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</si>
  <si>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</si>
  <si>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</si>
  <si>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</si>
  <si>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</si>
  <si>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</si>
  <si>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</si>
  <si>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</si>
  <si>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</si>
  <si>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</si>
  <si>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</si>
  <si>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</si>
  <si>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</si>
  <si>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</si>
  <si>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</si>
  <si>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</si>
  <si>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</si>
  <si>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</si>
  <si>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</si>
  <si>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</si>
  <si>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</si>
  <si>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</si>
  <si>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</si>
  <si>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</si>
  <si>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</si>
  <si>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</si>
  <si>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</si>
  <si>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</si>
  <si>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</si>
  <si>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</si>
  <si>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</si>
  <si>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</si>
  <si>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</si>
  <si>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</si>
  <si>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</si>
  <si>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</si>
  <si>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</si>
  <si>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</si>
  <si>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</si>
  <si>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</si>
  <si>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</si>
  <si>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</si>
  <si>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</si>
  <si>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</si>
  <si>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</si>
  <si>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</si>
  <si>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</si>
  <si>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</si>
  <si>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</si>
  <si>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</si>
  <si>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</si>
  <si>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</si>
  <si>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</si>
  <si>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</si>
  <si>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</si>
  <si>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</si>
  <si>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</si>
  <si>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</si>
  <si>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</si>
  <si>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</si>
  <si>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</si>
  <si>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</si>
  <si>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</si>
  <si>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</si>
  <si>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</si>
  <si>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</si>
  <si>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</si>
  <si>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</si>
  <si>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</si>
  <si>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</si>
  <si>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</si>
  <si>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</si>
  <si>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</si>
  <si>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</si>
  <si>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</si>
  <si>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</si>
  <si>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</si>
  <si>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</si>
  <si>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</si>
  <si>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</si>
  <si>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</si>
  <si>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</si>
  <si>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</si>
  <si>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</si>
  <si>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</si>
  <si>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</si>
  <si>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</si>
  <si>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</si>
  <si>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</si>
  <si>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</si>
  <si>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</si>
  <si>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</si>
  <si>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</si>
  <si>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</si>
  <si>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</si>
  <si>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</si>
  <si>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</si>
  <si>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</si>
  <si>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</si>
  <si>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</si>
  <si>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</si>
  <si>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</si>
  <si>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</si>
  <si>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</si>
  <si>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</si>
  <si>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</si>
  <si>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</si>
  <si>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</si>
  <si>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</si>
  <si>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</si>
  <si>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</si>
  <si>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</si>
  <si>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</si>
  <si>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</si>
  <si>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</si>
  <si>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</si>
  <si>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</si>
  <si>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</si>
  <si>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</si>
  <si>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</si>
  <si>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</si>
  <si>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</si>
  <si>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</si>
  <si>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</si>
  <si>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</si>
  <si>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</si>
  <si>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</si>
  <si>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</si>
  <si>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</si>
  <si>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</si>
  <si>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</si>
  <si>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</si>
  <si>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</si>
  <si>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</si>
  <si>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</si>
  <si>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</si>
  <si>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</si>
  <si>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</si>
  <si>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</si>
  <si>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</si>
  <si>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</si>
  <si>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</si>
  <si>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</si>
  <si>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</si>
  <si>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</si>
  <si>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</si>
  <si>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</si>
  <si>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</si>
  <si>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</si>
  <si>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</si>
  <si>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</si>
  <si>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</si>
  <si>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</si>
  <si>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</si>
  <si>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</si>
  <si>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</si>
  <si>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</si>
  <si>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</si>
  <si>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</si>
  <si>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</si>
  <si>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</si>
  <si>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</si>
  <si>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</si>
  <si>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</si>
  <si>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</si>
  <si>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</si>
  <si>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</si>
  <si>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</si>
  <si>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</si>
  <si>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</si>
  <si>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</si>
  <si>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</si>
  <si>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</si>
  <si>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</si>
  <si>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</si>
  <si>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</si>
  <si>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</si>
  <si>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</si>
  <si>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</si>
  <si>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</si>
  <si>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</si>
  <si>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</si>
  <si>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</si>
  <si>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</si>
  <si>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</si>
  <si>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</si>
  <si>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</si>
  <si>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</si>
  <si>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</si>
  <si>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</si>
  <si>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</si>
  <si>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</si>
  <si>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</si>
  <si>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</si>
  <si>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</si>
  <si>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</si>
  <si>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</si>
  <si>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</si>
  <si>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</si>
  <si>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</si>
  <si>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</si>
  <si>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</si>
  <si>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</si>
  <si>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</si>
  <si>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</si>
  <si>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</si>
  <si>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</si>
  <si>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</si>
  <si>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</si>
  <si>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</si>
  <si>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</si>
  <si>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</si>
  <si>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</si>
  <si>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</si>
  <si>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</si>
  <si>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</si>
  <si>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</si>
  <si>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</si>
  <si>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</si>
  <si>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</si>
  <si>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</si>
  <si>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</si>
  <si>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</si>
  <si>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</si>
  <si>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</si>
  <si>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</si>
  <si>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</si>
  <si>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</si>
  <si>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</si>
  <si>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</si>
  <si>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</si>
  <si>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</si>
  <si>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</si>
  <si>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</si>
  <si>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</si>
  <si>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</si>
  <si>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</si>
  <si>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</si>
  <si>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</si>
  <si>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</si>
  <si>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</si>
  <si>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</si>
  <si>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</si>
  <si>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</si>
  <si>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</si>
  <si>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</si>
  <si>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</si>
  <si>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</si>
  <si>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</si>
  <si>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</si>
  <si>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</si>
  <si>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</si>
  <si>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</si>
  <si>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</si>
  <si>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</si>
  <si>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</si>
  <si>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</si>
  <si>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</si>
  <si>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</si>
  <si>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</si>
  <si>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</si>
  <si>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</si>
  <si>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</si>
  <si>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</si>
  <si>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</si>
  <si>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</si>
  <si>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</si>
  <si>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</si>
  <si>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</si>
  <si>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</si>
  <si>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</si>
  <si>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</si>
  <si>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</si>
  <si>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</si>
  <si>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</si>
  <si>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</si>
  <si>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</si>
  <si>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</si>
  <si>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</si>
  <si>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</si>
  <si>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</si>
  <si>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</si>
  <si>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</si>
  <si>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</si>
  <si>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</si>
  <si>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</si>
  <si>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</si>
  <si>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</si>
  <si>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</si>
  <si>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</si>
  <si>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</si>
  <si>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</si>
  <si>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</si>
  <si>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</si>
  <si>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</si>
  <si>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</si>
  <si>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</si>
  <si>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</si>
  <si>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</si>
  <si>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</si>
  <si>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</si>
  <si>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</si>
  <si>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</si>
  <si>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</si>
  <si>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</si>
  <si>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</si>
  <si>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</si>
  <si>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</si>
  <si>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</si>
  <si>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</si>
  <si>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</si>
  <si>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</si>
  <si>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</si>
  <si>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</si>
  <si>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</si>
  <si>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</si>
  <si>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</si>
  <si>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</si>
  <si>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</si>
  <si>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</si>
  <si>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</si>
  <si>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</si>
  <si>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</si>
  <si>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</si>
  <si>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</si>
  <si>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</si>
  <si>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</si>
  <si>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</si>
  <si>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</si>
  <si>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</si>
  <si>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</si>
  <si>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</si>
  <si>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</si>
  <si>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</si>
  <si>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</si>
  <si>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</si>
  <si>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</si>
  <si>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</si>
  <si>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</si>
  <si>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</si>
  <si>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</si>
  <si>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</si>
  <si>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</si>
  <si>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</si>
  <si>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</si>
  <si>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</si>
  <si>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</si>
  <si>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</si>
  <si>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</si>
  <si>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</si>
  <si>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</si>
  <si>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</si>
  <si>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</si>
  <si>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</si>
  <si>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</si>
  <si>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</si>
  <si>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</si>
  <si>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</si>
  <si>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</si>
  <si>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</si>
  <si>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</si>
  <si>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</si>
  <si>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</si>
  <si>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</si>
  <si>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</si>
  <si>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</si>
  <si>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</si>
  <si>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</si>
  <si>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</si>
  <si>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</si>
  <si>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</si>
  <si>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</si>
  <si>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</si>
  <si>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</si>
  <si>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</si>
  <si>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</si>
  <si>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</si>
  <si>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</si>
  <si>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</si>
  <si>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</si>
  <si>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</si>
  <si>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</si>
  <si>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</si>
  <si>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</si>
  <si>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</si>
  <si>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</si>
  <si>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</si>
  <si>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</si>
  <si>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</si>
  <si>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</si>
  <si>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</si>
  <si>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</si>
  <si>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</si>
  <si>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</si>
  <si>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</si>
  <si>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</si>
  <si>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</si>
  <si>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</si>
  <si>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</si>
  <si>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</si>
  <si>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</si>
  <si>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</si>
  <si>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</si>
  <si>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</si>
  <si>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</si>
  <si>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</si>
  <si>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</si>
  <si>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</si>
  <si>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</si>
  <si>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</si>
  <si>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</si>
  <si>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</si>
  <si>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</si>
  <si>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</si>
  <si>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</si>
  <si>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</si>
  <si>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</si>
  <si>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</si>
  <si>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</si>
  <si>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</si>
  <si>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</si>
  <si>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</si>
  <si>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</si>
  <si>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</si>
  <si>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</si>
  <si>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</si>
  <si>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</si>
  <si>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</si>
  <si>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</si>
  <si>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</si>
  <si>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</si>
  <si>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</si>
  <si>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</si>
  <si>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</si>
  <si>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</si>
  <si>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</si>
  <si>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</si>
  <si>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</si>
  <si>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</si>
  <si>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</si>
  <si>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</si>
  <si>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</si>
  <si>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</si>
  <si>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</si>
  <si>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</si>
  <si>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</si>
  <si>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</si>
  <si>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</si>
  <si>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</si>
  <si>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</si>
  <si>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</si>
  <si>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</si>
  <si>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</si>
  <si>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</si>
  <si>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</si>
  <si>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</si>
  <si>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</si>
  <si>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</si>
  <si>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</si>
  <si>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</si>
  <si>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</si>
  <si>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</si>
  <si>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</si>
  <si>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</si>
  <si>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</si>
  <si>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</si>
  <si>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</si>
  <si>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</si>
  <si>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</si>
  <si>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</si>
  <si>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</si>
  <si>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</si>
  <si>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</si>
  <si>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</si>
  <si>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</si>
  <si>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</si>
  <si>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</si>
  <si>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</si>
  <si>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</si>
  <si>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</si>
  <si>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</si>
  <si>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</si>
  <si>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</si>
  <si>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</si>
  <si>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</si>
  <si>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</si>
  <si>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</si>
  <si>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</si>
  <si>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</si>
  <si>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</si>
  <si>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</si>
  <si>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</si>
  <si>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</si>
  <si>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</si>
  <si>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</si>
  <si>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</si>
  <si>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</si>
  <si>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</si>
  <si>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</si>
  <si>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</si>
  <si>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</si>
  <si>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</si>
  <si>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</si>
  <si>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</si>
  <si>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</si>
  <si>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</si>
  <si>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</si>
  <si>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</si>
  <si>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</si>
  <si>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</si>
  <si>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</si>
  <si>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</si>
  <si>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</si>
  <si>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</si>
  <si>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</si>
  <si>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</si>
  <si>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</si>
  <si>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</si>
  <si>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</si>
  <si>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</si>
  <si>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</si>
  <si>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</si>
  <si>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</si>
  <si>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</si>
  <si>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</si>
  <si>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</si>
  <si>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</si>
  <si>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</si>
  <si>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</si>
  <si>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</si>
  <si>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</si>
  <si>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</si>
  <si>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</si>
  <si>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</si>
  <si>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</si>
  <si>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</si>
  <si>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</si>
  <si>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</si>
  <si>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</si>
  <si>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</si>
  <si>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</si>
  <si>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</si>
  <si>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</si>
  <si>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</si>
  <si>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</si>
  <si>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</si>
  <si>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</si>
  <si>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</si>
  <si>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</si>
  <si>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</si>
  <si>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</si>
  <si>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</si>
  <si>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</si>
  <si>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</si>
  <si>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</si>
  <si>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</si>
  <si>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</si>
  <si>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</si>
  <si>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</si>
  <si>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</si>
  <si>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</si>
  <si>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</si>
  <si>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</si>
  <si>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</si>
  <si>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</si>
  <si>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</si>
  <si>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</si>
  <si>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</si>
  <si>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</si>
  <si>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</si>
  <si>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</si>
  <si>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</si>
  <si>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</si>
  <si>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</si>
  <si>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</si>
  <si>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</si>
  <si>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</si>
  <si>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</si>
  <si>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</si>
  <si>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</si>
  <si>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</si>
  <si>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</si>
  <si>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</si>
  <si>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</si>
  <si>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</si>
  <si>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</si>
  <si>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</si>
  <si>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</si>
  <si>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</si>
  <si>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</si>
  <si>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</si>
  <si>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</si>
  <si>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</si>
  <si>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</si>
  <si>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</si>
  <si>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</si>
  <si>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</si>
  <si>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</si>
  <si>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</si>
  <si>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</si>
  <si>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</si>
  <si>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</si>
  <si>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</si>
  <si>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</si>
  <si>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</si>
  <si>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</si>
  <si>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</si>
  <si>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</si>
  <si>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</si>
  <si>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</si>
  <si>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</si>
  <si>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</si>
  <si>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</si>
  <si>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</si>
  <si>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</si>
  <si>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</si>
  <si>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</si>
  <si>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</si>
  <si>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</si>
  <si>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</si>
  <si>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</si>
  <si>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</si>
  <si>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</si>
  <si>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</si>
  <si>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</si>
  <si>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</si>
  <si>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</si>
  <si>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</si>
  <si>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</si>
  <si>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</si>
  <si>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</si>
  <si>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</si>
  <si>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</si>
  <si>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</si>
  <si>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</si>
  <si>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</si>
  <si>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</si>
  <si>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</si>
  <si>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</si>
  <si>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</si>
  <si>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</si>
  <si>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</si>
  <si>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</si>
  <si>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</si>
  <si>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</si>
  <si>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</si>
  <si>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</si>
  <si>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</si>
  <si>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</si>
  <si>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</si>
  <si>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</si>
  <si>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</si>
  <si>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</si>
  <si>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</si>
  <si>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</si>
  <si>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</si>
  <si>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</si>
  <si>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</si>
  <si>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</si>
  <si>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</si>
  <si>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</si>
  <si>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</si>
  <si>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</si>
  <si>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</si>
  <si>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</si>
  <si>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</si>
  <si>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</si>
  <si>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</si>
  <si>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</si>
  <si>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</si>
  <si>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</si>
  <si>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</si>
  <si>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</si>
  <si>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</si>
  <si>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</si>
  <si>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</si>
  <si>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</si>
  <si>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</si>
  <si>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</si>
  <si>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</si>
  <si>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</si>
  <si>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</si>
  <si>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</si>
  <si>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</si>
  <si>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</si>
  <si>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</si>
  <si>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</si>
  <si>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</si>
  <si>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</si>
  <si>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</si>
  <si>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</si>
  <si>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</si>
  <si>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</si>
  <si>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</si>
  <si>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</si>
  <si>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</si>
  <si>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</si>
  <si>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</si>
  <si>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</si>
  <si>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</si>
  <si>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</si>
  <si>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</si>
  <si>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</si>
  <si>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</si>
  <si>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</si>
  <si>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</si>
  <si>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</si>
  <si>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</si>
  <si>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</si>
  <si>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</si>
  <si>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</si>
  <si>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</si>
  <si>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</si>
  <si>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</si>
  <si>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</si>
  <si>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</si>
  <si>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</si>
  <si>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</si>
  <si>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</si>
  <si>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</si>
  <si>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</si>
  <si>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</si>
  <si>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</si>
  <si>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</si>
  <si>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</si>
  <si>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</si>
  <si>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</si>
  <si>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</si>
  <si>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</si>
  <si>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</si>
  <si>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</si>
  <si>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</si>
  <si>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</si>
  <si>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</si>
  <si>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</si>
  <si>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</si>
  <si>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</si>
  <si>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</si>
  <si>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</si>
  <si>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</si>
  <si>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</si>
  <si>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</si>
  <si>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</si>
  <si>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</si>
  <si>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</si>
  <si>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</si>
  <si>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</si>
  <si>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</si>
  <si>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</si>
  <si>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</si>
  <si>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</si>
  <si>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</si>
  <si>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</si>
  <si>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</si>
  <si>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</si>
  <si>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</si>
  <si>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</si>
  <si>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</si>
  <si>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</si>
  <si>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</si>
  <si>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</si>
  <si>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</si>
  <si>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</si>
  <si>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</si>
  <si>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</si>
  <si>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</si>
  <si>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</si>
  <si>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</si>
  <si>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</si>
  <si>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</si>
  <si>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</si>
  <si>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</si>
  <si>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</si>
  <si>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</si>
  <si>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</si>
  <si>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</si>
  <si>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</si>
  <si>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</si>
  <si>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</si>
  <si>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</si>
  <si>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</si>
  <si>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</si>
  <si>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</si>
  <si>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</si>
  <si>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</si>
  <si>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</si>
  <si>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</si>
  <si>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</si>
  <si>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</si>
  <si>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</si>
  <si>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</si>
  <si>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</si>
  <si>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</si>
  <si>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</si>
  <si>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</si>
  <si>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</si>
  <si>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</si>
  <si>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</si>
  <si>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</si>
  <si>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</si>
  <si>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</si>
  <si>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</si>
  <si>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</si>
  <si>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</si>
  <si>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</si>
  <si>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</si>
  <si>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</si>
  <si>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</si>
  <si>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</si>
  <si>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</si>
  <si>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</si>
  <si>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</si>
  <si>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</si>
  <si>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</si>
  <si>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</si>
  <si>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</si>
  <si>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</si>
  <si>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</si>
  <si>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</si>
  <si>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</si>
  <si>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</si>
  <si>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</si>
  <si>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</si>
  <si>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</si>
  <si>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</si>
  <si>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</si>
  <si>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</si>
  <si>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</si>
  <si>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</si>
  <si>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</si>
  <si>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</si>
  <si>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</si>
  <si>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</si>
  <si>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</si>
  <si>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</si>
  <si>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</si>
  <si>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</si>
  <si>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</si>
  <si>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</si>
  <si>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</si>
  <si>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</si>
  <si>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</si>
  <si>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</si>
  <si>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</si>
  <si>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</si>
  <si>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</si>
  <si>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</si>
  <si>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</si>
  <si>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</si>
  <si>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</si>
  <si>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</si>
  <si>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</si>
  <si>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</si>
  <si>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</si>
  <si>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</si>
  <si>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</si>
  <si>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</si>
  <si>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</si>
  <si>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</si>
  <si>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</si>
  <si>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</si>
  <si>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</si>
  <si>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</si>
  <si>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</si>
  <si>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</si>
  <si>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</si>
  <si>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</si>
  <si>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</si>
  <si>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</si>
  <si>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</si>
  <si>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</si>
  <si>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</si>
  <si>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</si>
  <si>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</si>
  <si>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</si>
  <si>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</si>
  <si>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</si>
  <si>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</si>
  <si>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</si>
  <si>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</si>
  <si>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</si>
  <si>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</si>
  <si>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</si>
  <si>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</si>
  <si>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</si>
  <si>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</si>
  <si>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</si>
  <si>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</si>
  <si>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</si>
  <si>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</si>
  <si>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</si>
  <si>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</si>
  <si>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</si>
  <si>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</si>
  <si>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</si>
  <si>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</si>
  <si>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</si>
  <si>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</si>
  <si>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</si>
  <si>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</si>
  <si>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</si>
  <si>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</si>
  <si>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</si>
  <si>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</si>
  <si>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</si>
  <si>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</si>
  <si>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</si>
  <si>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</si>
  <si>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</si>
  <si>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</si>
  <si>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</si>
  <si>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</si>
  <si>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</si>
  <si>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</si>
  <si>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</si>
  <si>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</si>
  <si>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</si>
  <si>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</si>
  <si>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</si>
  <si>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</si>
  <si>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</si>
  <si>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</si>
  <si>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</si>
  <si>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</si>
  <si>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</si>
  <si>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</si>
  <si>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</si>
  <si>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</si>
  <si>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</si>
  <si>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</si>
  <si>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</si>
  <si>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</si>
  <si>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</si>
  <si>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</si>
  <si>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</si>
  <si>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</si>
  <si>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</si>
  <si>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</si>
  <si>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</si>
  <si>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</si>
  <si>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</si>
  <si>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</si>
  <si>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</si>
  <si>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</si>
  <si>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</si>
  <si>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</si>
  <si>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</si>
  <si>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</si>
  <si>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</si>
  <si>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</si>
  <si>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</si>
  <si>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</si>
  <si>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</si>
  <si>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</si>
  <si>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</si>
  <si>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</si>
  <si>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</si>
  <si>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</si>
  <si>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</si>
  <si>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</si>
  <si>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</si>
  <si>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</si>
  <si>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</si>
  <si>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</si>
  <si>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</si>
  <si>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</si>
  <si>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</si>
  <si>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</si>
  <si>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</si>
  <si>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</si>
  <si>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</si>
  <si>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</si>
  <si>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</si>
  <si>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</si>
  <si>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</si>
  <si>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</si>
  <si>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</si>
  <si>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</si>
  <si>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</si>
  <si>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</si>
  <si>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</si>
  <si>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</si>
  <si>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</si>
  <si>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</si>
  <si>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</si>
  <si>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</si>
  <si>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</si>
  <si>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</si>
  <si>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</si>
  <si>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</si>
  <si>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</si>
  <si>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</si>
  <si>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</si>
  <si>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</si>
  <si>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</si>
  <si>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</si>
  <si>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</si>
  <si>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</si>
  <si>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</si>
  <si>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</si>
  <si>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</si>
  <si>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</si>
  <si>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</si>
  <si>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</si>
  <si>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</si>
  <si>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</si>
  <si>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</si>
  <si>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</si>
  <si>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</si>
  <si>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</si>
  <si>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</si>
  <si>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</si>
  <si>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</si>
  <si>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</si>
  <si>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</si>
  <si>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</si>
  <si>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</si>
  <si>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</si>
  <si>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</si>
  <si>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</si>
  <si>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</si>
  <si>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</si>
  <si>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</si>
  <si>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</si>
  <si>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</si>
  <si>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</si>
  <si>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</si>
  <si>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</si>
  <si>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</si>
  <si>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</si>
  <si>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</si>
  <si>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</si>
  <si>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</si>
  <si>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</si>
  <si>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</si>
  <si>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</si>
  <si>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</si>
  <si>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</si>
  <si>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</si>
  <si>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</si>
  <si>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</si>
  <si>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</si>
  <si>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</si>
  <si>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</si>
  <si>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</si>
  <si>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</si>
  <si>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</si>
  <si>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</si>
  <si>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</si>
  <si>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</si>
  <si>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</si>
  <si>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</si>
  <si>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</si>
  <si>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</si>
  <si>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</si>
  <si>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</si>
  <si>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</si>
  <si>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</si>
  <si>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</si>
  <si>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</si>
  <si>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</si>
  <si>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</si>
  <si>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</si>
  <si>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</si>
  <si>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</si>
  <si>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</si>
  <si>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</si>
  <si>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</si>
  <si>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</si>
  <si>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</si>
  <si>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</si>
  <si>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</si>
  <si>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</si>
  <si>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</si>
  <si>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</si>
  <si>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</si>
  <si>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</si>
  <si>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</si>
  <si>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</si>
  <si>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</si>
  <si>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</si>
  <si>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</si>
  <si>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</si>
  <si>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</si>
  <si>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</si>
  <si>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</si>
  <si>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</si>
  <si>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</si>
  <si>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</si>
  <si>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</si>
  <si>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</si>
  <si>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</si>
  <si>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</si>
  <si>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</si>
  <si>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</si>
  <si>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</si>
  <si>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</si>
  <si>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</si>
  <si>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</si>
  <si>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</si>
  <si>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</si>
  <si>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</si>
  <si>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</si>
  <si>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</si>
  <si>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</si>
  <si>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</si>
  <si>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</si>
  <si>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</si>
  <si>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</si>
  <si>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</si>
  <si>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</si>
  <si>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</si>
  <si>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</si>
  <si>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</si>
  <si>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</si>
  <si>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</si>
  <si>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</si>
  <si>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</si>
  <si>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</si>
  <si>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</si>
  <si>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</si>
  <si>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</si>
  <si>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</si>
  <si>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</si>
  <si>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</si>
  <si>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</si>
  <si>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</si>
  <si>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</si>
  <si>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</si>
  <si>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</si>
  <si>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</si>
  <si>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</si>
  <si>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</si>
  <si>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</si>
  <si>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</si>
  <si>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</si>
  <si>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</si>
  <si>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</si>
  <si>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</si>
  <si>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</si>
  <si>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</si>
  <si>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</si>
  <si>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</si>
  <si>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</si>
  <si>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</si>
  <si>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</si>
  <si>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</si>
  <si>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</si>
  <si>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</si>
  <si>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</si>
  <si>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</si>
  <si>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</si>
  <si>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</si>
  <si>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</si>
  <si>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</si>
  <si>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</si>
  <si>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</si>
  <si>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</si>
  <si>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</si>
  <si>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</si>
  <si>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</si>
  <si>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</si>
  <si>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</si>
  <si>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</si>
  <si>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</si>
  <si>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</si>
  <si>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</si>
  <si>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</si>
  <si>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</si>
  <si>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</si>
  <si>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</si>
  <si>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</si>
  <si>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</si>
  <si>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</si>
  <si>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</si>
  <si>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</si>
  <si>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</si>
  <si>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</si>
  <si>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</si>
  <si>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</si>
  <si>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</si>
  <si>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</si>
  <si>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</si>
  <si>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</si>
  <si>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</si>
  <si>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</si>
  <si>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</si>
  <si>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</si>
  <si>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</si>
  <si>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</si>
  <si>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</si>
  <si>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</si>
  <si>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</si>
  <si>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</si>
  <si>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</si>
  <si>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</si>
  <si>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</si>
  <si>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</si>
  <si>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</si>
  <si>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</si>
  <si>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</si>
  <si>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</si>
  <si>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</si>
  <si>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</si>
  <si>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</si>
  <si>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</si>
  <si>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</si>
  <si>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</si>
  <si>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</si>
  <si>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</si>
  <si>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</si>
  <si>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</si>
  <si>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</si>
  <si>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</si>
  <si>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</si>
  <si>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</si>
  <si>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</si>
  <si>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</si>
  <si>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</si>
  <si>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</si>
  <si>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</si>
  <si>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</si>
  <si>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</si>
  <si>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</si>
  <si>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</si>
  <si>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</si>
  <si>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</si>
  <si>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</si>
  <si>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</si>
  <si>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</si>
  <si>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</si>
  <si>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</si>
  <si>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</si>
  <si>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</si>
  <si>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</si>
  <si>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</si>
  <si>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</si>
  <si>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</si>
  <si>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</si>
  <si>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</si>
  <si>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</si>
  <si>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</si>
  <si>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</si>
  <si>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</si>
  <si>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</si>
  <si>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</si>
  <si>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</si>
  <si>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</si>
  <si>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</si>
  <si>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</si>
  <si>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</si>
  <si>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</si>
  <si>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</si>
  <si>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</si>
  <si>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</si>
  <si>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</si>
  <si>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</si>
  <si>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</si>
  <si>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</si>
  <si>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</si>
  <si>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</si>
  <si>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</si>
  <si>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</si>
  <si>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</si>
  <si>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</si>
  <si>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</si>
  <si>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</si>
  <si>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</si>
  <si>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</si>
  <si>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</si>
  <si>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</si>
  <si>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</si>
  <si>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</si>
  <si>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</si>
  <si>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</si>
  <si>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</si>
  <si>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</si>
  <si>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</si>
  <si>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</si>
  <si>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</si>
  <si>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</si>
  <si>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</si>
  <si>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</si>
  <si>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</si>
  <si>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</si>
  <si>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</si>
  <si>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</si>
  <si>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</si>
  <si>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</si>
  <si>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</si>
  <si>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</si>
  <si>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</si>
  <si>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</si>
  <si>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</si>
  <si>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</si>
  <si>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</si>
  <si>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</si>
  <si>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</si>
  <si>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</si>
  <si>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</si>
  <si>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</si>
  <si>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</si>
  <si>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</si>
  <si>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</si>
  <si>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</si>
  <si>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</si>
  <si>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</si>
  <si>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</si>
  <si>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</si>
  <si>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</si>
  <si>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</si>
  <si>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</si>
  <si>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</si>
  <si>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</si>
  <si>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</si>
  <si>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</si>
  <si>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</si>
  <si>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</si>
  <si>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</si>
  <si>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</si>
  <si>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</si>
  <si>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</si>
  <si>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</si>
  <si>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</si>
  <si>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</si>
  <si>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</si>
  <si>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</si>
  <si>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</si>
  <si>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</si>
  <si>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</si>
  <si>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</si>
  <si>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</si>
  <si>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</si>
  <si>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</si>
  <si>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</si>
  <si>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</si>
  <si>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</si>
  <si>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</si>
  <si>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</si>
  <si>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</si>
  <si>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</si>
  <si>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</si>
  <si>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</si>
  <si>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</si>
  <si>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</si>
  <si>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</si>
  <si>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</si>
  <si>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</si>
  <si>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</si>
  <si>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</si>
  <si>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</si>
  <si>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</si>
  <si>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</si>
  <si>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</si>
  <si>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</si>
  <si>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</si>
  <si>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</si>
  <si>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</si>
  <si>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</si>
  <si>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</si>
  <si>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</si>
  <si>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</si>
  <si>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</si>
  <si>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</si>
  <si>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</si>
  <si>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</si>
  <si>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</si>
  <si>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</si>
  <si>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</si>
  <si>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</si>
  <si>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</si>
  <si>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</si>
  <si>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</si>
  <si>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</si>
  <si>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</si>
  <si>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</si>
  <si>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</si>
  <si>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</si>
  <si>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</si>
  <si>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</si>
  <si>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</si>
  <si>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</si>
  <si>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</si>
  <si>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</si>
  <si>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</si>
  <si>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</si>
  <si>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</si>
  <si>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</si>
  <si>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</si>
  <si>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</si>
  <si>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</si>
  <si>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</si>
  <si>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</si>
  <si>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</si>
  <si>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</si>
  <si>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</si>
  <si>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</si>
  <si>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</si>
  <si>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</si>
  <si>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</si>
  <si>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</si>
  <si>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</si>
  <si>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</si>
  <si>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</si>
  <si>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</si>
  <si>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</si>
  <si>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</si>
  <si>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</si>
  <si>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</si>
  <si>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</si>
  <si>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</si>
  <si>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</si>
  <si>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</si>
  <si>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</si>
  <si>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</si>
  <si>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</si>
  <si>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</si>
  <si>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</si>
  <si>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</si>
  <si>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</si>
  <si>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</si>
  <si>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</si>
  <si>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</si>
  <si>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</si>
  <si>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</si>
  <si>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</si>
  <si>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</si>
  <si>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</si>
  <si>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</si>
  <si>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</si>
  <si>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</si>
  <si>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</si>
  <si>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</si>
  <si>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</si>
  <si>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</si>
  <si>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</si>
  <si>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</si>
  <si>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</si>
  <si>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</si>
  <si>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</si>
  <si>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</si>
  <si>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</si>
  <si>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</si>
  <si>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</si>
  <si>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</si>
  <si>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</si>
  <si>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</si>
  <si>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</si>
  <si>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</si>
  <si>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</si>
  <si>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</si>
  <si>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</si>
  <si>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</si>
  <si>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</si>
  <si>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</si>
  <si>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</si>
  <si>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</si>
  <si>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</si>
  <si>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</si>
  <si>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</si>
  <si>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</si>
  <si>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</si>
  <si>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</si>
  <si>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</si>
  <si>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</si>
  <si>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</si>
  <si>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</si>
  <si>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</si>
  <si>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</si>
  <si>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</si>
  <si>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</si>
  <si>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</si>
  <si>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</si>
  <si>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</si>
  <si>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</si>
  <si>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</si>
  <si>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</si>
  <si>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</si>
  <si>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</si>
  <si>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</si>
  <si>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</si>
  <si>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</si>
  <si>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</si>
  <si>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</si>
  <si>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</si>
  <si>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</si>
  <si>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</si>
  <si>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</si>
  <si>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</si>
  <si>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</si>
  <si>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</si>
  <si>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</si>
  <si>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</si>
  <si>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</si>
  <si>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</si>
  <si>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</si>
  <si>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</si>
  <si>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</si>
  <si>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</si>
  <si>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</si>
  <si>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</si>
  <si>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</si>
  <si>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</si>
  <si>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</si>
  <si>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</si>
  <si>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</si>
  <si>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</si>
  <si>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</si>
  <si>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</si>
  <si>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</si>
  <si>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</si>
  <si>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</si>
  <si>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</si>
  <si>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</si>
  <si>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</si>
  <si>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</si>
  <si>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</si>
  <si>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</si>
  <si>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</si>
  <si>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</si>
  <si>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</si>
  <si>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</si>
  <si>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</si>
  <si>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</si>
  <si>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</si>
  <si>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</si>
  <si>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</si>
  <si>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</si>
  <si>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</si>
  <si>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</si>
  <si>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</si>
  <si>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</si>
  <si>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</si>
  <si>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</si>
  <si>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</si>
  <si>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</si>
  <si>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</si>
  <si>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</si>
  <si>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</si>
  <si>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</si>
  <si>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</si>
  <si>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</si>
  <si>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</si>
  <si>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</si>
  <si>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</si>
  <si>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</si>
  <si>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</si>
  <si>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</si>
  <si>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</si>
  <si>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</si>
  <si>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</si>
  <si>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</si>
  <si>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</si>
  <si>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</si>
  <si>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</si>
  <si>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</si>
  <si>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</si>
  <si>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</si>
  <si>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</si>
  <si>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</si>
  <si>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</si>
  <si>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</si>
  <si>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</si>
  <si>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</si>
  <si>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</si>
  <si>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</si>
  <si>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</si>
  <si>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</si>
  <si>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</si>
  <si>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</si>
  <si>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</si>
  <si>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</si>
  <si>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</si>
  <si>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</si>
  <si>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</si>
  <si>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</si>
  <si>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</si>
  <si>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</si>
  <si>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</si>
  <si>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</si>
  <si>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</si>
  <si>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</si>
  <si>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</si>
  <si>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</si>
  <si>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</si>
  <si>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</si>
  <si>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</si>
  <si>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</si>
  <si>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</si>
  <si>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</si>
  <si>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</si>
  <si>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</si>
  <si>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</si>
  <si>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</si>
  <si>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</si>
  <si>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</si>
  <si>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</si>
  <si>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</si>
  <si>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</si>
  <si>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</si>
  <si>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</si>
  <si>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</si>
  <si>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</si>
  <si>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</si>
  <si>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</si>
  <si>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</si>
  <si>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</si>
  <si>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</si>
  <si>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</si>
  <si>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</si>
  <si>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</si>
  <si>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</si>
  <si>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</si>
  <si>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</si>
  <si>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</si>
  <si>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</si>
  <si>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</si>
  <si>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</si>
  <si>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</si>
  <si>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</si>
  <si>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</si>
  <si>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</si>
  <si>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</si>
  <si>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</si>
  <si>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</si>
  <si>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</si>
  <si>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</si>
  <si>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</si>
  <si>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</si>
  <si>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</si>
  <si>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</si>
  <si>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</si>
  <si>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</si>
  <si>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</si>
  <si>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</si>
  <si>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</si>
  <si>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</si>
  <si>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</si>
  <si>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</si>
  <si>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</si>
  <si>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</si>
  <si>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</si>
  <si>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</si>
  <si>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</si>
  <si>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</si>
  <si>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</si>
  <si>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</si>
  <si>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</si>
  <si>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</si>
  <si>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</si>
  <si>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</si>
  <si>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</si>
  <si>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</si>
  <si>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</si>
  <si>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</si>
  <si>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</si>
  <si>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</si>
  <si>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</si>
  <si>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</si>
  <si>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</si>
  <si>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</si>
  <si>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</si>
  <si>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</si>
  <si>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</si>
  <si>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</si>
  <si>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</si>
  <si>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</si>
  <si>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</si>
  <si>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</si>
  <si>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</si>
  <si>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</si>
  <si>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</si>
  <si>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</si>
  <si>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</si>
  <si>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</si>
  <si>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</si>
  <si>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</si>
  <si>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</si>
  <si>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</si>
  <si>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</si>
  <si>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</si>
  <si>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</si>
  <si>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</si>
  <si>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</si>
  <si>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</si>
  <si>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</si>
  <si>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</si>
  <si>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</si>
  <si>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</si>
  <si>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</si>
  <si>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</si>
  <si>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</si>
  <si>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</si>
  <si>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</si>
  <si>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</si>
  <si>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</si>
  <si>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</si>
  <si>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</si>
  <si>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</si>
  <si>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</si>
  <si>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</si>
  <si>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</si>
  <si>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</si>
  <si>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</si>
  <si>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</si>
  <si>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</si>
  <si>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</si>
  <si>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</si>
  <si>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</si>
  <si>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</si>
  <si>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</si>
  <si>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</si>
  <si>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</si>
  <si>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</si>
  <si>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</si>
  <si>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</si>
  <si>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</si>
  <si>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</si>
  <si>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</si>
  <si>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</si>
  <si>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</si>
  <si>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</si>
  <si>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</si>
  <si>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</si>
  <si>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</si>
  <si>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</si>
  <si>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</si>
  <si>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</si>
  <si>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</si>
  <si>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</si>
  <si>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</si>
  <si>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</si>
  <si>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</si>
  <si>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</si>
  <si>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</si>
  <si>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</si>
  <si>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</si>
  <si>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</si>
  <si>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</si>
  <si>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</si>
  <si>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</si>
  <si>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</si>
  <si>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</si>
  <si>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</si>
  <si>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</si>
  <si>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</si>
  <si>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</si>
  <si>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</si>
  <si>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</si>
  <si>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</si>
  <si>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</si>
  <si>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</si>
  <si>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</si>
  <si>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</si>
  <si>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</si>
  <si>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</si>
  <si>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</si>
  <si>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</si>
  <si>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</si>
  <si>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</si>
  <si>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</si>
  <si>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</si>
  <si>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</si>
  <si>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</si>
  <si>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</si>
  <si>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</si>
  <si>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</si>
  <si>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</si>
  <si>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</si>
  <si>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</si>
  <si>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</si>
  <si>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</si>
  <si>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</si>
  <si>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</si>
  <si>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</si>
  <si>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</si>
  <si>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</si>
  <si>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</si>
  <si>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</si>
  <si>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</si>
  <si>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</si>
  <si>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</si>
  <si>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</si>
  <si>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</si>
  <si>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</si>
  <si>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</si>
  <si>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</si>
  <si>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</si>
  <si>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</si>
  <si>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</si>
  <si>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</si>
  <si>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</si>
  <si>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</si>
  <si>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</si>
  <si>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</si>
  <si>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</si>
  <si>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</si>
  <si>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</si>
  <si>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</si>
  <si>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</si>
  <si>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</si>
  <si>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</si>
  <si>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</si>
  <si>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</si>
  <si>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</si>
  <si>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</si>
  <si>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</si>
  <si>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</si>
  <si>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</si>
  <si>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</si>
  <si>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</si>
  <si>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</si>
  <si>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</si>
  <si>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</si>
  <si>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</si>
  <si>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</si>
  <si>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</si>
  <si>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</si>
  <si>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</si>
  <si>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</si>
  <si>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</si>
  <si>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</si>
  <si>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</si>
  <si>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</si>
  <si>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</si>
  <si>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</si>
  <si>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</si>
  <si>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</si>
  <si>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</si>
  <si>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</si>
  <si>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</si>
  <si>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</si>
  <si>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</si>
  <si>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</si>
  <si>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</si>
  <si>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</si>
  <si>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</si>
  <si>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</si>
  <si>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</si>
  <si>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</si>
  <si>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</si>
  <si>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</si>
  <si>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</si>
  <si>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</si>
  <si>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</si>
  <si>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</si>
  <si>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</si>
  <si>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</si>
  <si>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</si>
  <si>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</si>
  <si>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</si>
  <si>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</si>
  <si>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</si>
  <si>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</si>
  <si>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</si>
  <si>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</si>
  <si>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</si>
  <si>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</si>
  <si>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</si>
  <si>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</si>
  <si>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</si>
  <si>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</si>
  <si>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</si>
  <si>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</si>
  <si>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</si>
  <si>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</si>
  <si>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</si>
  <si>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</si>
  <si>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</si>
  <si>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</si>
  <si>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</si>
  <si>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</si>
  <si>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</si>
  <si>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</si>
  <si>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</si>
  <si>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</si>
  <si>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</si>
  <si>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</si>
  <si>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</si>
  <si>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</si>
  <si>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</si>
  <si>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</si>
  <si>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</si>
  <si>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</si>
  <si>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</si>
  <si>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</si>
  <si>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</si>
  <si>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</si>
  <si>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</si>
  <si>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</si>
  <si>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</si>
  <si>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</si>
  <si>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</si>
  <si>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</si>
  <si>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</si>
  <si>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</si>
  <si>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</si>
  <si>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</si>
  <si>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</si>
  <si>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</si>
  <si>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</si>
  <si>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</si>
  <si>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</si>
  <si>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</si>
  <si>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</si>
  <si>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</si>
  <si>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</si>
  <si>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</si>
  <si>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</si>
  <si>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</si>
  <si>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</si>
  <si>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</si>
  <si>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</si>
  <si>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</si>
  <si>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</si>
  <si>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</si>
  <si>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</si>
  <si>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</si>
  <si>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</si>
  <si>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</si>
  <si>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</si>
  <si>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</si>
  <si>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</si>
  <si>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</si>
  <si>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</si>
  <si>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</si>
  <si>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</si>
  <si>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</si>
  <si>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</si>
  <si>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</si>
  <si>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</si>
  <si>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</si>
  <si>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</si>
  <si>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</si>
  <si>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</si>
  <si>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</si>
  <si>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</si>
  <si>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</si>
  <si>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</si>
  <si>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</si>
  <si>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</si>
  <si>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</si>
  <si>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</si>
  <si>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</si>
  <si>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</si>
  <si>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</si>
  <si>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</si>
  <si>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</si>
  <si>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</si>
  <si>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</si>
  <si>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</si>
  <si>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</si>
  <si>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</si>
  <si>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</si>
  <si>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</si>
  <si>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</si>
  <si>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</si>
  <si>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</si>
  <si>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</si>
  <si>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</si>
  <si>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</si>
  <si>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</si>
  <si>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</si>
  <si>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</si>
  <si>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</si>
  <si>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</si>
  <si>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</si>
  <si>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</si>
  <si>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</si>
  <si>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</si>
  <si>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</si>
  <si>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</si>
  <si>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</si>
  <si>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</si>
  <si>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</si>
  <si>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</si>
  <si>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</si>
  <si>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</si>
  <si>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</si>
  <si>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</si>
  <si>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</si>
  <si>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</si>
  <si>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</si>
  <si>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</si>
  <si>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</si>
  <si>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</si>
  <si>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</si>
  <si>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</si>
  <si>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</si>
  <si>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</si>
  <si>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</si>
  <si>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</si>
  <si>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</si>
  <si>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</si>
  <si>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</si>
  <si>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</si>
  <si>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</si>
  <si>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</si>
  <si>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</si>
  <si>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</si>
  <si>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</si>
  <si>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</si>
  <si>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</si>
  <si>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</si>
  <si>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</si>
  <si>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</si>
  <si>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</si>
  <si>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</si>
  <si>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</si>
  <si>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</si>
  <si>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</si>
  <si>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</si>
  <si>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</si>
  <si>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</si>
  <si>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</si>
  <si>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</si>
  <si>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</si>
  <si>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</si>
  <si>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</si>
  <si>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</si>
  <si>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</si>
  <si>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</si>
  <si>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</si>
  <si>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</si>
  <si>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</si>
  <si>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</si>
  <si>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</si>
  <si>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</si>
  <si>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</si>
  <si>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</si>
  <si>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</si>
  <si>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</si>
  <si>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</si>
  <si>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</si>
  <si>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</si>
  <si>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</si>
  <si>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</si>
  <si>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</si>
  <si>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</si>
  <si>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</si>
  <si>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</si>
  <si>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</si>
  <si>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</si>
  <si>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</si>
  <si>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</si>
  <si>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</si>
  <si>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</si>
  <si>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</si>
  <si>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</si>
  <si>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</si>
  <si>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</si>
  <si>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</si>
  <si>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</si>
  <si>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</si>
  <si>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</si>
  <si>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</si>
  <si>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</si>
  <si>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</si>
  <si>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</si>
  <si>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</si>
  <si>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</si>
  <si>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</si>
  <si>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</si>
  <si>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</si>
  <si>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</si>
  <si>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</si>
  <si>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</si>
  <si>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</si>
  <si>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</si>
  <si>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</si>
  <si>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</si>
  <si>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</si>
  <si>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</si>
  <si>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</si>
  <si>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</si>
  <si>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</si>
  <si>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</si>
  <si>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</si>
  <si>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</si>
  <si>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</si>
  <si>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</si>
  <si>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</si>
  <si>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</si>
  <si>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</si>
  <si>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</si>
  <si>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</si>
  <si>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</si>
  <si>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</si>
  <si>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</si>
  <si>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</si>
  <si>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</si>
  <si>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</si>
  <si>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</si>
  <si>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</si>
  <si>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</si>
  <si>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</si>
  <si>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</si>
  <si>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</si>
  <si>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</si>
  <si>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</si>
  <si>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</si>
  <si>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</si>
  <si>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</si>
  <si>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</si>
  <si>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</si>
  <si>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</si>
  <si>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</si>
  <si>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</si>
  <si>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</si>
  <si>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</si>
  <si>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</si>
  <si>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</si>
  <si>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</si>
  <si>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</si>
  <si>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</si>
  <si>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</si>
  <si>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</si>
  <si>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</si>
  <si>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</si>
  <si>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</si>
  <si>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</si>
  <si>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</si>
  <si>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</si>
  <si>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</si>
  <si>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</si>
  <si>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</si>
  <si>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</si>
  <si>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</si>
  <si>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</si>
  <si>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</si>
  <si>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</si>
  <si>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</si>
  <si>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</si>
  <si>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</si>
  <si>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</si>
  <si>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</si>
  <si>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</si>
  <si>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</si>
  <si>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</si>
  <si>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</si>
  <si>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</si>
  <si>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</si>
  <si>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</si>
  <si>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</si>
  <si>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</si>
  <si>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</si>
  <si>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</si>
  <si>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</si>
  <si>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</si>
  <si>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</si>
  <si>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</si>
  <si>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</si>
  <si>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</si>
  <si>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</si>
  <si>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</si>
  <si>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</si>
  <si>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ACIDO MURIATICO, DILUICAO 10% A 12% PARA USO EM LIMPEZA</t>
  </si>
  <si>
    <t>CP-DEM-02</t>
  </si>
  <si>
    <t>CP-DEM-03</t>
  </si>
  <si>
    <t>CP-REP-01</t>
  </si>
  <si>
    <t>SERVIÇOS PRELIMINARES</t>
  </si>
  <si>
    <t>SALA</t>
  </si>
  <si>
    <t>DTM  (KM)</t>
  </si>
  <si>
    <t>4.0</t>
  </si>
  <si>
    <t>4.1</t>
  </si>
  <si>
    <t>5.1</t>
  </si>
  <si>
    <t>6.1</t>
  </si>
  <si>
    <t>7.1</t>
  </si>
  <si>
    <t>8.1</t>
  </si>
  <si>
    <t>1.1</t>
  </si>
  <si>
    <t>LUAN BRENO ZANOLLO MILANI</t>
  </si>
  <si>
    <t>EXT</t>
  </si>
  <si>
    <t>CP-REP-02</t>
  </si>
  <si>
    <t>PREGO DE ACO POLIDO COM CABECA 18 X 30 (2 3/4 X 10)</t>
  </si>
  <si>
    <t>EX1</t>
  </si>
  <si>
    <t>7.2</t>
  </si>
  <si>
    <t>5.2</t>
  </si>
  <si>
    <t>10.2</t>
  </si>
  <si>
    <t>CP-PIN-02</t>
  </si>
  <si>
    <t xml:space="preserve">LIXAMENTO E PREPARAÇÃO DE SUPERFICIE ESQUADRIA METÁLICA PARA RECEBIMENTO DE PINTURA </t>
  </si>
  <si>
    <t/>
  </si>
  <si>
    <t>5.0</t>
  </si>
  <si>
    <t>6.0</t>
  </si>
  <si>
    <t>7.0</t>
  </si>
  <si>
    <t>10.3</t>
  </si>
  <si>
    <t>10.4</t>
  </si>
  <si>
    <t>10.5</t>
  </si>
  <si>
    <t>CP-PIN-03</t>
  </si>
  <si>
    <t xml:space="preserve">INT </t>
  </si>
  <si>
    <t>5.3</t>
  </si>
  <si>
    <t>8.0</t>
  </si>
  <si>
    <t>9.0</t>
  </si>
  <si>
    <t>10.0</t>
  </si>
  <si>
    <t>11.0</t>
  </si>
  <si>
    <t>12.0</t>
  </si>
  <si>
    <t>13.0</t>
  </si>
  <si>
    <t>CP-ESQ-01</t>
  </si>
  <si>
    <t>SUBTOTAL DO ITEM</t>
  </si>
  <si>
    <t>14.1</t>
  </si>
  <si>
    <t>14.0</t>
  </si>
  <si>
    <t>13.2</t>
  </si>
  <si>
    <t>área (m2)</t>
  </si>
  <si>
    <t>DEMOLIÇÃO DE CONCRETO SIMPLES</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</si>
  <si>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</si>
  <si>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</si>
  <si>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</si>
  <si>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</si>
  <si>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</si>
  <si>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</si>
  <si>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</si>
  <si>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</si>
  <si>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</si>
  <si>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</si>
  <si>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</si>
  <si>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</si>
  <si>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</si>
  <si>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</si>
  <si>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</si>
  <si>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</si>
  <si>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</si>
  <si>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</si>
  <si>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</si>
  <si>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</si>
  <si>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</si>
  <si>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</si>
  <si>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</si>
  <si>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</si>
  <si>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</si>
  <si>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</si>
  <si>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</si>
  <si>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</si>
  <si>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</si>
  <si>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</si>
  <si>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</si>
  <si>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</si>
  <si>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</si>
  <si>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</si>
  <si>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</si>
  <si>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</si>
  <si>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</si>
  <si>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</si>
  <si>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</si>
  <si>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</si>
  <si>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</si>
  <si>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</si>
  <si>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</si>
  <si>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</si>
  <si>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</si>
  <si>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</si>
  <si>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</si>
  <si>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</si>
  <si>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</si>
  <si>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</si>
  <si>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</si>
  <si>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</si>
  <si>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</si>
  <si>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</si>
  <si>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</si>
  <si>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</si>
  <si>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</si>
  <si>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</si>
  <si>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</si>
  <si>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</si>
  <si>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</si>
  <si>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</si>
  <si>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</si>
  <si>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</si>
  <si>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</si>
  <si>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</si>
  <si>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</si>
  <si>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</si>
  <si>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</si>
  <si>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</si>
  <si>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</si>
  <si>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</si>
  <si>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</si>
  <si>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</si>
  <si>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</si>
  <si>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</si>
  <si>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</si>
  <si>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</si>
  <si>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</si>
  <si>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</si>
  <si>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</si>
  <si>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</si>
  <si>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</si>
  <si>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</si>
  <si>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</si>
  <si>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</si>
  <si>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</si>
  <si>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</si>
  <si>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</si>
  <si>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</si>
  <si>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</si>
  <si>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</si>
  <si>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</si>
  <si>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</si>
  <si>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</si>
  <si>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</si>
  <si>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</si>
  <si>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</si>
  <si>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</si>
  <si>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</si>
  <si>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</si>
  <si>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</si>
  <si>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</si>
  <si>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</si>
  <si>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</si>
  <si>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</si>
  <si>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</si>
  <si>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</si>
  <si>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</si>
  <si>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</si>
  <si>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</si>
  <si>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</si>
  <si>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</si>
  <si>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</si>
  <si>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</si>
  <si>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</si>
  <si>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</si>
  <si>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</si>
  <si>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</si>
  <si>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</si>
  <si>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</si>
  <si>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</si>
  <si>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</si>
  <si>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</si>
  <si>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</si>
  <si>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</si>
  <si>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</si>
  <si>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</si>
  <si>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</si>
  <si>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</si>
  <si>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</si>
  <si>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</si>
  <si>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</si>
  <si>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</si>
  <si>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</si>
  <si>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</si>
  <si>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</si>
  <si>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</si>
  <si>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</si>
  <si>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</si>
  <si>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</si>
  <si>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</si>
  <si>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</si>
  <si>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</si>
  <si>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</si>
  <si>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</si>
  <si>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</si>
  <si>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</si>
  <si>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</si>
  <si>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</si>
  <si>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</si>
  <si>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</si>
  <si>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</si>
  <si>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</si>
  <si>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</si>
  <si>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</si>
  <si>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</si>
  <si>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</si>
  <si>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</si>
  <si>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</si>
  <si>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</si>
  <si>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</si>
  <si>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</si>
  <si>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</si>
  <si>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</si>
  <si>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</si>
  <si>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</si>
  <si>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</si>
  <si>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</si>
  <si>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</si>
  <si>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</si>
  <si>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</si>
  <si>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</si>
  <si>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</si>
  <si>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</si>
  <si>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</si>
  <si>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</si>
  <si>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</si>
  <si>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</si>
  <si>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</si>
  <si>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</si>
  <si>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</si>
  <si>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</si>
  <si>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</si>
  <si>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</si>
  <si>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</si>
  <si>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</si>
  <si>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</si>
  <si>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</si>
  <si>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</si>
  <si>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</si>
  <si>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</si>
  <si>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</si>
  <si>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</si>
  <si>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</si>
  <si>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</si>
  <si>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</si>
  <si>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</si>
  <si>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</si>
  <si>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</si>
  <si>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</si>
  <si>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</si>
  <si>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</si>
  <si>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</si>
  <si>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</si>
  <si>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</si>
  <si>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</si>
  <si>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</si>
  <si>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</si>
  <si>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</si>
  <si>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</si>
  <si>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</si>
  <si>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</si>
  <si>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</si>
  <si>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</si>
  <si>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</si>
  <si>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</si>
  <si>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</si>
  <si>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</si>
  <si>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</si>
  <si>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</si>
  <si>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</si>
  <si>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</si>
  <si>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</si>
  <si>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</si>
  <si>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</si>
  <si>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</si>
  <si>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</si>
  <si>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</si>
  <si>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</si>
  <si>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</si>
  <si>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</si>
  <si>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</si>
  <si>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</si>
  <si>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</si>
  <si>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</si>
  <si>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</si>
  <si>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</si>
  <si>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</si>
  <si>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</si>
  <si>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</si>
  <si>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</si>
  <si>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</si>
  <si>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</si>
  <si>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</si>
  <si>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</si>
  <si>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</si>
  <si>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</si>
  <si>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</si>
  <si>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</si>
  <si>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</si>
  <si>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</si>
  <si>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</si>
  <si>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</si>
  <si>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</si>
  <si>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</si>
  <si>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</si>
  <si>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</si>
  <si>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</si>
  <si>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</si>
  <si>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</si>
  <si>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</si>
  <si>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</si>
  <si>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</si>
  <si>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</si>
  <si>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</si>
  <si>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</si>
  <si>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</si>
  <si>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</si>
  <si>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</si>
  <si>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</si>
  <si>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</si>
  <si>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</si>
  <si>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</si>
  <si>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</si>
  <si>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</si>
  <si>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</si>
  <si>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</si>
  <si>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</si>
  <si>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</si>
  <si>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</si>
  <si>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</si>
  <si>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</si>
  <si>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</si>
  <si>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</si>
  <si>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</si>
  <si>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</si>
  <si>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</si>
  <si>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</si>
  <si>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</si>
  <si>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</si>
  <si>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</si>
  <si>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</si>
  <si>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</si>
  <si>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</si>
  <si>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</si>
  <si>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</si>
  <si>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</si>
  <si>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</si>
  <si>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</si>
  <si>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</si>
  <si>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</si>
  <si>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</si>
  <si>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</si>
  <si>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</si>
  <si>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</si>
  <si>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</si>
  <si>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</si>
  <si>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</si>
  <si>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</si>
  <si>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</si>
  <si>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</si>
  <si>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</si>
  <si>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</si>
  <si>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</si>
  <si>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</si>
  <si>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</si>
  <si>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</si>
  <si>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</si>
  <si>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</si>
  <si>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</si>
  <si>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</si>
  <si>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</si>
  <si>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</si>
  <si>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</si>
  <si>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</si>
  <si>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</si>
  <si>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</si>
  <si>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</si>
  <si>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</si>
  <si>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</si>
  <si>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</si>
  <si>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</si>
  <si>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</si>
  <si>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</si>
  <si>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</si>
  <si>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</si>
  <si>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</si>
  <si>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</si>
  <si>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</si>
  <si>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</si>
  <si>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</si>
  <si>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</si>
  <si>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</si>
  <si>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</si>
  <si>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</si>
  <si>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</si>
  <si>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</si>
  <si>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</si>
  <si>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</si>
  <si>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</si>
  <si>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</si>
  <si>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</si>
  <si>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</si>
  <si>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</si>
  <si>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</si>
  <si>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</si>
  <si>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</si>
  <si>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</si>
  <si>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</si>
  <si>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</si>
  <si>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</si>
  <si>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</si>
  <si>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</si>
  <si>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</si>
  <si>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</si>
  <si>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</si>
  <si>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</si>
  <si>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</si>
  <si>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</si>
  <si>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</si>
  <si>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</si>
  <si>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</si>
  <si>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</si>
  <si>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</si>
  <si>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</si>
  <si>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</si>
  <si>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</si>
  <si>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</si>
  <si>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</si>
  <si>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</si>
  <si>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</si>
  <si>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</si>
  <si>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</si>
  <si>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</si>
  <si>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</si>
  <si>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</si>
  <si>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</si>
  <si>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</si>
  <si>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</si>
  <si>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</si>
  <si>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</si>
  <si>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</si>
  <si>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</si>
  <si>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</si>
  <si>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</si>
  <si>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</si>
  <si>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</si>
  <si>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</si>
  <si>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</si>
  <si>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</si>
  <si>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</si>
  <si>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</si>
  <si>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</si>
  <si>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</si>
  <si>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</si>
  <si>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</si>
  <si>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</si>
  <si>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</si>
  <si>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</si>
  <si>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</si>
  <si>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</si>
  <si>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</si>
  <si>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</si>
  <si>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</si>
  <si>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</si>
  <si>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</si>
  <si>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</si>
  <si>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</si>
  <si>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</si>
  <si>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</si>
  <si>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</si>
  <si>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</si>
  <si>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</si>
  <si>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</si>
  <si>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</si>
  <si>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</si>
  <si>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</si>
  <si>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</si>
  <si>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</si>
  <si>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</si>
  <si>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</si>
  <si>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</si>
  <si>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</si>
  <si>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</si>
  <si>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</si>
  <si>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</si>
  <si>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</si>
  <si>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</si>
  <si>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</si>
  <si>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</si>
  <si>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</si>
  <si>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</si>
  <si>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</si>
  <si>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</si>
  <si>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</si>
  <si>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</si>
  <si>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</si>
  <si>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</si>
  <si>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</si>
  <si>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</si>
  <si>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</si>
  <si>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</si>
  <si>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</si>
  <si>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</si>
  <si>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</si>
  <si>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</si>
  <si>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</si>
  <si>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</si>
  <si>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</si>
  <si>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</si>
  <si>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</si>
  <si>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</si>
  <si>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</si>
  <si>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</si>
  <si>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</si>
  <si>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</si>
  <si>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</si>
  <si>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</si>
  <si>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</si>
  <si>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</si>
  <si>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</si>
  <si>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</si>
  <si>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</si>
  <si>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</si>
  <si>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</si>
  <si>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</si>
  <si>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</si>
  <si>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</si>
  <si>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</si>
  <si>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</si>
  <si>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</si>
  <si>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</si>
  <si>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</si>
  <si>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</si>
  <si>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</si>
  <si>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</si>
  <si>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</si>
  <si>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</si>
  <si>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</si>
  <si>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</si>
  <si>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</si>
  <si>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</si>
  <si>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</si>
  <si>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</si>
  <si>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</si>
  <si>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</si>
  <si>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</si>
  <si>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</si>
  <si>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</si>
  <si>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</si>
  <si>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</si>
  <si>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</si>
  <si>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</si>
  <si>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</si>
  <si>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</si>
  <si>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</si>
  <si>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</si>
  <si>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</si>
  <si>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</si>
  <si>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</si>
  <si>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</si>
  <si>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</si>
  <si>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</si>
  <si>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</si>
  <si>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</si>
  <si>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</si>
  <si>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</si>
  <si>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</si>
  <si>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</si>
  <si>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</si>
  <si>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</si>
  <si>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</si>
  <si>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</si>
  <si>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</si>
  <si>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</si>
  <si>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</si>
  <si>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</si>
  <si>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</si>
  <si>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</si>
  <si>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</si>
  <si>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</si>
  <si>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</si>
  <si>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</si>
  <si>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</si>
  <si>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</si>
  <si>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</si>
  <si>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</si>
  <si>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</si>
  <si>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</si>
  <si>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</si>
  <si>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</si>
  <si>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</si>
  <si>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</si>
  <si>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</si>
  <si>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</si>
  <si>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</si>
  <si>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</si>
  <si>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</si>
  <si>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</si>
  <si>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</si>
  <si>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</si>
  <si>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</si>
  <si>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</si>
  <si>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</si>
  <si>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</si>
  <si>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</si>
  <si>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</si>
  <si>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</si>
  <si>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</si>
  <si>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</si>
  <si>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</si>
  <si>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</si>
  <si>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</si>
  <si>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</si>
  <si>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</si>
  <si>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</si>
  <si>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</si>
  <si>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</si>
  <si>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</si>
  <si>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</si>
  <si>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</si>
  <si>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</si>
  <si>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</si>
  <si>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</si>
  <si>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</si>
  <si>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</si>
  <si>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</si>
  <si>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</si>
  <si>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</si>
  <si>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</si>
  <si>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</si>
  <si>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</si>
  <si>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</si>
  <si>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</si>
  <si>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</si>
  <si>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</si>
  <si>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</si>
  <si>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</si>
  <si>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</si>
  <si>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</si>
  <si>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</si>
  <si>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</si>
  <si>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</si>
  <si>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</si>
  <si>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</si>
  <si>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</si>
  <si>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</si>
  <si>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</si>
  <si>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</si>
  <si>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</si>
  <si>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</si>
  <si>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</si>
  <si>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</si>
  <si>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</si>
  <si>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</si>
  <si>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</si>
  <si>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</si>
  <si>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</si>
  <si>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</si>
  <si>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</si>
  <si>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</si>
  <si>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</si>
  <si>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</si>
  <si>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</si>
  <si>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</si>
  <si>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</si>
  <si>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</si>
  <si>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</si>
  <si>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</si>
  <si>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</si>
  <si>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</si>
  <si>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</si>
  <si>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</si>
  <si>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</si>
  <si>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</si>
  <si>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</si>
  <si>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</si>
  <si>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</si>
  <si>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</si>
  <si>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</si>
  <si>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</si>
  <si>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</si>
  <si>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</si>
  <si>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</si>
  <si>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</si>
  <si>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</si>
  <si>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</si>
  <si>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</si>
  <si>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</si>
  <si>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</si>
  <si>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</si>
  <si>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</si>
  <si>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</si>
  <si>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</si>
  <si>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</si>
  <si>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</si>
  <si>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</si>
  <si>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</si>
  <si>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</si>
  <si>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</si>
  <si>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</si>
  <si>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</si>
  <si>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</si>
  <si>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</si>
  <si>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</si>
  <si>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</si>
  <si>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</si>
  <si>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</si>
  <si>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</si>
  <si>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</si>
  <si>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</si>
  <si>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</si>
  <si>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</si>
  <si>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</si>
  <si>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</si>
  <si>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</si>
  <si>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</si>
  <si>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</si>
  <si>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</si>
  <si>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</si>
  <si>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</si>
  <si>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</si>
  <si>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</si>
  <si>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</si>
  <si>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</si>
  <si>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</si>
  <si>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</si>
  <si>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</si>
  <si>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</si>
  <si>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</si>
  <si>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</si>
  <si>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</si>
  <si>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</si>
  <si>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</si>
  <si>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</si>
  <si>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</si>
  <si>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</si>
  <si>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</si>
  <si>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</si>
  <si>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</si>
  <si>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</si>
  <si>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</si>
  <si>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</si>
  <si>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</si>
  <si>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</si>
  <si>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</si>
  <si>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</si>
  <si>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</si>
  <si>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</si>
  <si>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</si>
  <si>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</si>
  <si>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</si>
  <si>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</si>
  <si>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</si>
  <si>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</si>
  <si>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</si>
  <si>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</si>
  <si>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</si>
  <si>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</si>
  <si>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</si>
  <si>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</si>
  <si>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</si>
  <si>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</si>
  <si>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</si>
  <si>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</si>
  <si>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</si>
  <si>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</si>
  <si>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</si>
  <si>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</si>
  <si>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</si>
  <si>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</si>
  <si>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</si>
  <si>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</si>
  <si>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</si>
  <si>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</si>
  <si>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</si>
  <si>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</si>
  <si>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</si>
  <si>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</si>
  <si>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</si>
  <si>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</si>
  <si>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</si>
  <si>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</si>
  <si>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</si>
  <si>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</si>
  <si>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</si>
  <si>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</si>
  <si>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</si>
  <si>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</si>
  <si>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</si>
  <si>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</si>
  <si>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</si>
  <si>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</si>
  <si>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</si>
  <si>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</si>
  <si>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</si>
  <si>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</si>
  <si>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</si>
  <si>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</si>
  <si>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</si>
  <si>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</si>
  <si>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</si>
  <si>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</si>
  <si>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</si>
  <si>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</si>
  <si>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</si>
  <si>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</si>
  <si>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</si>
  <si>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</si>
  <si>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</si>
  <si>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</si>
  <si>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</si>
  <si>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</si>
  <si>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</si>
  <si>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</si>
  <si>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</si>
  <si>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</si>
  <si>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</si>
  <si>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</si>
  <si>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</si>
  <si>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</si>
  <si>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</si>
  <si>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</si>
  <si>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</si>
  <si>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</si>
  <si>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</si>
  <si>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</si>
  <si>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</si>
  <si>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</si>
  <si>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</si>
  <si>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</si>
  <si>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</si>
  <si>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</si>
  <si>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</si>
  <si>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</si>
  <si>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</si>
  <si>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</si>
  <si>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</si>
  <si>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</si>
  <si>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</si>
  <si>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</si>
  <si>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</si>
  <si>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</si>
  <si>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</si>
  <si>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</si>
  <si>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</si>
  <si>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</si>
  <si>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</si>
  <si>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</si>
  <si>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</si>
  <si>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</si>
  <si>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</si>
  <si>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</si>
  <si>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</si>
  <si>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</si>
  <si>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</si>
  <si>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</si>
  <si>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</si>
  <si>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</si>
  <si>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</si>
  <si>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</si>
  <si>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</si>
  <si>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</si>
  <si>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</si>
  <si>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</si>
  <si>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</si>
  <si>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</si>
  <si>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</si>
  <si>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</si>
  <si>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</si>
  <si>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</si>
  <si>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</si>
  <si>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</si>
  <si>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</si>
  <si>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</si>
  <si>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</si>
  <si>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</si>
  <si>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</si>
  <si>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</si>
  <si>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</si>
  <si>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</si>
  <si>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</si>
  <si>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</si>
  <si>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</si>
  <si>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</si>
  <si>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</si>
  <si>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</si>
  <si>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</si>
  <si>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</si>
  <si>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</si>
  <si>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</si>
  <si>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</si>
  <si>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</si>
  <si>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</si>
  <si>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</si>
  <si>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</si>
  <si>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</si>
  <si>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</si>
  <si>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</si>
  <si>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</si>
  <si>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</si>
  <si>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</si>
  <si>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</si>
  <si>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</si>
  <si>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</si>
  <si>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</si>
  <si>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</si>
  <si>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</si>
  <si>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</si>
  <si>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</si>
  <si>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</si>
  <si>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</si>
  <si>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</si>
  <si>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</si>
  <si>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</si>
  <si>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</si>
  <si>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</si>
  <si>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</si>
  <si>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</si>
  <si>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</si>
  <si>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</si>
  <si>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</si>
  <si>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</si>
  <si>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</si>
  <si>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</si>
  <si>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</si>
  <si>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</si>
  <si>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</si>
  <si>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</si>
  <si>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</si>
  <si>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</si>
  <si>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</si>
  <si>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</si>
  <si>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</si>
  <si>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</si>
  <si>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</si>
  <si>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</si>
  <si>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</si>
  <si>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</si>
  <si>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</si>
  <si>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</si>
  <si>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</si>
  <si>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</si>
  <si>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</si>
  <si>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</si>
  <si>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</si>
  <si>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</si>
  <si>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</si>
  <si>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</si>
  <si>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</si>
  <si>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</si>
  <si>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</si>
  <si>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</si>
  <si>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</si>
  <si>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</si>
  <si>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</si>
  <si>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</si>
  <si>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</si>
  <si>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</si>
  <si>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</si>
  <si>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</si>
  <si>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</si>
  <si>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</si>
  <si>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</si>
  <si>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</si>
  <si>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</si>
  <si>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</si>
  <si>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</si>
  <si>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</si>
  <si>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</si>
  <si>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</si>
  <si>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</si>
  <si>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</si>
  <si>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</si>
  <si>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</si>
  <si>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</si>
  <si>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</si>
  <si>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</si>
  <si>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</si>
  <si>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</si>
  <si>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</si>
  <si>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</si>
  <si>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</si>
  <si>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</si>
  <si>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</si>
  <si>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</si>
  <si>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</si>
  <si>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</si>
  <si>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</si>
  <si>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</si>
  <si>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</si>
  <si>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</si>
  <si>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</si>
  <si>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</si>
  <si>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</si>
  <si>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</si>
  <si>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</si>
  <si>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</si>
  <si>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</si>
  <si>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</si>
  <si>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</si>
  <si>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</si>
  <si>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</si>
  <si>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</si>
  <si>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</si>
  <si>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</si>
  <si>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</si>
  <si>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</si>
  <si>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</si>
  <si>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</si>
  <si>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</si>
  <si>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</si>
  <si>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</si>
  <si>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</si>
  <si>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</si>
  <si>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</si>
  <si>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</si>
  <si>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</si>
  <si>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</si>
  <si>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</si>
  <si>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</si>
  <si>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</si>
  <si>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</si>
  <si>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</si>
  <si>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</si>
  <si>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</si>
  <si>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</si>
  <si>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</si>
  <si>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</si>
  <si>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</si>
  <si>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</si>
  <si>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</si>
  <si>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</si>
  <si>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</si>
  <si>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</si>
  <si>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</si>
  <si>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</si>
  <si>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</si>
  <si>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</si>
  <si>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</si>
  <si>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</si>
  <si>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</si>
  <si>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</si>
  <si>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</si>
  <si>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</si>
  <si>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</si>
  <si>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</si>
  <si>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</si>
  <si>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</si>
  <si>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</si>
  <si>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</si>
  <si>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</si>
  <si>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</si>
  <si>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</si>
  <si>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</si>
  <si>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</si>
  <si>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</si>
  <si>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</si>
  <si>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</si>
  <si>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</si>
  <si>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</si>
  <si>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</si>
  <si>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</si>
  <si>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</si>
  <si>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</si>
  <si>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</si>
  <si>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</si>
  <si>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</si>
  <si>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</si>
  <si>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</si>
  <si>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</si>
  <si>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</si>
  <si>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</si>
  <si>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</si>
  <si>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</si>
  <si>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</si>
  <si>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</si>
  <si>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</si>
  <si>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</si>
  <si>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</si>
  <si>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</si>
  <si>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</si>
  <si>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</si>
  <si>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</si>
  <si>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</si>
  <si>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</si>
  <si>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</si>
  <si>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</si>
  <si>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</si>
  <si>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</si>
  <si>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</si>
  <si>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</si>
  <si>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</si>
  <si>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</si>
  <si>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</si>
  <si>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</si>
  <si>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</si>
  <si>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</si>
  <si>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</si>
  <si>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</si>
  <si>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</si>
  <si>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</si>
  <si>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</si>
  <si>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</si>
  <si>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</si>
  <si>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</si>
  <si>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</si>
  <si>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</si>
  <si>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</si>
  <si>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</si>
  <si>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</si>
  <si>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</si>
  <si>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</si>
  <si>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</si>
  <si>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</si>
  <si>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</si>
  <si>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</si>
  <si>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</si>
  <si>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</si>
  <si>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</si>
  <si>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</si>
  <si>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</si>
  <si>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</si>
  <si>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</si>
  <si>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</si>
  <si>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</si>
  <si>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</si>
  <si>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</si>
  <si>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</si>
  <si>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</si>
  <si>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</si>
  <si>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</si>
  <si>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</si>
  <si>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</si>
  <si>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</si>
  <si>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</si>
  <si>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</si>
  <si>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</si>
  <si>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</si>
  <si>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</si>
  <si>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</si>
  <si>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</si>
  <si>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</si>
  <si>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</si>
  <si>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</si>
  <si>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</si>
  <si>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</si>
  <si>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</si>
  <si>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</si>
  <si>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</si>
  <si>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</si>
  <si>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</si>
  <si>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</si>
  <si>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</si>
  <si>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</si>
  <si>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</si>
  <si>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</si>
  <si>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</si>
  <si>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</si>
  <si>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</si>
  <si>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</si>
  <si>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</si>
  <si>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</si>
  <si>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</si>
  <si>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</si>
  <si>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</si>
  <si>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</si>
  <si>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</si>
  <si>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</si>
  <si>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</si>
  <si>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</si>
  <si>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</si>
  <si>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</si>
  <si>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</si>
  <si>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</si>
  <si>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</si>
  <si>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</si>
  <si>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</si>
  <si>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</si>
  <si>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</si>
  <si>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</si>
  <si>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</si>
  <si>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</si>
  <si>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</si>
  <si>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</si>
  <si>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</si>
  <si>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</si>
  <si>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</si>
  <si>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</si>
  <si>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</si>
  <si>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</si>
  <si>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</si>
  <si>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</si>
  <si>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</si>
  <si>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</si>
  <si>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</si>
  <si>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</si>
  <si>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</si>
  <si>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</si>
  <si>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</si>
  <si>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</si>
  <si>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</si>
  <si>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</si>
  <si>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</si>
  <si>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</si>
  <si>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</si>
  <si>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</si>
  <si>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</si>
  <si>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</si>
  <si>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</si>
  <si>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</si>
  <si>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</si>
  <si>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</si>
  <si>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</si>
  <si>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</si>
  <si>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</si>
  <si>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</si>
  <si>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</si>
  <si>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</si>
  <si>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</si>
  <si>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</si>
  <si>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</si>
  <si>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</si>
  <si>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</si>
  <si>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</si>
  <si>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</si>
  <si>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</si>
  <si>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</si>
  <si>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</si>
  <si>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</si>
  <si>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</si>
  <si>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</si>
  <si>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</si>
  <si>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</si>
  <si>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</si>
  <si>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</si>
  <si>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</si>
  <si>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</si>
  <si>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</si>
  <si>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</si>
  <si>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</si>
  <si>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</si>
  <si>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</si>
  <si>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</si>
  <si>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</si>
  <si>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</si>
  <si>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</si>
  <si>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</si>
  <si>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</si>
  <si>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</si>
  <si>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</si>
  <si>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</si>
  <si>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</si>
  <si>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</si>
  <si>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</si>
  <si>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</si>
  <si>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</si>
  <si>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</si>
  <si>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</si>
  <si>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</si>
  <si>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</si>
  <si>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</si>
  <si>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</si>
  <si>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</si>
  <si>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</si>
  <si>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</si>
  <si>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</si>
  <si>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</si>
  <si>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</si>
  <si>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</si>
  <si>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</si>
  <si>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</si>
  <si>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</si>
  <si>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</si>
  <si>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</si>
  <si>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</si>
  <si>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</si>
  <si>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</si>
  <si>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</si>
  <si>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</si>
  <si>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</si>
  <si>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</si>
  <si>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</si>
  <si>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</si>
  <si>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</si>
  <si>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</si>
  <si>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</si>
  <si>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</si>
  <si>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</si>
  <si>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</si>
  <si>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</si>
  <si>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</si>
  <si>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</si>
  <si>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</si>
  <si>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</si>
  <si>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</si>
  <si>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</si>
  <si>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</si>
  <si>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</si>
  <si>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</si>
  <si>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</si>
  <si>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</si>
  <si>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</si>
  <si>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</si>
  <si>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</si>
  <si>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</si>
  <si>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</si>
  <si>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</si>
  <si>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</si>
  <si>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</si>
  <si>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</si>
  <si>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</si>
  <si>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</si>
  <si>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</si>
  <si>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</si>
  <si>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</si>
  <si>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</si>
  <si>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</si>
  <si>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</si>
  <si>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</si>
  <si>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</si>
  <si>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</si>
  <si>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</si>
  <si>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</si>
  <si>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</si>
  <si>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</si>
  <si>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</si>
  <si>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</si>
  <si>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</si>
  <si>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</si>
  <si>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</si>
  <si>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</si>
  <si>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</si>
  <si>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</si>
  <si>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</si>
  <si>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</si>
  <si>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</si>
  <si>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</si>
  <si>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</si>
  <si>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</si>
  <si>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</si>
  <si>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</si>
  <si>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</si>
  <si>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</si>
  <si>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</si>
  <si>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</si>
  <si>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</si>
  <si>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</si>
  <si>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</si>
  <si>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</si>
  <si>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</si>
  <si>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</si>
  <si>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</si>
  <si>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</si>
  <si>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</si>
  <si>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</si>
  <si>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</si>
  <si>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</si>
  <si>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</si>
  <si>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</si>
  <si>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</si>
  <si>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</si>
  <si>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</si>
  <si>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</si>
  <si>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</si>
  <si>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</si>
  <si>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</si>
  <si>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</si>
  <si>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</si>
  <si>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</si>
  <si>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</si>
  <si>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</si>
  <si>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</si>
  <si>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</si>
  <si>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</si>
  <si>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</si>
  <si>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</si>
  <si>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</si>
  <si>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</si>
  <si>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</si>
  <si>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</si>
  <si>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</si>
  <si>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</si>
  <si>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</si>
  <si>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</si>
  <si>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</si>
  <si>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</si>
  <si>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</si>
  <si>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</si>
  <si>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</si>
  <si>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</si>
  <si>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</si>
  <si>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</si>
  <si>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</si>
  <si>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</si>
  <si>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</si>
  <si>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</si>
  <si>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</si>
  <si>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</si>
  <si>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</si>
  <si>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</si>
  <si>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</si>
  <si>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</si>
  <si>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</si>
  <si>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</si>
  <si>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</si>
  <si>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</si>
  <si>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</si>
  <si>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</si>
  <si>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</si>
  <si>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</si>
  <si>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</si>
  <si>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</si>
  <si>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</si>
  <si>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</si>
  <si>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</si>
  <si>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</si>
  <si>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</si>
  <si>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</si>
  <si>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</si>
  <si>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</si>
  <si>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</si>
  <si>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</si>
  <si>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</si>
  <si>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</si>
  <si>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</si>
  <si>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</si>
  <si>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</si>
  <si>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</si>
  <si>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</si>
  <si>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</si>
  <si>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</si>
  <si>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</si>
  <si>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</si>
  <si>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</si>
  <si>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</si>
  <si>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</si>
  <si>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</si>
  <si>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</si>
  <si>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</si>
  <si>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</si>
  <si>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</si>
  <si>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</si>
  <si>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</si>
  <si>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</si>
  <si>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</si>
  <si>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</si>
  <si>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</si>
  <si>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</si>
  <si>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</si>
  <si>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</si>
  <si>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</si>
  <si>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</si>
  <si>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</si>
  <si>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</si>
  <si>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</si>
  <si>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</si>
  <si>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</si>
  <si>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</si>
  <si>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</si>
  <si>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</si>
  <si>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</si>
  <si>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</si>
  <si>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</si>
  <si>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</si>
  <si>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</si>
  <si>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</si>
  <si>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</si>
  <si>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</si>
  <si>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</si>
  <si>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</si>
  <si>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</si>
  <si>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</si>
  <si>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</si>
  <si>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</si>
  <si>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</si>
  <si>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</si>
  <si>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</si>
  <si>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</si>
  <si>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</si>
  <si>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</si>
  <si>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</si>
  <si>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</si>
  <si>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</si>
  <si>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</si>
  <si>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</si>
  <si>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</si>
  <si>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</si>
  <si>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</si>
  <si>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</si>
  <si>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</si>
  <si>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</si>
  <si>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</si>
  <si>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</si>
  <si>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</si>
  <si>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</si>
  <si>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</si>
  <si>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</si>
  <si>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</si>
  <si>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</si>
  <si>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</si>
  <si>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</si>
  <si>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</si>
  <si>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</si>
  <si>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</si>
  <si>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</si>
  <si>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</si>
  <si>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</si>
  <si>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</si>
  <si>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</si>
  <si>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</si>
  <si>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</si>
  <si>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</si>
  <si>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</si>
  <si>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</si>
  <si>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</si>
  <si>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</si>
  <si>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</si>
  <si>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</si>
  <si>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</si>
  <si>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</si>
  <si>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</si>
  <si>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</si>
  <si>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</si>
  <si>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</si>
  <si>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</si>
  <si>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</si>
  <si>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</si>
  <si>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</si>
  <si>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</si>
  <si>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</si>
  <si>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</si>
  <si>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</si>
  <si>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</si>
  <si>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</si>
  <si>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</si>
  <si>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</si>
  <si>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</si>
  <si>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</si>
  <si>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</si>
  <si>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</si>
  <si>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</si>
  <si>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</si>
  <si>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</si>
  <si>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</si>
  <si>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</si>
  <si>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</si>
  <si>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</si>
  <si>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</si>
  <si>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</si>
  <si>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</si>
  <si>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</si>
  <si>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</si>
  <si>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</si>
  <si>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</si>
  <si>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</si>
  <si>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</si>
  <si>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</si>
  <si>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</si>
  <si>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</si>
  <si>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</si>
  <si>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</si>
  <si>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</si>
  <si>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</si>
  <si>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</si>
  <si>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</si>
  <si>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</si>
  <si>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</si>
  <si>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</si>
  <si>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</si>
  <si>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</si>
  <si>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</si>
  <si>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</si>
  <si>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</si>
  <si>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</si>
  <si>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</si>
  <si>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</si>
  <si>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</si>
  <si>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</si>
  <si>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</si>
  <si>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</si>
  <si>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</si>
  <si>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</si>
  <si>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</si>
  <si>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</si>
  <si>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</si>
  <si>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</si>
  <si>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</si>
  <si>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</si>
  <si>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</si>
  <si>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</si>
  <si>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</si>
  <si>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</si>
  <si>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</si>
  <si>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</si>
  <si>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</si>
  <si>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</si>
  <si>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</si>
  <si>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</si>
  <si>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</si>
  <si>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</si>
  <si>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</si>
  <si>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</si>
  <si>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</si>
  <si>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</si>
  <si>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</si>
  <si>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</si>
  <si>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</si>
  <si>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</si>
  <si>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</si>
  <si>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</si>
  <si>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</si>
  <si>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</si>
  <si>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</si>
  <si>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</si>
  <si>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</si>
  <si>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</si>
  <si>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</si>
  <si>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</si>
  <si>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</si>
  <si>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</si>
  <si>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</si>
  <si>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</si>
  <si>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</si>
  <si>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</si>
  <si>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</si>
  <si>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</si>
  <si>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</si>
  <si>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</si>
  <si>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</si>
  <si>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</si>
  <si>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</si>
  <si>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</si>
  <si>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</si>
  <si>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</si>
  <si>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</si>
  <si>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</si>
  <si>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</si>
  <si>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</si>
  <si>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</si>
  <si>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</si>
  <si>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</si>
  <si>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</si>
  <si>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</si>
  <si>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</si>
  <si>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</si>
  <si>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</si>
  <si>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</si>
  <si>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</si>
  <si>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</si>
  <si>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</si>
  <si>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</si>
  <si>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</si>
  <si>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</si>
  <si>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</si>
  <si>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</si>
  <si>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</si>
  <si>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</si>
  <si>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</si>
  <si>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</si>
  <si>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</si>
  <si>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</si>
  <si>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</si>
  <si>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</si>
  <si>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</si>
  <si>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</si>
  <si>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</si>
  <si>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</si>
  <si>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</si>
  <si>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</si>
  <si>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</si>
  <si>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</si>
  <si>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</si>
  <si>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</si>
  <si>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</si>
  <si>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</si>
  <si>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</si>
  <si>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</si>
  <si>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</si>
  <si>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</si>
  <si>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</si>
  <si>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</si>
  <si>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</si>
  <si>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</si>
  <si>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</si>
  <si>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</si>
  <si>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</si>
  <si>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</si>
  <si>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</si>
  <si>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</si>
  <si>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</si>
  <si>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</si>
  <si>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</si>
  <si>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</si>
  <si>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</si>
  <si>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</si>
  <si>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</si>
  <si>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</si>
  <si>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</si>
  <si>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</si>
  <si>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</si>
  <si>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</si>
  <si>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</si>
  <si>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</si>
  <si>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</si>
  <si>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</si>
  <si>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</si>
  <si>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</si>
  <si>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</si>
  <si>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</si>
  <si>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</si>
  <si>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</si>
  <si>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</si>
  <si>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</si>
  <si>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</si>
  <si>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</si>
  <si>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</si>
  <si>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</si>
  <si>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</si>
  <si>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</si>
  <si>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</si>
  <si>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</si>
  <si>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</si>
  <si>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</si>
  <si>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</si>
  <si>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</si>
  <si>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</si>
  <si>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</si>
  <si>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</si>
  <si>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</si>
  <si>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</si>
  <si>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</si>
  <si>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</si>
  <si>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</si>
  <si>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</si>
  <si>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</si>
  <si>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</si>
  <si>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</si>
  <si>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</si>
  <si>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</si>
  <si>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</si>
  <si>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</si>
  <si>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</si>
  <si>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</si>
  <si>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</si>
  <si>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</si>
  <si>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</si>
  <si>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</si>
  <si>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</si>
  <si>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</si>
  <si>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</si>
  <si>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</si>
  <si>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</si>
  <si>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</si>
  <si>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</si>
  <si>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</si>
  <si>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</si>
  <si>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</si>
  <si>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</si>
  <si>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</si>
  <si>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</si>
  <si>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</si>
  <si>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</si>
  <si>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</si>
  <si>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</si>
  <si>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</si>
  <si>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</si>
  <si>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</si>
  <si>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</si>
  <si>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</si>
  <si>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</si>
  <si>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</si>
  <si>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</si>
  <si>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</si>
  <si>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</si>
  <si>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</si>
  <si>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</si>
  <si>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</si>
  <si>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</si>
  <si>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</si>
  <si>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</si>
  <si>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</si>
  <si>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</si>
  <si>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</si>
  <si>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</si>
  <si>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</si>
  <si>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</si>
  <si>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</si>
  <si>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</si>
  <si>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</si>
  <si>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</si>
  <si>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</si>
  <si>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</si>
  <si>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</si>
  <si>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</si>
  <si>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</si>
  <si>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</si>
  <si>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</si>
  <si>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</si>
  <si>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</si>
  <si>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</si>
  <si>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</si>
  <si>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</si>
  <si>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</si>
  <si>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</si>
  <si>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</si>
  <si>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</si>
  <si>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</si>
  <si>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</si>
  <si>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</si>
  <si>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</si>
  <si>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</si>
  <si>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</si>
  <si>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</si>
  <si>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</si>
  <si>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</si>
  <si>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</si>
  <si>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</si>
  <si>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</si>
  <si>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</si>
  <si>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</si>
  <si>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</si>
  <si>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</si>
  <si>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</si>
  <si>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</si>
  <si>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</si>
  <si>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</si>
  <si>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</si>
  <si>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</si>
  <si>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</si>
  <si>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</si>
  <si>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</si>
  <si>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</si>
  <si>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</si>
  <si>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</si>
  <si>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</si>
  <si>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</si>
  <si>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</si>
  <si>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</si>
  <si>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</si>
  <si>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</si>
  <si>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</si>
  <si>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</si>
  <si>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</si>
  <si>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</si>
  <si>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</si>
  <si>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</si>
  <si>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</si>
  <si>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</si>
  <si>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</si>
  <si>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</si>
  <si>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</si>
  <si>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</si>
  <si>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</si>
  <si>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</si>
  <si>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</si>
  <si>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</si>
  <si>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</si>
  <si>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</si>
  <si>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</si>
  <si>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</si>
  <si>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</si>
  <si>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</si>
  <si>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</si>
  <si>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</si>
  <si>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</si>
  <si>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</si>
  <si>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</si>
  <si>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</si>
  <si>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</si>
  <si>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</si>
  <si>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</si>
  <si>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</si>
  <si>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</si>
  <si>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</si>
  <si>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</si>
  <si>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</si>
  <si>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</si>
  <si>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</si>
  <si>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</si>
  <si>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</si>
  <si>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</si>
  <si>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</si>
  <si>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</si>
  <si>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</si>
  <si>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</si>
  <si>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</si>
  <si>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</si>
  <si>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</si>
  <si>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</si>
  <si>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</si>
  <si>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</si>
  <si>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</si>
  <si>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</si>
  <si>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</si>
  <si>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</si>
  <si>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</si>
  <si>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</si>
  <si>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</si>
  <si>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</si>
  <si>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</si>
  <si>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</si>
  <si>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</si>
  <si>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</si>
  <si>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</si>
  <si>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</si>
  <si>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</si>
  <si>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</si>
  <si>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</si>
  <si>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</si>
  <si>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</si>
  <si>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</si>
  <si>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</si>
  <si>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</si>
  <si>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</si>
  <si>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</si>
  <si>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</si>
  <si>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</si>
  <si>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</si>
  <si>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</si>
  <si>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</si>
  <si>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</si>
  <si>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</si>
  <si>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</si>
  <si>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</si>
  <si>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</si>
  <si>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</si>
  <si>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</si>
  <si>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</si>
  <si>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</si>
  <si>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</si>
  <si>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</si>
  <si>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</si>
  <si>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</si>
  <si>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</si>
  <si>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</si>
  <si>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</si>
  <si>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</si>
  <si>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</si>
  <si>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</si>
  <si>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</si>
  <si>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</si>
  <si>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</si>
  <si>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</si>
  <si>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</si>
  <si>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</si>
  <si>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</si>
  <si>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</si>
  <si>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</si>
  <si>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</si>
  <si>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</si>
  <si>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</si>
  <si>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</si>
  <si>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</si>
  <si>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</si>
  <si>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</si>
  <si>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</si>
  <si>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</si>
  <si>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</si>
  <si>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</si>
  <si>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</si>
  <si>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</si>
  <si>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</si>
  <si>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</si>
  <si>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</si>
  <si>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</si>
  <si>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</si>
  <si>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</si>
  <si>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</si>
  <si>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</si>
  <si>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</si>
  <si>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</si>
  <si>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</si>
  <si>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</si>
  <si>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</si>
  <si>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</si>
  <si>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</si>
  <si>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</si>
  <si>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</si>
  <si>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</si>
  <si>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</si>
  <si>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</si>
  <si>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</si>
  <si>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</si>
  <si>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</si>
  <si>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</si>
  <si>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</si>
  <si>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</si>
  <si>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</si>
  <si>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</si>
  <si>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</si>
  <si>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</si>
  <si>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</si>
  <si>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</si>
  <si>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</si>
  <si>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</si>
  <si>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</si>
  <si>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</si>
  <si>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</si>
  <si>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</si>
  <si>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</si>
  <si>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</si>
  <si>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</si>
  <si>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</si>
  <si>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</si>
  <si>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</si>
  <si>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</si>
  <si>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</si>
  <si>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</si>
  <si>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</si>
  <si>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</si>
  <si>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</si>
  <si>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</si>
  <si>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</si>
  <si>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</si>
  <si>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</si>
  <si>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</si>
  <si>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</si>
  <si>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</si>
  <si>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</si>
  <si>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</si>
  <si>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</si>
  <si>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</si>
  <si>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</si>
  <si>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</si>
  <si>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</si>
  <si>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</si>
  <si>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</si>
  <si>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</si>
  <si>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</si>
  <si>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</si>
  <si>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</si>
  <si>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</si>
  <si>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</si>
  <si>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</si>
  <si>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</si>
  <si>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</si>
  <si>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</si>
  <si>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</si>
  <si>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</si>
  <si>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</si>
  <si>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</si>
  <si>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</si>
  <si>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</si>
  <si>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</si>
  <si>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</si>
  <si>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</si>
  <si>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</si>
  <si>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</si>
  <si>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</si>
  <si>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</si>
  <si>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</si>
  <si>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</si>
  <si>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</si>
  <si>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</si>
  <si>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</si>
  <si>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</si>
  <si>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</si>
  <si>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</si>
  <si>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</si>
  <si>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</si>
  <si>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</si>
  <si>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</si>
  <si>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</si>
  <si>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</si>
  <si>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</si>
  <si>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</si>
  <si>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</si>
  <si>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</si>
  <si>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</si>
  <si>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</si>
  <si>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</si>
  <si>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</si>
  <si>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</si>
  <si>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</si>
  <si>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</si>
  <si>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</si>
  <si>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</si>
  <si>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</si>
  <si>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</si>
  <si>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</si>
  <si>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</si>
  <si>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</si>
  <si>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</si>
  <si>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</si>
  <si>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</si>
  <si>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</si>
  <si>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</si>
  <si>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</si>
  <si>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</si>
  <si>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</si>
  <si>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</si>
  <si>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</si>
  <si>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</si>
  <si>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</si>
  <si>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</si>
  <si>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</si>
  <si>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</si>
  <si>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</si>
  <si>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</si>
  <si>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</si>
  <si>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</si>
  <si>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</si>
  <si>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</si>
  <si>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</si>
  <si>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</si>
  <si>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</si>
  <si>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</si>
  <si>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</si>
  <si>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</si>
  <si>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</si>
  <si>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</si>
  <si>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</si>
  <si>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</si>
  <si>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</si>
  <si>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</si>
  <si>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</si>
  <si>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</si>
  <si>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</si>
  <si>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</si>
  <si>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</si>
  <si>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</si>
  <si>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</si>
  <si>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</si>
  <si>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</si>
  <si>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</si>
  <si>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</si>
  <si>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</si>
  <si>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</si>
  <si>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</si>
  <si>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</si>
  <si>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</si>
  <si>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</si>
  <si>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</si>
  <si>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</si>
  <si>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</si>
  <si>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</si>
  <si>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</si>
  <si>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</si>
  <si>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</si>
  <si>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</si>
  <si>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</si>
  <si>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</si>
  <si>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</si>
  <si>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</si>
  <si>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</si>
  <si>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</si>
  <si>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</si>
  <si>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</si>
  <si>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</si>
  <si>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</si>
  <si>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</si>
  <si>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</si>
  <si>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</si>
  <si>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</si>
  <si>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</si>
  <si>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</si>
  <si>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</si>
  <si>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</si>
  <si>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</si>
  <si>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</si>
  <si>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</si>
  <si>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</si>
  <si>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</si>
  <si>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</si>
  <si>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</si>
  <si>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</si>
  <si>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</si>
  <si>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</si>
  <si>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</si>
  <si>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</si>
  <si>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</si>
  <si>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</si>
  <si>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</si>
  <si>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</si>
  <si>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</si>
  <si>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</si>
  <si>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</si>
  <si>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</si>
  <si>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</si>
  <si>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</si>
  <si>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</si>
  <si>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</si>
  <si>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</si>
  <si>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</si>
  <si>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</si>
  <si>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</si>
  <si>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</si>
  <si>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</si>
  <si>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</si>
  <si>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</si>
  <si>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</si>
  <si>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</si>
  <si>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</si>
  <si>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</si>
  <si>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</si>
  <si>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</si>
  <si>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</si>
  <si>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</si>
  <si>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</si>
  <si>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</si>
  <si>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</si>
  <si>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</si>
  <si>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</si>
  <si>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</si>
  <si>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</si>
  <si>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</si>
  <si>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</si>
  <si>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</si>
  <si>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</si>
  <si>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</si>
  <si>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</si>
  <si>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</si>
  <si>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</si>
  <si>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</si>
  <si>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</si>
  <si>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</si>
  <si>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</si>
  <si>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</si>
  <si>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</si>
  <si>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</si>
  <si>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</si>
  <si>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</si>
  <si>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</si>
  <si>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</si>
  <si>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</si>
  <si>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</si>
  <si>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</si>
  <si>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</si>
  <si>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</si>
  <si>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</si>
  <si>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</si>
  <si>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</si>
  <si>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</si>
  <si>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</si>
  <si>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</si>
  <si>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</si>
  <si>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</si>
  <si>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</si>
  <si>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</si>
  <si>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</si>
  <si>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</si>
  <si>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</si>
  <si>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</si>
  <si>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</si>
  <si>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</si>
  <si>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</si>
  <si>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</si>
  <si>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</si>
  <si>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</si>
  <si>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</si>
  <si>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</si>
  <si>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</si>
  <si>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</si>
  <si>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</si>
  <si>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</si>
  <si>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</si>
  <si>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</si>
  <si>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</si>
  <si>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</si>
  <si>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</si>
  <si>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</si>
  <si>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</si>
  <si>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</si>
  <si>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</si>
  <si>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</si>
  <si>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</si>
  <si>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</si>
  <si>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</si>
  <si>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</si>
  <si>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</si>
  <si>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</si>
  <si>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</si>
  <si>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</si>
  <si>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</si>
  <si>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</si>
  <si>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</si>
  <si>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</si>
  <si>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</si>
  <si>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</si>
  <si>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</si>
  <si>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</si>
  <si>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</si>
  <si>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</si>
  <si>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</si>
  <si>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</si>
  <si>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</si>
  <si>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</si>
  <si>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</si>
  <si>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</si>
  <si>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</si>
  <si>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</si>
  <si>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</si>
  <si>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</si>
  <si>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</si>
  <si>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</si>
  <si>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</si>
  <si>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</si>
  <si>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</si>
  <si>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</si>
  <si>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</si>
  <si>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</si>
  <si>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</si>
  <si>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</si>
  <si>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</si>
  <si>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</si>
  <si>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</si>
  <si>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</si>
  <si>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</si>
  <si>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</si>
  <si>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</si>
  <si>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</si>
  <si>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</si>
  <si>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</si>
  <si>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</si>
  <si>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</si>
  <si>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</si>
  <si>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</si>
  <si>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</si>
  <si>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</si>
  <si>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</si>
  <si>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</si>
  <si>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</si>
  <si>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</si>
  <si>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</si>
  <si>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</si>
  <si>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</si>
  <si>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</si>
  <si>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</si>
  <si>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</si>
  <si>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</si>
  <si>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</si>
  <si>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</si>
  <si>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</si>
  <si>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</si>
  <si>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</si>
  <si>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</si>
  <si>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</si>
  <si>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</si>
  <si>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</si>
  <si>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</si>
  <si>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</si>
  <si>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</si>
  <si>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</si>
  <si>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</si>
  <si>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</si>
  <si>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</si>
  <si>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</si>
  <si>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</si>
  <si>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</si>
  <si>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</si>
  <si>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</si>
  <si>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</si>
  <si>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</si>
  <si>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</si>
  <si>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</si>
  <si>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</si>
  <si>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</si>
  <si>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</si>
  <si>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</si>
  <si>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</si>
  <si>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</si>
  <si>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</si>
  <si>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</si>
  <si>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</si>
  <si>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</si>
  <si>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</si>
  <si>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</si>
  <si>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</si>
  <si>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</si>
  <si>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</si>
  <si>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</si>
  <si>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</si>
  <si>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</si>
  <si>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</si>
  <si>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</si>
  <si>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</si>
  <si>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</si>
  <si>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</si>
  <si>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</si>
  <si>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</si>
  <si>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</si>
  <si>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</si>
  <si>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</si>
  <si>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</si>
  <si>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</si>
  <si>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</si>
  <si>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</si>
  <si>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</si>
  <si>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</si>
  <si>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</si>
  <si>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</si>
  <si>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</si>
  <si>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</si>
  <si>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</si>
  <si>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</si>
  <si>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</si>
  <si>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</si>
  <si>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</si>
  <si>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</si>
  <si>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</si>
  <si>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</si>
  <si>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</si>
  <si>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</si>
  <si>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</si>
  <si>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</si>
  <si>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</si>
  <si>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</si>
  <si>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</si>
  <si>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</si>
  <si>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</si>
  <si>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</si>
  <si>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</si>
  <si>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</si>
  <si>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</si>
  <si>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</si>
  <si>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</si>
  <si>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</si>
  <si>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</si>
  <si>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</si>
  <si>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</si>
  <si>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</si>
  <si>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</si>
  <si>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</si>
  <si>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</si>
  <si>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</si>
  <si>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</si>
  <si>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</si>
  <si>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</si>
  <si>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</si>
  <si>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</si>
  <si>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</si>
  <si>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</si>
  <si>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</si>
  <si>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</si>
  <si>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</si>
  <si>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</si>
  <si>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</si>
  <si>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</si>
  <si>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</si>
  <si>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</si>
  <si>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</si>
  <si>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</si>
  <si>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</si>
  <si>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</si>
  <si>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</si>
  <si>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</si>
  <si>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</si>
  <si>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</si>
  <si>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</si>
  <si>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</si>
  <si>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</si>
  <si>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</si>
  <si>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</si>
  <si>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</si>
  <si>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</si>
  <si>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</si>
  <si>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</si>
  <si>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</si>
  <si>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</si>
  <si>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</si>
  <si>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</si>
  <si>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</si>
  <si>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</si>
  <si>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</si>
  <si>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</si>
  <si>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</si>
  <si>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</si>
  <si>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</si>
  <si>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</si>
  <si>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</si>
  <si>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</si>
  <si>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</si>
  <si>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</si>
  <si>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</si>
  <si>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</si>
  <si>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</si>
  <si>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</si>
  <si>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</si>
  <si>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</si>
  <si>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</si>
  <si>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</si>
  <si>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</si>
  <si>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</si>
  <si>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</si>
  <si>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</si>
  <si>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</si>
  <si>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</si>
  <si>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</si>
  <si>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</si>
  <si>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</si>
  <si>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</si>
  <si>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</si>
  <si>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</si>
  <si>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</si>
  <si>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</si>
  <si>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</si>
  <si>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</si>
  <si>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</si>
  <si>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</si>
  <si>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</si>
  <si>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</si>
  <si>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</si>
  <si>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</si>
  <si>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</si>
  <si>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</si>
  <si>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</si>
  <si>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</si>
  <si>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</si>
  <si>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</si>
  <si>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</si>
  <si>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</si>
  <si>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</si>
  <si>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</si>
  <si>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</si>
  <si>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</si>
  <si>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</si>
  <si>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</si>
  <si>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</si>
  <si>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</si>
  <si>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</si>
  <si>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</si>
  <si>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</si>
  <si>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</si>
  <si>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</si>
  <si>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</si>
  <si>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</si>
  <si>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</si>
  <si>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</si>
  <si>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</si>
  <si>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</si>
  <si>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</si>
  <si>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</si>
  <si>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</si>
  <si>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</si>
  <si>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</si>
  <si>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</si>
  <si>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</si>
  <si>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</si>
  <si>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</si>
  <si>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</si>
  <si>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</si>
  <si>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</si>
  <si>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</si>
  <si>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</si>
  <si>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</si>
  <si>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</si>
  <si>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</si>
  <si>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</si>
  <si>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</si>
  <si>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</si>
  <si>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</si>
  <si>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</si>
  <si>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</si>
  <si>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</si>
  <si>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</si>
  <si>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</si>
  <si>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</si>
  <si>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</si>
  <si>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</si>
  <si>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</si>
  <si>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</si>
  <si>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</si>
  <si>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</si>
  <si>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</si>
  <si>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</si>
  <si>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</si>
  <si>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</si>
  <si>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</si>
  <si>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</si>
  <si>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</si>
  <si>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</si>
  <si>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</si>
  <si>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</si>
  <si>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</si>
  <si>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</si>
  <si>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</si>
  <si>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</si>
  <si>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</si>
  <si>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</si>
  <si>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</si>
  <si>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</si>
  <si>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</si>
  <si>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</si>
  <si>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</si>
  <si>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</si>
  <si>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</si>
  <si>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</si>
  <si>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</si>
  <si>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</si>
  <si>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</si>
  <si>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</si>
  <si>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</si>
  <si>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</si>
  <si>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</si>
  <si>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</si>
  <si>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</si>
  <si>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</si>
  <si>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</si>
  <si>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</si>
  <si>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</si>
  <si>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</si>
  <si>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</si>
  <si>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</si>
  <si>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</si>
  <si>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</si>
  <si>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</si>
  <si>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</si>
  <si>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</si>
  <si>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</si>
  <si>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</si>
  <si>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</si>
  <si>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</si>
  <si>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</si>
  <si>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</si>
  <si>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</si>
  <si>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</si>
  <si>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</si>
  <si>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</si>
  <si>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</si>
  <si>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</si>
  <si>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</si>
  <si>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</si>
  <si>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</si>
  <si>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</si>
  <si>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</si>
  <si>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</si>
  <si>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</si>
  <si>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</si>
  <si>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</si>
  <si>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</si>
  <si>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</si>
  <si>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</si>
  <si>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</si>
  <si>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</si>
  <si>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</si>
  <si>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</si>
  <si>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</si>
  <si>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</si>
  <si>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</si>
  <si>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</si>
  <si>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</si>
  <si>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</si>
  <si>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</si>
  <si>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</si>
  <si>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</si>
  <si>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</si>
  <si>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</si>
  <si>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</si>
  <si>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</si>
  <si>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</si>
  <si>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</si>
  <si>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</si>
  <si>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</si>
  <si>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</si>
  <si>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</si>
  <si>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</si>
  <si>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</si>
  <si>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</si>
  <si>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</si>
  <si>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</si>
  <si>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</si>
  <si>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</si>
  <si>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</si>
  <si>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</si>
  <si>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</si>
  <si>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</si>
  <si>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</si>
  <si>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</si>
  <si>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</si>
  <si>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</si>
  <si>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</si>
  <si>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</si>
  <si>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</si>
  <si>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</si>
  <si>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</si>
  <si>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</si>
  <si>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</si>
  <si>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</si>
  <si>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</si>
  <si>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</si>
  <si>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</si>
  <si>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</si>
  <si>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</si>
  <si>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</si>
  <si>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</si>
  <si>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</si>
  <si>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</si>
  <si>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</si>
  <si>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</si>
  <si>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</si>
  <si>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</si>
  <si>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</si>
  <si>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</si>
  <si>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</si>
  <si>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</si>
  <si>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</si>
  <si>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</si>
  <si>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</si>
  <si>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</si>
  <si>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</si>
  <si>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</si>
  <si>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</si>
  <si>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</si>
  <si>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</si>
  <si>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</si>
  <si>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</si>
  <si>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</si>
  <si>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</si>
  <si>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</si>
  <si>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</si>
  <si>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</si>
  <si>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</si>
  <si>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</si>
  <si>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</si>
  <si>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</si>
  <si>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</si>
  <si>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</si>
  <si>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</si>
  <si>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</si>
  <si>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</si>
  <si>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</si>
  <si>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</si>
  <si>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</si>
  <si>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</si>
  <si>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</si>
  <si>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</si>
  <si>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</si>
  <si>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</si>
  <si>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</si>
  <si>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</si>
  <si>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</si>
  <si>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</si>
  <si>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</si>
  <si>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</si>
  <si>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</si>
  <si>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</si>
  <si>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</si>
  <si>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</si>
  <si>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</si>
  <si>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</si>
  <si>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</si>
  <si>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</si>
  <si>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</si>
  <si>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</si>
  <si>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</si>
  <si>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</si>
  <si>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</si>
  <si>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</si>
  <si>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</si>
  <si>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</si>
  <si>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</si>
  <si>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</si>
  <si>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</si>
  <si>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</si>
  <si>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</si>
  <si>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</si>
  <si>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</si>
  <si>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</si>
  <si>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</si>
  <si>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</si>
  <si>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</si>
  <si>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</si>
  <si>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</si>
  <si>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</si>
  <si>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</si>
  <si>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</si>
  <si>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</si>
  <si>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</si>
  <si>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</si>
  <si>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</si>
  <si>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</si>
  <si>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</si>
  <si>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</si>
  <si>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</si>
  <si>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</si>
  <si>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</si>
  <si>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</si>
  <si>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</si>
  <si>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</si>
  <si>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</si>
  <si>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</si>
  <si>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</si>
  <si>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</si>
  <si>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</si>
  <si>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</si>
  <si>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</si>
  <si>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</si>
  <si>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</si>
  <si>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</si>
  <si>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</si>
  <si>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</si>
  <si>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</si>
  <si>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</si>
  <si>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</si>
  <si>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</si>
  <si>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</si>
  <si>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</si>
  <si>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</si>
  <si>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</si>
  <si>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</si>
  <si>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</si>
  <si>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</si>
  <si>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</si>
  <si>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</si>
  <si>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</si>
  <si>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</si>
  <si>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</si>
  <si>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</si>
  <si>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</si>
  <si>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</si>
  <si>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</si>
  <si>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</si>
  <si>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</si>
  <si>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</si>
  <si>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</si>
  <si>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</si>
  <si>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</si>
  <si>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</si>
  <si>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</si>
  <si>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</si>
  <si>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</si>
  <si>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</si>
  <si>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</si>
  <si>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</si>
  <si>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</si>
  <si>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</si>
  <si>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</si>
  <si>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</si>
  <si>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</si>
  <si>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</si>
  <si>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</si>
  <si>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</si>
  <si>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</si>
  <si>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</si>
  <si>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</si>
  <si>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</si>
  <si>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</si>
  <si>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</si>
  <si>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</si>
  <si>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</si>
  <si>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</si>
  <si>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</si>
  <si>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</si>
  <si>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</si>
  <si>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</si>
  <si>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</si>
  <si>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</si>
  <si>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</si>
  <si>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</si>
  <si>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</si>
  <si>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</si>
  <si>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</si>
  <si>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</si>
  <si>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</si>
  <si>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</si>
  <si>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</si>
  <si>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</si>
  <si>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</si>
  <si>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</si>
  <si>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</si>
  <si>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</si>
  <si>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</si>
  <si>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</si>
  <si>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</si>
  <si>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</si>
  <si>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</si>
  <si>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</si>
  <si>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</si>
  <si>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</si>
  <si>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</si>
  <si>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</si>
  <si>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</si>
  <si>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</si>
  <si>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</si>
  <si>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</si>
  <si>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</si>
  <si>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</si>
  <si>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</si>
  <si>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</si>
  <si>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</si>
  <si>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</si>
  <si>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</si>
  <si>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</si>
  <si>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</si>
  <si>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</si>
  <si>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</si>
  <si>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</si>
  <si>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</si>
  <si>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</si>
  <si>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</si>
  <si>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</si>
  <si>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</si>
  <si>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</si>
  <si>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</si>
  <si>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</si>
  <si>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</si>
  <si>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</si>
  <si>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</si>
  <si>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</si>
  <si>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</si>
  <si>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</si>
  <si>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</si>
  <si>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</si>
  <si>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</si>
  <si>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</si>
  <si>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</si>
  <si>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</si>
  <si>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</si>
  <si>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</si>
  <si>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</si>
  <si>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</si>
  <si>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</si>
  <si>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</si>
  <si>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</si>
  <si>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</si>
  <si>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</si>
  <si>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</si>
  <si>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</si>
  <si>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</si>
  <si>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</si>
  <si>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</si>
  <si>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</si>
  <si>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</si>
  <si>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</si>
  <si>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</si>
  <si>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</si>
  <si>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</si>
  <si>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</si>
  <si>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</si>
  <si>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</si>
  <si>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</si>
  <si>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</si>
  <si>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</si>
  <si>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</si>
  <si>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</si>
  <si>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</si>
  <si>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</si>
  <si>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</si>
  <si>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</si>
  <si>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</si>
  <si>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</si>
  <si>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</si>
  <si>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</si>
  <si>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</si>
  <si>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</si>
  <si>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</si>
  <si>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</si>
  <si>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</si>
  <si>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</si>
  <si>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</si>
  <si>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</si>
  <si>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</si>
  <si>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</si>
  <si>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</si>
  <si>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</si>
  <si>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</si>
  <si>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</si>
  <si>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</si>
  <si>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</si>
  <si>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</si>
  <si>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</si>
  <si>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</si>
  <si>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</si>
  <si>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</si>
  <si>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</si>
  <si>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</si>
  <si>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</si>
  <si>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</si>
  <si>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</si>
  <si>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</si>
  <si>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</si>
  <si>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</si>
  <si>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</si>
  <si>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</si>
  <si>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</si>
  <si>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</si>
  <si>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</si>
  <si>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</si>
  <si>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</si>
  <si>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</si>
  <si>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</si>
  <si>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</si>
  <si>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</si>
  <si>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</si>
  <si>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</si>
  <si>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</si>
  <si>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</si>
  <si>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</si>
  <si>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</si>
  <si>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</si>
  <si>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</si>
  <si>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</si>
  <si>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</si>
  <si>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</si>
  <si>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</si>
  <si>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</si>
  <si>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</si>
  <si>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</si>
  <si>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</si>
  <si>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</si>
  <si>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</si>
  <si>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</si>
  <si>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</si>
  <si>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</si>
  <si>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</si>
  <si>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</si>
  <si>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</si>
  <si>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</si>
  <si>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</si>
  <si>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</si>
  <si>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</si>
  <si>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</si>
  <si>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</si>
  <si>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</si>
  <si>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</si>
  <si>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</si>
  <si>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</si>
  <si>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</si>
  <si>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</si>
  <si>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</si>
  <si>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</si>
  <si>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</si>
  <si>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</si>
  <si>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</si>
  <si>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</si>
  <si>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</si>
  <si>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</si>
  <si>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</si>
  <si>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</si>
  <si>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</si>
  <si>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</si>
  <si>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</si>
  <si>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</si>
  <si>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</si>
  <si>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</si>
  <si>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</si>
  <si>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</si>
  <si>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</si>
  <si>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</si>
  <si>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</si>
  <si>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</si>
  <si>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</si>
  <si>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</si>
  <si>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</si>
  <si>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</si>
  <si>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</si>
  <si>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</si>
  <si>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</si>
  <si>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</si>
  <si>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</si>
  <si>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</si>
  <si>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</si>
  <si>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</si>
  <si>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</si>
  <si>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</si>
  <si>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</si>
  <si>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</si>
  <si>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</si>
  <si>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</si>
  <si>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</si>
  <si>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</si>
  <si>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</si>
  <si>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</si>
  <si>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</si>
  <si>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</si>
  <si>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</si>
  <si>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</si>
  <si>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</si>
  <si>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</si>
  <si>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</si>
  <si>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</si>
  <si>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</si>
  <si>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</si>
  <si>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</si>
  <si>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</si>
  <si>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</si>
  <si>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</si>
  <si>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</si>
  <si>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</si>
  <si>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</si>
  <si>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</si>
  <si>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</si>
  <si>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</si>
  <si>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</si>
  <si>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</si>
  <si>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</si>
  <si>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</si>
  <si>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</si>
  <si>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</si>
  <si>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</si>
  <si>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</si>
  <si>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</si>
  <si>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</si>
  <si>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</si>
  <si>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</si>
  <si>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</si>
  <si>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</si>
  <si>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</si>
  <si>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</si>
  <si>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</si>
  <si>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</si>
  <si>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</si>
  <si>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</si>
  <si>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</si>
  <si>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</si>
  <si>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</si>
  <si>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</si>
  <si>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</si>
  <si>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</si>
  <si>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</si>
  <si>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</si>
  <si>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</si>
  <si>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</si>
  <si>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</si>
  <si>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</si>
  <si>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</si>
  <si>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</si>
  <si>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</si>
  <si>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</si>
  <si>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</si>
  <si>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</si>
  <si>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</si>
  <si>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</si>
  <si>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</si>
  <si>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</si>
  <si>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</si>
  <si>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</si>
  <si>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</si>
  <si>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</si>
  <si>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</si>
  <si>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</si>
  <si>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</si>
  <si>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</si>
  <si>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</si>
  <si>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</si>
  <si>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</si>
  <si>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</si>
  <si>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</si>
  <si>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</si>
  <si>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</si>
  <si>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</si>
  <si>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</si>
  <si>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</si>
  <si>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</si>
  <si>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</si>
  <si>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</si>
  <si>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</si>
  <si>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</si>
  <si>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</si>
  <si>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</si>
  <si>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</si>
  <si>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</si>
  <si>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</si>
  <si>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</si>
  <si>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</si>
  <si>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</si>
  <si>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</si>
  <si>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</si>
  <si>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</si>
  <si>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</si>
  <si>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</si>
  <si>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</si>
  <si>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</si>
  <si>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</si>
  <si>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</si>
  <si>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</si>
  <si>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</si>
  <si>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</si>
  <si>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</si>
  <si>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</si>
  <si>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</si>
  <si>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</si>
  <si>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</si>
  <si>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</si>
  <si>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</si>
  <si>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</si>
  <si>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</si>
  <si>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</si>
  <si>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</si>
  <si>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</si>
  <si>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</si>
  <si>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</si>
  <si>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</si>
  <si>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</si>
  <si>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</si>
  <si>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</si>
  <si>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</si>
  <si>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</si>
  <si>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</si>
  <si>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</si>
  <si>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</si>
  <si>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</si>
  <si>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</si>
  <si>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</si>
  <si>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</si>
  <si>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</si>
  <si>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</si>
  <si>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</si>
  <si>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</si>
  <si>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</si>
  <si>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</si>
  <si>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</si>
  <si>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</si>
  <si>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</si>
  <si>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</si>
  <si>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</si>
  <si>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</si>
  <si>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</si>
  <si>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</si>
  <si>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</si>
  <si>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</si>
  <si>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</si>
  <si>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</si>
  <si>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</si>
  <si>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</si>
  <si>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</si>
  <si>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</si>
  <si>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</si>
  <si>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</si>
  <si>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</si>
  <si>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</si>
  <si>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</si>
  <si>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</si>
  <si>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</si>
  <si>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</si>
  <si>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</si>
  <si>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</si>
  <si>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</si>
  <si>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</si>
  <si>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</si>
  <si>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</si>
  <si>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</si>
  <si>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</si>
  <si>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</si>
  <si>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</si>
  <si>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</si>
  <si>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</si>
  <si>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</si>
  <si>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</si>
  <si>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</si>
  <si>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</si>
  <si>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</si>
  <si>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</si>
  <si>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</si>
  <si>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</si>
  <si>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</si>
  <si>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</si>
  <si>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</si>
  <si>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</si>
  <si>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</si>
  <si>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</si>
  <si>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</si>
  <si>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</si>
  <si>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</si>
  <si>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</si>
  <si>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</si>
  <si>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</si>
  <si>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</si>
  <si>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</si>
  <si>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</si>
  <si>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</si>
  <si>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</si>
  <si>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</si>
  <si>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</si>
  <si>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</si>
  <si>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</si>
  <si>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</si>
  <si>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</si>
  <si>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</si>
  <si>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</si>
  <si>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</si>
  <si>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</si>
  <si>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</si>
  <si>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</si>
  <si>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</si>
  <si>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</si>
  <si>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</si>
  <si>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</si>
  <si>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</si>
  <si>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</si>
  <si>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</si>
  <si>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</si>
  <si>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</si>
  <si>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</si>
  <si>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</si>
  <si>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</si>
  <si>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</si>
  <si>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</si>
  <si>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</si>
  <si>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</si>
  <si>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</si>
  <si>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</si>
  <si>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</si>
  <si>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</si>
  <si>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</si>
  <si>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</si>
  <si>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</si>
  <si>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</si>
  <si>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</si>
  <si>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</si>
  <si>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</si>
  <si>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</si>
  <si>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</si>
  <si>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</si>
  <si>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</si>
  <si>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</si>
  <si>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</si>
  <si>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</si>
  <si>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</si>
  <si>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</si>
  <si>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</si>
  <si>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</si>
  <si>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</si>
  <si>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</si>
  <si>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</si>
  <si>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</si>
  <si>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</si>
  <si>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</si>
  <si>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</si>
  <si>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</si>
  <si>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</si>
  <si>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</si>
  <si>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</si>
  <si>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</si>
  <si>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</si>
  <si>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</si>
  <si>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</si>
  <si>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</si>
  <si>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</si>
  <si>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</si>
  <si>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</si>
  <si>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</si>
  <si>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</si>
  <si>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</si>
  <si>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</si>
  <si>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</si>
  <si>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</si>
  <si>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</si>
  <si>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</si>
  <si>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</si>
  <si>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</si>
  <si>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</si>
  <si>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</si>
  <si>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</si>
  <si>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</si>
  <si>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</si>
  <si>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</si>
  <si>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</si>
  <si>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</si>
  <si>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</si>
  <si>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</si>
  <si>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</si>
  <si>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</si>
  <si>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</si>
  <si>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</si>
  <si>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</si>
  <si>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</si>
  <si>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</si>
  <si>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</si>
  <si>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</si>
  <si>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</si>
  <si>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</si>
  <si>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</si>
  <si>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</si>
  <si>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</si>
  <si>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</si>
  <si>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</si>
  <si>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</si>
  <si>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</si>
  <si>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</si>
  <si>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</si>
  <si>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</si>
  <si>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</si>
  <si>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</si>
  <si>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</si>
  <si>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</si>
  <si>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</si>
  <si>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</si>
  <si>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</si>
  <si>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</si>
  <si>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</si>
  <si>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</si>
  <si>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</si>
  <si>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</si>
  <si>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</si>
  <si>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</si>
  <si>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</si>
  <si>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</si>
  <si>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</si>
  <si>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</si>
  <si>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</si>
  <si>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</si>
  <si>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</si>
  <si>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</si>
  <si>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</si>
  <si>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</si>
  <si>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</si>
  <si>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</si>
  <si>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</si>
  <si>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</si>
  <si>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</si>
  <si>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</si>
  <si>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</si>
  <si>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</si>
  <si>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</si>
  <si>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</si>
  <si>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</si>
  <si>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</si>
  <si>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</si>
  <si>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</si>
  <si>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</si>
  <si>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</si>
  <si>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</si>
  <si>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</si>
  <si>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</si>
  <si>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</si>
  <si>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</si>
  <si>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</si>
  <si>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</si>
  <si>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</si>
  <si>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</si>
  <si>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</si>
  <si>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</si>
  <si>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</si>
  <si>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</si>
  <si>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</si>
  <si>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</si>
  <si>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</si>
  <si>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</si>
  <si>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</si>
  <si>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</si>
  <si>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</si>
  <si>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</si>
  <si>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</si>
  <si>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</si>
  <si>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</si>
  <si>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</si>
  <si>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</si>
  <si>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</si>
  <si>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</si>
  <si>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</si>
  <si>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</si>
  <si>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</si>
  <si>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</si>
  <si>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</si>
  <si>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</si>
  <si>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</si>
  <si>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</si>
  <si>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</si>
  <si>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</si>
  <si>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</si>
  <si>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</si>
  <si>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</si>
  <si>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</si>
  <si>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</si>
  <si>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</si>
  <si>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</si>
  <si>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</si>
  <si>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</si>
  <si>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</si>
  <si>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</si>
  <si>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</si>
  <si>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</si>
  <si>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</si>
  <si>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</si>
  <si>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</si>
  <si>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</si>
  <si>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</si>
  <si>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</si>
  <si>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</si>
  <si>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</si>
  <si>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</si>
  <si>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</si>
  <si>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</si>
  <si>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</si>
  <si>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</si>
  <si>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</si>
  <si>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</si>
  <si>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</si>
  <si>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</si>
  <si>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</si>
  <si>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</si>
  <si>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</si>
  <si>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</si>
  <si>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</si>
  <si>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</si>
  <si>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</si>
  <si>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</si>
  <si>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</si>
  <si>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</si>
  <si>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</si>
  <si>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</si>
  <si>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</si>
  <si>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</si>
  <si>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</si>
  <si>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</si>
  <si>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</si>
  <si>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</si>
  <si>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</si>
  <si>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</si>
  <si>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</si>
  <si>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</si>
  <si>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</si>
  <si>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</si>
  <si>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</si>
  <si>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</si>
  <si>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</si>
  <si>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</si>
  <si>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</si>
  <si>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</si>
  <si>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</si>
  <si>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</si>
  <si>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</si>
  <si>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</si>
  <si>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</si>
  <si>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</si>
  <si>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</si>
  <si>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</si>
  <si>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</si>
  <si>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</si>
  <si>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</si>
  <si>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</si>
  <si>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</si>
  <si>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</si>
  <si>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</si>
  <si>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</si>
  <si>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</si>
  <si>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</si>
  <si>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</si>
  <si>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</si>
  <si>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</si>
  <si>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</si>
  <si>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</si>
  <si>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</si>
  <si>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</si>
  <si>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</si>
  <si>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</si>
  <si>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</si>
  <si>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</si>
  <si>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</si>
  <si>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</si>
  <si>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</si>
  <si>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</si>
  <si>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</si>
  <si>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</si>
  <si>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</si>
  <si>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</si>
  <si>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</si>
  <si>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</si>
  <si>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</si>
  <si>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</si>
  <si>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</si>
  <si>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</si>
  <si>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</si>
  <si>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</si>
  <si>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</si>
  <si>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</si>
  <si>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</si>
  <si>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</si>
  <si>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</si>
  <si>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</si>
  <si>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</si>
  <si>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</si>
  <si>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</si>
  <si>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</si>
  <si>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</si>
  <si>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</si>
  <si>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</si>
  <si>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</si>
  <si>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</si>
  <si>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</si>
  <si>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</si>
  <si>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</si>
  <si>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</si>
  <si>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</si>
  <si>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</si>
  <si>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</si>
  <si>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</si>
  <si>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</si>
  <si>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</si>
  <si>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</si>
  <si>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</si>
  <si>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</si>
  <si>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</si>
  <si>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</si>
  <si>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</si>
  <si>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</si>
  <si>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</si>
  <si>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</si>
  <si>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</si>
  <si>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</si>
  <si>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</si>
  <si>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</si>
  <si>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</si>
  <si>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</si>
  <si>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</si>
  <si>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</si>
  <si>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</si>
  <si>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</si>
  <si>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</si>
  <si>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</si>
  <si>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</si>
  <si>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</si>
  <si>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</si>
  <si>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</si>
  <si>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</si>
  <si>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</si>
  <si>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</si>
  <si>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</si>
  <si>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</si>
  <si>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</si>
  <si>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</si>
  <si>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</si>
  <si>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</si>
  <si>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</si>
  <si>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</si>
  <si>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</si>
  <si>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</si>
  <si>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</si>
  <si>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</si>
  <si>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</si>
  <si>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</si>
  <si>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</si>
  <si>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</si>
  <si>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</si>
  <si>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</si>
  <si>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</si>
  <si>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</si>
  <si>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</si>
  <si>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</si>
  <si>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</si>
  <si>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</si>
  <si>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</si>
  <si>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</si>
  <si>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</si>
  <si>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</si>
  <si>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</si>
  <si>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</si>
  <si>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</si>
  <si>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</si>
  <si>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</si>
  <si>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</si>
  <si>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</si>
  <si>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</si>
  <si>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</si>
  <si>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</si>
  <si>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</si>
  <si>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</si>
  <si>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</si>
  <si>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</si>
  <si>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</si>
  <si>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</si>
  <si>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</si>
  <si>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</si>
  <si>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</si>
  <si>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</si>
  <si>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</si>
  <si>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</si>
  <si>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</si>
  <si>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</si>
  <si>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</si>
  <si>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</si>
  <si>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</si>
  <si>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</si>
  <si>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</si>
  <si>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</si>
  <si>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</si>
  <si>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</si>
  <si>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</si>
  <si>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</si>
  <si>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</si>
  <si>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</si>
  <si>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</si>
  <si>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</si>
  <si>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</si>
  <si>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</si>
  <si>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</si>
  <si>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</si>
  <si>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</si>
  <si>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</si>
  <si>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</si>
  <si>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</si>
  <si>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</si>
  <si>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</si>
  <si>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</si>
  <si>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</si>
  <si>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</si>
  <si>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</si>
  <si>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</si>
  <si>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</si>
  <si>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</si>
  <si>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</si>
  <si>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</si>
  <si>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</si>
  <si>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</si>
  <si>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</si>
  <si>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</si>
  <si>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</si>
  <si>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</si>
  <si>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</si>
  <si>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</si>
  <si>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</si>
  <si>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</si>
  <si>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</si>
  <si>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</si>
  <si>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</si>
  <si>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</si>
  <si>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</si>
  <si>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</si>
  <si>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</si>
  <si>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</si>
  <si>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</si>
  <si>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</si>
  <si>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</si>
  <si>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</si>
  <si>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</si>
  <si>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</si>
  <si>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</si>
  <si>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</si>
  <si>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</si>
  <si>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</si>
  <si>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</si>
  <si>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</si>
  <si>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</si>
  <si>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</si>
  <si>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</si>
  <si>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</si>
  <si>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</si>
  <si>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</si>
  <si>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</si>
  <si>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</si>
  <si>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</si>
  <si>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</si>
  <si>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</si>
  <si>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</si>
  <si>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</si>
  <si>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</si>
  <si>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</si>
  <si>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</si>
  <si>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</si>
  <si>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</si>
  <si>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</si>
  <si>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</si>
  <si>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</si>
  <si>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</si>
  <si>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</si>
  <si>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</si>
  <si>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</si>
  <si>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</si>
  <si>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</si>
  <si>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</si>
  <si>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</si>
  <si>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</si>
  <si>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</si>
  <si>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</si>
  <si>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</si>
  <si>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</si>
  <si>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</si>
  <si>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</si>
  <si>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</si>
  <si>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</si>
  <si>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</si>
  <si>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</si>
  <si>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</si>
  <si>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</si>
  <si>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</si>
  <si>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</si>
  <si>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</si>
  <si>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</si>
  <si>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</si>
  <si>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</si>
  <si>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</si>
  <si>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</si>
  <si>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</si>
  <si>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</si>
  <si>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</si>
  <si>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</si>
  <si>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</si>
  <si>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</si>
  <si>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</si>
  <si>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</si>
  <si>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</si>
  <si>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</si>
  <si>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</si>
  <si>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</si>
  <si>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</si>
  <si>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</si>
  <si>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</si>
  <si>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</si>
  <si>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</si>
  <si>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</si>
  <si>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</si>
  <si>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</si>
  <si>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</si>
  <si>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</si>
  <si>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</si>
  <si>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</si>
  <si>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</si>
  <si>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</si>
  <si>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</si>
  <si>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</si>
  <si>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</si>
  <si>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</si>
  <si>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</si>
  <si>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</si>
  <si>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</si>
  <si>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</si>
  <si>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</si>
  <si>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</si>
  <si>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</si>
  <si>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</si>
  <si>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</si>
  <si>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</si>
  <si>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</si>
  <si>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</si>
  <si>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</si>
  <si>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</si>
  <si>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</si>
  <si>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</si>
  <si>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</si>
  <si>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</si>
  <si>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</si>
  <si>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</si>
  <si>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</si>
  <si>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</si>
  <si>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</si>
  <si>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</si>
  <si>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</si>
  <si>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</si>
  <si>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</si>
  <si>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</si>
  <si>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</si>
  <si>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</si>
  <si>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</si>
  <si>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</si>
  <si>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</si>
  <si>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</si>
  <si>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</si>
  <si>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</si>
  <si>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</si>
  <si>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</si>
  <si>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</si>
  <si>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</si>
  <si>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</si>
  <si>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</si>
  <si>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</si>
  <si>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</si>
  <si>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</si>
  <si>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</si>
  <si>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</si>
  <si>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</si>
  <si>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</si>
  <si>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</si>
  <si>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</si>
  <si>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</si>
  <si>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</si>
  <si>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</si>
  <si>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</si>
  <si>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</si>
  <si>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</si>
  <si>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</si>
  <si>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</si>
  <si>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</si>
  <si>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</si>
  <si>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</si>
  <si>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</si>
  <si>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</si>
  <si>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</si>
  <si>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</si>
  <si>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</si>
  <si>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</si>
  <si>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</si>
  <si>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</si>
  <si>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</si>
  <si>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</si>
  <si>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</si>
  <si>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</si>
  <si>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</si>
  <si>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</si>
  <si>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</si>
  <si>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</si>
  <si>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</si>
  <si>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</si>
  <si>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</si>
  <si>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</si>
  <si>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</si>
  <si>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</si>
  <si>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</si>
  <si>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</si>
  <si>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</si>
  <si>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</si>
  <si>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</si>
  <si>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</si>
  <si>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</si>
  <si>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</si>
  <si>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</si>
  <si>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</si>
  <si>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</si>
  <si>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</si>
  <si>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</si>
  <si>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</si>
  <si>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</si>
  <si>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</si>
  <si>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</si>
  <si>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</si>
  <si>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</si>
  <si>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</si>
  <si>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</si>
  <si>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</si>
  <si>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</si>
  <si>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</si>
  <si>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</si>
  <si>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</si>
  <si>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</si>
  <si>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</si>
  <si>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</si>
  <si>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</si>
  <si>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</si>
  <si>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</si>
  <si>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</si>
  <si>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</si>
  <si>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</si>
  <si>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</si>
  <si>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</si>
  <si>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</si>
  <si>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</si>
  <si>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</si>
  <si>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</si>
  <si>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</si>
  <si>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</si>
  <si>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</si>
  <si>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</si>
  <si>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</si>
  <si>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</si>
  <si>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</si>
  <si>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</si>
  <si>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</si>
  <si>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</si>
  <si>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</si>
  <si>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</si>
  <si>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</si>
  <si>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</si>
  <si>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</si>
  <si>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</si>
  <si>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</si>
  <si>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</si>
  <si>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</si>
  <si>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</si>
  <si>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</si>
  <si>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</si>
  <si>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</si>
  <si>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</si>
  <si>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</si>
  <si>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</si>
  <si>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</si>
  <si>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</si>
  <si>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</si>
  <si>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</si>
  <si>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</si>
  <si>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</si>
  <si>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</si>
  <si>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</si>
  <si>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</si>
  <si>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</si>
  <si>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</si>
  <si>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</si>
  <si>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</si>
  <si>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</si>
  <si>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</si>
  <si>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</si>
  <si>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</si>
  <si>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</si>
  <si>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</si>
  <si>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</si>
  <si>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</si>
  <si>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</si>
  <si>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</si>
  <si>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</si>
  <si>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</si>
  <si>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</si>
  <si>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</si>
  <si>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</si>
  <si>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</si>
  <si>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</si>
  <si>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</si>
  <si>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</si>
  <si>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</si>
  <si>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</si>
  <si>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</si>
  <si>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</si>
  <si>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</si>
  <si>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</si>
  <si>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</si>
  <si>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</si>
  <si>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</si>
  <si>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</si>
  <si>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</si>
  <si>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</si>
  <si>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</si>
  <si>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</si>
  <si>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</si>
  <si>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</si>
  <si>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</si>
  <si>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</si>
  <si>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</si>
  <si>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</si>
  <si>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</si>
  <si>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</si>
  <si>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</si>
  <si>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</si>
  <si>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</si>
  <si>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</si>
  <si>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</si>
  <si>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</si>
  <si>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</si>
  <si>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</si>
  <si>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</si>
  <si>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</si>
  <si>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</si>
  <si>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</si>
  <si>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</si>
  <si>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</si>
  <si>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</si>
  <si>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</si>
  <si>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</si>
  <si>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</si>
  <si>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</si>
  <si>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</si>
  <si>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</si>
  <si>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</si>
  <si>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</si>
  <si>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</si>
  <si>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</si>
  <si>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</si>
  <si>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</si>
  <si>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</si>
  <si>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</si>
  <si>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</si>
  <si>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</si>
  <si>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</si>
  <si>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</si>
  <si>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</si>
  <si>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</si>
  <si>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</si>
  <si>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</si>
  <si>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</si>
  <si>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</si>
  <si>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</si>
  <si>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</si>
  <si>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</si>
  <si>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</si>
  <si>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</si>
  <si>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</si>
  <si>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</si>
  <si>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</si>
  <si>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</si>
  <si>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</si>
  <si>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</si>
  <si>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</si>
  <si>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</si>
  <si>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</si>
  <si>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</si>
  <si>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</si>
  <si>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</si>
  <si>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</si>
  <si>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</si>
  <si>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</si>
  <si>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</si>
  <si>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</si>
  <si>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</si>
  <si>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</si>
  <si>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</si>
  <si>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</si>
  <si>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</si>
  <si>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</si>
  <si>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</si>
  <si>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</si>
  <si>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</si>
  <si>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</si>
  <si>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</si>
  <si>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</si>
  <si>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</si>
  <si>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</si>
  <si>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</si>
  <si>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</si>
  <si>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</si>
  <si>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</si>
  <si>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</si>
  <si>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</si>
  <si>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</si>
  <si>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</si>
  <si>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</si>
  <si>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</si>
  <si>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</si>
  <si>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</si>
  <si>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</si>
  <si>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</si>
  <si>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</si>
  <si>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</si>
  <si>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</si>
  <si>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</si>
  <si>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</si>
  <si>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</si>
  <si>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</si>
  <si>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</si>
  <si>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</si>
  <si>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</si>
  <si>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</si>
  <si>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</si>
  <si>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</si>
  <si>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</si>
  <si>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</si>
  <si>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</si>
  <si>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</si>
  <si>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</si>
  <si>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</si>
  <si>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</si>
  <si>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</si>
  <si>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</si>
  <si>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</si>
  <si>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</si>
  <si>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</si>
  <si>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</si>
  <si>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</si>
  <si>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</si>
  <si>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</si>
  <si>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</si>
  <si>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</si>
  <si>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</si>
  <si>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</si>
  <si>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</si>
  <si>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</si>
  <si>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</si>
  <si>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</si>
  <si>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</si>
  <si>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</si>
  <si>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</si>
  <si>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</si>
  <si>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</si>
  <si>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</si>
  <si>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</si>
  <si>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</si>
  <si>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</si>
  <si>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</si>
  <si>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</si>
  <si>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</si>
  <si>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</si>
  <si>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</si>
  <si>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</si>
  <si>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</si>
  <si>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</si>
  <si>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</si>
  <si>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</si>
  <si>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</si>
  <si>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</si>
  <si>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</si>
  <si>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</si>
  <si>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</si>
  <si>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</si>
  <si>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</si>
  <si>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</si>
  <si>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</si>
  <si>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</si>
  <si>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</si>
  <si>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</si>
  <si>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</si>
  <si>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</si>
  <si>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</si>
  <si>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</si>
  <si>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</si>
  <si>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</si>
  <si>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</si>
  <si>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</si>
  <si>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</si>
  <si>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</si>
  <si>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</si>
  <si>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</si>
  <si>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</si>
  <si>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</si>
  <si>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</si>
  <si>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</si>
  <si>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</si>
  <si>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</si>
  <si>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</si>
  <si>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</si>
  <si>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</si>
  <si>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</si>
  <si>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</si>
  <si>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</si>
  <si>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</si>
  <si>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</si>
  <si>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</si>
  <si>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</si>
  <si>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</si>
  <si>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</si>
  <si>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</si>
  <si>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</si>
  <si>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</si>
  <si>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</si>
  <si>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</si>
  <si>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</si>
  <si>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</si>
  <si>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</si>
  <si>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</si>
  <si>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</si>
  <si>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</si>
  <si>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</si>
  <si>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</si>
  <si>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</si>
  <si>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</si>
  <si>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</si>
  <si>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</si>
  <si>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</si>
  <si>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</si>
  <si>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</si>
  <si>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</si>
  <si>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</si>
  <si>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</si>
  <si>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</si>
  <si>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</si>
  <si>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</si>
  <si>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</si>
  <si>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</si>
  <si>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</si>
  <si>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</si>
  <si>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</si>
  <si>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</si>
  <si>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</si>
  <si>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</si>
  <si>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</si>
  <si>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</si>
  <si>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</si>
  <si>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</si>
  <si>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</si>
  <si>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</si>
  <si>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</si>
  <si>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</si>
  <si>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</si>
  <si>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</si>
  <si>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</si>
  <si>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</si>
  <si>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</si>
  <si>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</si>
  <si>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</si>
  <si>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</si>
  <si>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</si>
  <si>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</si>
  <si>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</si>
  <si>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</si>
  <si>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</si>
  <si>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</si>
  <si>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</si>
  <si>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</si>
  <si>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</si>
  <si>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</si>
  <si>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</si>
  <si>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</si>
  <si>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</si>
  <si>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</si>
  <si>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</si>
  <si>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</si>
  <si>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</si>
  <si>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</si>
  <si>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</si>
  <si>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</si>
  <si>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</si>
  <si>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</si>
  <si>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</si>
  <si>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</si>
  <si>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</si>
  <si>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</si>
  <si>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</si>
  <si>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</si>
  <si>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</si>
  <si>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</si>
  <si>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</si>
  <si>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</si>
  <si>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</si>
  <si>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</si>
  <si>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</si>
  <si>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</si>
  <si>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</si>
  <si>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</si>
  <si>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</si>
  <si>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</si>
  <si>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</si>
  <si>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</si>
  <si>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</si>
  <si>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</si>
  <si>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</si>
  <si>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</si>
  <si>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</si>
  <si>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</si>
  <si>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</si>
  <si>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</si>
  <si>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</si>
  <si>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</si>
  <si>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</si>
  <si>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</si>
  <si>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</si>
  <si>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</si>
  <si>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</si>
  <si>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</si>
  <si>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</si>
  <si>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</si>
  <si>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</si>
  <si>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</si>
  <si>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</si>
  <si>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</si>
  <si>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</si>
  <si>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</si>
  <si>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</si>
  <si>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</si>
  <si>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</si>
  <si>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</si>
  <si>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</si>
  <si>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</si>
  <si>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</si>
  <si>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</si>
  <si>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</si>
  <si>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</si>
  <si>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</si>
  <si>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</si>
  <si>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</si>
  <si>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</si>
  <si>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</si>
  <si>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</si>
  <si>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</si>
  <si>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</si>
  <si>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</si>
  <si>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</si>
  <si>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</si>
  <si>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</si>
  <si>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</si>
  <si>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</si>
  <si>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</si>
  <si>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</si>
  <si>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</si>
  <si>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</si>
  <si>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</si>
  <si>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</si>
  <si>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</si>
  <si>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</si>
  <si>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</si>
  <si>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</si>
  <si>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</si>
  <si>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</si>
  <si>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</si>
  <si>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</si>
  <si>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</si>
  <si>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</si>
  <si>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</si>
  <si>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</si>
  <si>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</si>
  <si>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</si>
  <si>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</si>
  <si>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</si>
  <si>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</si>
  <si>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</si>
  <si>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</si>
  <si>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</si>
  <si>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</si>
  <si>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</si>
  <si>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</si>
  <si>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</si>
  <si>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</si>
  <si>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</si>
  <si>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</si>
  <si>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</si>
  <si>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</si>
  <si>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</si>
  <si>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</si>
  <si>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</si>
  <si>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</si>
  <si>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</si>
  <si>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</si>
  <si>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</si>
  <si>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</si>
  <si>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</si>
  <si>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</si>
  <si>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</si>
  <si>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</si>
  <si>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</si>
  <si>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</si>
  <si>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</si>
  <si>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</si>
  <si>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</si>
  <si>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</si>
  <si>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</si>
  <si>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</si>
  <si>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</si>
  <si>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</si>
  <si>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</si>
  <si>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</si>
  <si>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</si>
  <si>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</si>
  <si>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</si>
  <si>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</si>
  <si>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</si>
  <si>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</si>
  <si>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</si>
  <si>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</si>
  <si>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</si>
  <si>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</si>
  <si>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</si>
  <si>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</si>
  <si>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</si>
  <si>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</si>
  <si>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</si>
  <si>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</si>
  <si>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</si>
  <si>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</si>
  <si>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</si>
  <si>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</si>
  <si>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</si>
  <si>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</si>
  <si>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</si>
  <si>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</si>
  <si>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</si>
  <si>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</si>
  <si>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</si>
  <si>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</si>
  <si>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</si>
  <si>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</si>
  <si>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</si>
  <si>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</si>
  <si>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</si>
  <si>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</si>
  <si>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</si>
  <si>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</si>
  <si>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</si>
  <si>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</si>
  <si>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</si>
  <si>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</si>
  <si>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</si>
  <si>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</si>
  <si>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</si>
  <si>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</si>
  <si>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</si>
  <si>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</si>
  <si>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</si>
  <si>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</si>
  <si>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</si>
  <si>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</si>
  <si>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</si>
  <si>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</si>
  <si>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</si>
  <si>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</si>
  <si>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</si>
  <si>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</si>
  <si>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</si>
  <si>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</si>
  <si>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</si>
  <si>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</si>
  <si>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</si>
  <si>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</si>
  <si>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</si>
  <si>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</si>
  <si>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</si>
  <si>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</si>
  <si>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</si>
  <si>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</si>
  <si>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</si>
  <si>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</si>
  <si>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</si>
  <si>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</si>
  <si>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</si>
  <si>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</si>
  <si>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</si>
  <si>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</si>
  <si>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</si>
  <si>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</si>
  <si>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</si>
  <si>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</si>
  <si>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</si>
  <si>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</si>
  <si>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</si>
  <si>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</si>
  <si>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</si>
  <si>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</si>
  <si>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</si>
  <si>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</si>
  <si>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</si>
  <si>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</si>
  <si>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</si>
  <si>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</si>
  <si>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</si>
  <si>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</si>
  <si>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</si>
  <si>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</si>
  <si>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</si>
  <si>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</si>
  <si>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</si>
  <si>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</si>
  <si>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</si>
  <si>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</si>
  <si>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</si>
  <si>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</si>
  <si>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</si>
  <si>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</si>
  <si>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</si>
  <si>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</si>
  <si>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</si>
  <si>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</si>
  <si>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</si>
  <si>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</si>
  <si>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</si>
  <si>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</si>
  <si>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</si>
  <si>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</si>
  <si>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</si>
  <si>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</si>
  <si>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</si>
  <si>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</si>
  <si>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</si>
  <si>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</si>
  <si>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</si>
  <si>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</si>
  <si>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</si>
  <si>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</si>
  <si>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</si>
  <si>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</si>
  <si>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</si>
  <si>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</si>
  <si>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</si>
  <si>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</si>
  <si>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</si>
  <si>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</si>
  <si>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</si>
  <si>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</si>
  <si>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</si>
  <si>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</si>
  <si>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</si>
  <si>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</si>
  <si>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</si>
  <si>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</si>
  <si>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</si>
  <si>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</si>
  <si>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</si>
  <si>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</si>
  <si>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</si>
  <si>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</si>
  <si>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</si>
  <si>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</si>
  <si>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</si>
  <si>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</si>
  <si>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</si>
  <si>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</si>
  <si>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</si>
  <si>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</si>
  <si>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</si>
  <si>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</si>
  <si>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</si>
  <si>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</si>
  <si>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</si>
  <si>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</si>
  <si>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</si>
  <si>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</si>
  <si>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</si>
  <si>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</si>
  <si>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</si>
  <si>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</si>
  <si>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</si>
  <si>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</si>
  <si>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</si>
  <si>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</si>
  <si>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</si>
  <si>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</si>
  <si>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</si>
  <si>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</si>
  <si>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</si>
  <si>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</si>
  <si>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</si>
  <si>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</si>
  <si>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</si>
  <si>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</si>
  <si>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</si>
  <si>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</si>
  <si>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</si>
  <si>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</si>
  <si>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</si>
  <si>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</si>
  <si>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</si>
  <si>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</si>
  <si>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</si>
  <si>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</si>
  <si>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</si>
  <si>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</si>
  <si>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</si>
  <si>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</si>
  <si>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</si>
  <si>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</si>
  <si>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</si>
  <si>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</si>
  <si>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</si>
  <si>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</si>
  <si>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</si>
  <si>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</si>
  <si>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</si>
  <si>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</si>
  <si>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</si>
  <si>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</si>
  <si>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</si>
  <si>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</si>
  <si>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</si>
  <si>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</si>
  <si>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</si>
  <si>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</si>
  <si>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</si>
  <si>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</si>
  <si>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</si>
  <si>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</si>
  <si>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</si>
  <si>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</si>
  <si>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</si>
  <si>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</si>
  <si>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</si>
  <si>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</si>
  <si>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</si>
  <si>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</si>
  <si>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</si>
  <si>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</si>
  <si>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</si>
  <si>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</si>
  <si>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</si>
  <si>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</si>
  <si>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</si>
  <si>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</si>
  <si>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</si>
  <si>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</si>
  <si>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</si>
  <si>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</si>
  <si>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</si>
  <si>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</si>
  <si>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</si>
  <si>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</si>
  <si>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</si>
  <si>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</si>
  <si>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</si>
  <si>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</si>
  <si>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</si>
  <si>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</si>
  <si>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</si>
  <si>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</si>
  <si>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</si>
  <si>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</si>
  <si>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</si>
  <si>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</si>
  <si>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</si>
  <si>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</si>
  <si>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</si>
  <si>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</si>
  <si>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</si>
  <si>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</si>
  <si>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</si>
  <si>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</si>
  <si>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</si>
  <si>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</si>
  <si>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</si>
  <si>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</si>
  <si>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</si>
  <si>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</si>
  <si>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</si>
  <si>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</si>
  <si>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</si>
  <si>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</si>
  <si>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</si>
  <si>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</si>
  <si>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</si>
  <si>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</si>
  <si>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</si>
  <si>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</si>
  <si>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</si>
  <si>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</si>
  <si>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</si>
  <si>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</si>
  <si>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</si>
  <si>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</si>
  <si>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</si>
  <si>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</si>
  <si>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</si>
  <si>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</si>
  <si>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</si>
  <si>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</si>
  <si>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</si>
  <si>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</si>
  <si>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</si>
  <si>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</si>
  <si>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</si>
  <si>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</si>
  <si>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</si>
  <si>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</si>
  <si>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</si>
  <si>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</si>
  <si>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</si>
  <si>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</si>
  <si>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</si>
  <si>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</si>
  <si>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</si>
  <si>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</si>
  <si>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</si>
  <si>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</si>
  <si>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</si>
  <si>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</si>
  <si>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</si>
  <si>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</si>
  <si>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</si>
  <si>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</si>
  <si>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</si>
  <si>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</si>
  <si>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</si>
  <si>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</si>
  <si>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</si>
  <si>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</si>
  <si>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</si>
  <si>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</si>
  <si>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</si>
  <si>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</si>
  <si>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</si>
  <si>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</si>
  <si>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</si>
  <si>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</si>
  <si>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</si>
  <si>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</si>
  <si>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</si>
  <si>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</si>
  <si>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</si>
  <si>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</si>
  <si>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</si>
  <si>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</si>
  <si>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</si>
  <si>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</si>
  <si>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</si>
  <si>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</si>
  <si>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</si>
  <si>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</si>
  <si>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</si>
  <si>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</si>
  <si>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</si>
  <si>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</si>
  <si>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</si>
  <si>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</si>
  <si>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</si>
  <si>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</si>
  <si>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</si>
  <si>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</si>
  <si>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</si>
  <si>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</si>
  <si>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</si>
  <si>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</si>
  <si>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</si>
  <si>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</si>
  <si>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</si>
  <si>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</si>
  <si>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</si>
  <si>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</si>
  <si>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</si>
  <si>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</si>
  <si>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</si>
  <si>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</si>
  <si>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</si>
  <si>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</si>
  <si>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</si>
  <si>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</si>
  <si>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</si>
  <si>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</si>
  <si>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</si>
  <si>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</si>
  <si>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</si>
  <si>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</si>
  <si>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</si>
  <si>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</si>
  <si>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</si>
  <si>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</si>
  <si>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</si>
  <si>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</si>
  <si>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</si>
  <si>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</si>
  <si>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</si>
  <si>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</si>
  <si>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</si>
  <si>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</si>
  <si>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</si>
  <si>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</si>
  <si>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</si>
  <si>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</si>
  <si>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</si>
  <si>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</si>
  <si>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</si>
  <si>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</si>
  <si>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</si>
  <si>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</si>
  <si>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</si>
  <si>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</si>
  <si>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</si>
  <si>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</si>
  <si>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</si>
  <si>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</si>
  <si>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</si>
  <si>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</si>
  <si>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</si>
  <si>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</si>
  <si>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</si>
  <si>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</si>
  <si>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</si>
  <si>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</si>
  <si>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</si>
  <si>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</si>
  <si>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</si>
  <si>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</si>
  <si>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</si>
  <si>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</si>
  <si>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</si>
  <si>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</si>
  <si>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</si>
  <si>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</si>
  <si>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</si>
  <si>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</si>
  <si>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</si>
  <si>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</si>
  <si>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</si>
  <si>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</si>
  <si>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</si>
  <si>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</si>
  <si>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</si>
  <si>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</si>
  <si>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</si>
  <si>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</si>
  <si>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</si>
  <si>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</si>
  <si>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</si>
  <si>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</si>
  <si>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</si>
  <si>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</si>
  <si>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</si>
  <si>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</si>
  <si>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</si>
  <si>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</si>
  <si>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</si>
  <si>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</si>
  <si>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</si>
  <si>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</si>
  <si>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</si>
  <si>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</si>
  <si>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</si>
  <si>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</si>
  <si>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</si>
  <si>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</si>
  <si>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</si>
  <si>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</si>
  <si>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</si>
  <si>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</si>
  <si>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</si>
  <si>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</si>
  <si>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</si>
  <si>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</si>
  <si>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</si>
  <si>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</si>
  <si>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</si>
  <si>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</si>
  <si>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</si>
  <si>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</si>
  <si>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</si>
  <si>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</si>
  <si>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</si>
  <si>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</si>
  <si>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</si>
  <si>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</si>
  <si>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</si>
  <si>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</si>
  <si>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</si>
  <si>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</si>
  <si>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</si>
  <si>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</si>
  <si>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</si>
  <si>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</si>
  <si>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</si>
  <si>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</si>
  <si>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</si>
  <si>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</si>
  <si>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</si>
  <si>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</si>
  <si>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</si>
  <si>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</si>
  <si>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</si>
  <si>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</si>
  <si>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</si>
  <si>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</si>
  <si>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</si>
  <si>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</si>
  <si>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</si>
  <si>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</si>
  <si>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</si>
  <si>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</si>
  <si>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</si>
  <si>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</si>
  <si>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</si>
  <si>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</si>
  <si>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</si>
  <si>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</si>
  <si>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</si>
  <si>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</si>
  <si>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</si>
  <si>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</si>
  <si>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</si>
  <si>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</si>
  <si>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</si>
  <si>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</si>
  <si>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</si>
  <si>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</si>
  <si>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</si>
  <si>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</si>
  <si>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</si>
  <si>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</si>
  <si>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</si>
  <si>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</si>
  <si>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</si>
  <si>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</si>
  <si>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</si>
  <si>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</si>
  <si>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</si>
  <si>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</si>
  <si>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</si>
  <si>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</si>
  <si>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</si>
  <si>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</si>
  <si>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</si>
  <si>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</si>
  <si>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</si>
  <si>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</si>
  <si>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</si>
  <si>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</si>
  <si>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</si>
  <si>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</si>
  <si>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</si>
  <si>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</si>
  <si>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</si>
  <si>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</si>
  <si>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</si>
  <si>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</si>
  <si>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</si>
  <si>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</si>
  <si>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</si>
  <si>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</si>
  <si>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</si>
  <si>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</si>
  <si>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</si>
  <si>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</si>
  <si>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</si>
  <si>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</si>
  <si>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</si>
  <si>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</si>
  <si>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</si>
  <si>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</si>
  <si>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</si>
  <si>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</si>
  <si>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</si>
  <si>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</si>
  <si>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</si>
  <si>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</si>
  <si>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</si>
  <si>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</si>
  <si>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</si>
  <si>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</si>
  <si>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</si>
  <si>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</si>
  <si>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</si>
  <si>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</si>
  <si>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</si>
  <si>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</si>
  <si>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</si>
  <si>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</si>
  <si>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</si>
  <si>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</si>
  <si>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</si>
  <si>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</si>
  <si>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</si>
  <si>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</si>
  <si>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</si>
  <si>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</si>
  <si>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</si>
  <si>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</si>
  <si>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</si>
  <si>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</si>
  <si>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</si>
  <si>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</si>
  <si>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</si>
  <si>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</si>
  <si>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</si>
  <si>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</si>
  <si>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</si>
  <si>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</si>
  <si>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</si>
  <si>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</si>
  <si>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</si>
  <si>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</si>
  <si>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</si>
  <si>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</si>
  <si>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</si>
  <si>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</si>
  <si>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</si>
  <si>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</si>
  <si>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</si>
  <si>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</si>
  <si>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</si>
  <si>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</si>
  <si>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</si>
  <si>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</si>
  <si>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</si>
  <si>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</si>
  <si>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</si>
  <si>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</si>
  <si>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</si>
  <si>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</si>
  <si>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</si>
  <si>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</si>
  <si>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</si>
  <si>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</si>
  <si>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</si>
  <si>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</si>
  <si>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</si>
  <si>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</si>
  <si>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</si>
  <si>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</si>
  <si>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</si>
  <si>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</si>
  <si>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</si>
  <si>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</si>
  <si>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</si>
  <si>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</si>
  <si>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</si>
  <si>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</si>
  <si>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</si>
  <si>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</si>
  <si>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</si>
  <si>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</si>
  <si>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</si>
  <si>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</si>
  <si>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</si>
  <si>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</si>
  <si>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</si>
  <si>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</si>
  <si>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</si>
  <si>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</si>
  <si>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</si>
  <si>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</si>
  <si>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</si>
  <si>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</si>
  <si>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</si>
  <si>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</si>
  <si>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</si>
  <si>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</si>
  <si>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</si>
  <si>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</si>
  <si>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</si>
  <si>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</si>
  <si>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</si>
  <si>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</si>
  <si>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</si>
  <si>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</si>
  <si>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</si>
  <si>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</si>
  <si>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</si>
  <si>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</si>
  <si>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</si>
  <si>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</si>
  <si>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</si>
  <si>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</si>
  <si>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</si>
  <si>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</si>
  <si>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</si>
  <si>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</si>
  <si>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</si>
  <si>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</si>
  <si>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</si>
  <si>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</si>
  <si>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</si>
  <si>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</si>
  <si>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</si>
  <si>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</si>
  <si>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</si>
  <si>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</si>
  <si>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</si>
  <si>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</si>
  <si>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</si>
  <si>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</si>
  <si>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</si>
  <si>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</si>
  <si>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</si>
  <si>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</si>
  <si>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</si>
  <si>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</si>
  <si>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</si>
  <si>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</si>
  <si>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</si>
  <si>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</si>
  <si>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</si>
  <si>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</si>
  <si>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</si>
  <si>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</si>
  <si>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</si>
  <si>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</si>
  <si>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</si>
  <si>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</si>
  <si>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</si>
  <si>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</si>
  <si>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</si>
  <si>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</si>
  <si>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</si>
  <si>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</si>
  <si>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</si>
  <si>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</si>
  <si>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</si>
  <si>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</si>
  <si>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</si>
  <si>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</si>
  <si>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</si>
  <si>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</si>
  <si>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</si>
  <si>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</si>
  <si>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</si>
  <si>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</si>
  <si>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</si>
  <si>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</si>
  <si>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</si>
  <si>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</si>
  <si>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</si>
  <si>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</si>
  <si>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</si>
  <si>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</si>
  <si>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</si>
  <si>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</si>
  <si>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</si>
  <si>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</si>
  <si>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</si>
  <si>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</si>
  <si>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</si>
  <si>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</si>
  <si>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</si>
  <si>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</si>
  <si>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</si>
  <si>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</si>
  <si>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</si>
  <si>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</si>
  <si>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</si>
  <si>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</si>
  <si>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</si>
  <si>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</si>
  <si>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</si>
  <si>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</si>
  <si>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</si>
  <si>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</si>
  <si>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</si>
  <si>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</si>
  <si>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</si>
  <si>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</si>
  <si>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</si>
  <si>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</si>
  <si>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</si>
  <si>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</si>
  <si>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</si>
  <si>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</si>
  <si>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</si>
  <si>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</si>
  <si>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</si>
  <si>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</si>
  <si>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</si>
  <si>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</si>
  <si>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</si>
  <si>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</si>
  <si>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</si>
  <si>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</si>
  <si>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</si>
  <si>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</si>
  <si>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</si>
  <si>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</si>
  <si>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</si>
  <si>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</si>
  <si>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</si>
  <si>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</si>
  <si>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</si>
  <si>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</si>
  <si>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</si>
  <si>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</si>
  <si>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</si>
  <si>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</si>
  <si>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</si>
  <si>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</si>
  <si>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</si>
  <si>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</si>
  <si>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</si>
  <si>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</si>
  <si>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</si>
  <si>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</si>
  <si>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</si>
  <si>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</si>
  <si>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</si>
  <si>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</si>
  <si>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</si>
  <si>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</si>
  <si>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</si>
  <si>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</si>
  <si>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</si>
  <si>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</si>
  <si>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</si>
  <si>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</si>
  <si>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</si>
  <si>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</si>
  <si>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</si>
  <si>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</si>
  <si>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</si>
  <si>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</si>
  <si>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</si>
  <si>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</si>
  <si>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</si>
  <si>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</si>
  <si>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</si>
  <si>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</si>
  <si>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</si>
  <si>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</si>
  <si>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</si>
  <si>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</si>
  <si>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</si>
  <si>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</si>
  <si>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</si>
  <si>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</si>
  <si>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</si>
  <si>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</si>
  <si>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</si>
  <si>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</si>
  <si>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</si>
  <si>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</si>
  <si>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</si>
  <si>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</si>
  <si>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</si>
  <si>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</si>
  <si>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</si>
  <si>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</si>
  <si>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</si>
  <si>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</si>
  <si>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</si>
  <si>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</si>
  <si>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</si>
  <si>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</si>
  <si>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</si>
  <si>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</si>
  <si>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</si>
  <si>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</si>
  <si>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</si>
  <si>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</si>
  <si>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</si>
  <si>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</si>
  <si>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</si>
  <si>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</si>
  <si>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</si>
  <si>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</si>
  <si>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</si>
  <si>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</si>
  <si>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</si>
  <si>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</si>
  <si>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</si>
  <si>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</si>
  <si>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</si>
  <si>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</si>
  <si>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</si>
  <si>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</si>
  <si>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</si>
  <si>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</si>
  <si>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</si>
  <si>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</si>
  <si>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</si>
  <si>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</si>
  <si>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</si>
  <si>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</si>
  <si>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</si>
  <si>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</si>
  <si>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</si>
  <si>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</si>
  <si>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</si>
  <si>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</si>
  <si>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</si>
  <si>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</si>
  <si>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</si>
  <si>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</si>
  <si>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</si>
  <si>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</si>
  <si>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</si>
  <si>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</si>
  <si>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</si>
  <si>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</si>
  <si>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</si>
  <si>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</si>
  <si>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</si>
  <si>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</si>
  <si>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</si>
  <si>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</si>
  <si>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</si>
  <si>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</si>
  <si>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</si>
  <si>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</si>
  <si>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</si>
  <si>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</si>
  <si>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</si>
  <si>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</si>
  <si>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</si>
  <si>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</si>
  <si>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</si>
  <si>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</si>
  <si>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</si>
  <si>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</si>
  <si>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</si>
  <si>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</si>
  <si>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</si>
  <si>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</si>
  <si>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</si>
  <si>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</si>
  <si>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</si>
  <si>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</si>
  <si>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</si>
  <si>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</si>
  <si>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</si>
  <si>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</si>
  <si>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</si>
  <si>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</si>
  <si>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</si>
  <si>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</si>
  <si>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</si>
  <si>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</si>
  <si>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</si>
  <si>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</si>
  <si>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</si>
  <si>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</si>
  <si>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</si>
  <si>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</si>
  <si>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</si>
  <si>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</si>
  <si>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</si>
  <si>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</si>
  <si>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</si>
  <si>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</si>
  <si>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</si>
  <si>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</si>
  <si>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</si>
  <si>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</si>
  <si>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</si>
  <si>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</si>
  <si>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</si>
  <si>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</si>
  <si>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</si>
  <si>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</si>
  <si>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</si>
  <si>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</si>
  <si>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</si>
  <si>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</si>
  <si>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</si>
  <si>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</si>
  <si>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</si>
  <si>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</si>
  <si>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</si>
  <si>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</si>
  <si>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</si>
  <si>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</si>
  <si>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</si>
  <si>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</si>
  <si>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</si>
  <si>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</si>
  <si>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</si>
  <si>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</si>
  <si>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</si>
  <si>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</si>
  <si>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</si>
  <si>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</si>
  <si>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</si>
  <si>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</si>
  <si>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</si>
  <si>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</si>
  <si>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</si>
  <si>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</si>
  <si>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</si>
  <si>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</si>
  <si>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</si>
  <si>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</si>
  <si>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</si>
  <si>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</si>
  <si>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</si>
  <si>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</si>
  <si>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</si>
  <si>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</si>
  <si>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</si>
  <si>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</si>
  <si>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</si>
  <si>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</si>
  <si>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</si>
  <si>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</si>
  <si>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</si>
  <si>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</si>
  <si>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</si>
  <si>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</si>
  <si>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</si>
  <si>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 xml:space="preserve">comp (m) </t>
  </si>
  <si>
    <t>UND</t>
  </si>
  <si>
    <t>volume(m3)</t>
  </si>
  <si>
    <t>comp(m)</t>
  </si>
  <si>
    <t>ESQUADRIAS</t>
  </si>
  <si>
    <t>PINTURA COM TINTA ESMALTE SINTÉTICO</t>
  </si>
  <si>
    <t>INTERNA</t>
  </si>
  <si>
    <t>EXTERNA</t>
  </si>
  <si>
    <t>DIVERSOS</t>
  </si>
  <si>
    <t>COMPOSIÇÕES PARA INSTALAÇÕES ELÉTRICAS</t>
  </si>
  <si>
    <t xml:space="preserve">COMPOSIÇÕES PARA DEMOLIÇÕES </t>
  </si>
  <si>
    <t>COMPOSIÇÕES PARA REPAROS</t>
  </si>
  <si>
    <t>COMPOSIÇÕES PARA ESQUADRIAS</t>
  </si>
  <si>
    <t>COMPOSIÇÕES PARA PINTURA</t>
  </si>
  <si>
    <t>COMPOSIÇÕES PARA SERVIÇOS DIVERSOS</t>
  </si>
  <si>
    <t>CP-ELE-01</t>
  </si>
  <si>
    <t>CP-ELE-02</t>
  </si>
  <si>
    <t>CP-ELE-03</t>
  </si>
  <si>
    <t>CP-PIN-01</t>
  </si>
  <si>
    <t>CP-SD-01</t>
  </si>
  <si>
    <t>2.3</t>
  </si>
  <si>
    <t>10.1.1</t>
  </si>
  <si>
    <t>10.1.2</t>
  </si>
  <si>
    <t>10.1.3</t>
  </si>
  <si>
    <t>10.1.4</t>
  </si>
  <si>
    <t>10.2.1</t>
  </si>
  <si>
    <t>10.2.2</t>
  </si>
  <si>
    <t>10.2.3</t>
  </si>
  <si>
    <t>10.3.1</t>
  </si>
  <si>
    <t>3.1.1</t>
  </si>
  <si>
    <t>3.1.2</t>
  </si>
  <si>
    <t>3.1.3</t>
  </si>
  <si>
    <t>3.1.4</t>
  </si>
  <si>
    <t>3.1.5</t>
  </si>
  <si>
    <t>3.1.6</t>
  </si>
  <si>
    <t>3.2.1</t>
  </si>
  <si>
    <t>3.2.2</t>
  </si>
  <si>
    <t>CARGA E TRANSPORTE</t>
  </si>
  <si>
    <t>10.4.1</t>
  </si>
  <si>
    <t>10.4.2</t>
  </si>
  <si>
    <t>10.4.3</t>
  </si>
  <si>
    <t>10.5.1</t>
  </si>
  <si>
    <t>10.5.2</t>
  </si>
  <si>
    <t>Eng.Civil CREA-MT040706/D</t>
  </si>
  <si>
    <t>período de execução (H)</t>
  </si>
  <si>
    <t>quant</t>
  </si>
  <si>
    <t>Taxa cálculada kg/m3</t>
  </si>
  <si>
    <t>diam Ø (mm)</t>
  </si>
  <si>
    <t>quant uni</t>
  </si>
  <si>
    <t>kg/m</t>
  </si>
  <si>
    <t>quant (uni)</t>
  </si>
  <si>
    <t>alt(m)</t>
  </si>
  <si>
    <t>quant ou repetições</t>
  </si>
  <si>
    <t>VEDAÇÃO EM ALVENARIA</t>
  </si>
  <si>
    <t>REVESTIMENTO INTERNO E EXTERNO</t>
  </si>
  <si>
    <t>COBERTURA</t>
  </si>
  <si>
    <t>PISO INTERNO E EXTERNO</t>
  </si>
  <si>
    <t>larg (m)</t>
  </si>
  <si>
    <t>area (m)</t>
  </si>
  <si>
    <t>rep</t>
  </si>
  <si>
    <t>larg</t>
  </si>
  <si>
    <t>area(m2)</t>
  </si>
  <si>
    <t>RAMPA DE ACESSO</t>
  </si>
  <si>
    <t>ENDEREÇO: Rua A Quadra 01  - Serra Dourada, 78110-002</t>
  </si>
  <si>
    <t>REMOÇÃO DE TABEIRA/BEIRAL DE MADEIRA</t>
  </si>
  <si>
    <t>CP-DEM-01</t>
  </si>
  <si>
    <t>REPAROS</t>
  </si>
  <si>
    <t>REMOÇÃO DE REVESTIMENTO CERÂMICO</t>
  </si>
  <si>
    <t xml:space="preserve">RESTAURAÇÃO EM CERCA DE ARAME GALVANIZADO </t>
  </si>
  <si>
    <t>CP-MURO-01</t>
  </si>
  <si>
    <t>EXECUÇÃO DE DRENAGEM DO MURO DE ARRIMO</t>
  </si>
  <si>
    <t>LAJES</t>
  </si>
  <si>
    <t>CORTINAS</t>
  </si>
  <si>
    <t>5.2.1</t>
  </si>
  <si>
    <t>5.1.1</t>
  </si>
  <si>
    <t>5.1.2</t>
  </si>
  <si>
    <t>5.1.3</t>
  </si>
  <si>
    <t>5.1.4</t>
  </si>
  <si>
    <t>5.1.5</t>
  </si>
  <si>
    <t>5.1.6</t>
  </si>
  <si>
    <t>5.1.7</t>
  </si>
  <si>
    <t>5.2.2</t>
  </si>
  <si>
    <t>5.2.3</t>
  </si>
  <si>
    <t>5.2.4</t>
  </si>
  <si>
    <t>5.2.5</t>
  </si>
  <si>
    <t>5.2.6</t>
  </si>
  <si>
    <t>5.2.7</t>
  </si>
  <si>
    <t>5.2.8</t>
  </si>
  <si>
    <t>5.2.9</t>
  </si>
  <si>
    <t>DRENO</t>
  </si>
  <si>
    <t>5.3.1</t>
  </si>
  <si>
    <t>SERVIÇOS</t>
  </si>
  <si>
    <t>5.4</t>
  </si>
  <si>
    <t>5.4.1</t>
  </si>
  <si>
    <t>5.4.2</t>
  </si>
  <si>
    <t>5.4.3</t>
  </si>
  <si>
    <t>5.4.4</t>
  </si>
  <si>
    <t>5.5</t>
  </si>
  <si>
    <t>5.5.1</t>
  </si>
  <si>
    <t>EMBASAMENTO</t>
  </si>
  <si>
    <t>alt</t>
  </si>
  <si>
    <t>CP-ESQ-02</t>
  </si>
  <si>
    <t>MURO INTERNO</t>
  </si>
  <si>
    <t xml:space="preserve">alt(m) </t>
  </si>
  <si>
    <t>MURO EXTERNO</t>
  </si>
  <si>
    <t xml:space="preserve">PISO </t>
  </si>
  <si>
    <t>8.2</t>
  </si>
  <si>
    <t>8.1.1</t>
  </si>
  <si>
    <t>8.2.1</t>
  </si>
  <si>
    <t>8.2.2</t>
  </si>
  <si>
    <t>8.2.3</t>
  </si>
  <si>
    <t>8.1.2</t>
  </si>
  <si>
    <t>8.1.3</t>
  </si>
  <si>
    <t>8.1.4</t>
  </si>
  <si>
    <t>9.2</t>
  </si>
  <si>
    <t>9.3</t>
  </si>
  <si>
    <t>10.1.5</t>
  </si>
  <si>
    <t>10.4.4</t>
  </si>
  <si>
    <t xml:space="preserve">MURO </t>
  </si>
  <si>
    <t>11.2</t>
  </si>
  <si>
    <t>11.3</t>
  </si>
  <si>
    <t>COMPOSIÇÕES PARA MURO</t>
  </si>
  <si>
    <t>QUADRA ESPORTIVA</t>
  </si>
  <si>
    <t>10.6</t>
  </si>
  <si>
    <t>10.6.1</t>
  </si>
  <si>
    <t>10.6.2</t>
  </si>
  <si>
    <t>10.6.3</t>
  </si>
  <si>
    <t>11.4</t>
  </si>
  <si>
    <t>11.5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</si>
  <si>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</si>
  <si>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</si>
  <si>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</si>
  <si>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</si>
  <si>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</si>
  <si>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</si>
  <si>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</si>
  <si>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</si>
  <si>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RIPA DE MADEIRA NAO APARELHADA *1 X 3* CM, MACARANDUBA, ANGELIM OU EQUIVALENTE DA REGIAO</t>
  </si>
  <si>
    <t>1.2</t>
  </si>
  <si>
    <t>MES 01</t>
  </si>
  <si>
    <t>MES 02</t>
  </si>
  <si>
    <t>MES 03</t>
  </si>
  <si>
    <t>!EM PROCESSO DE DESATIVACAO! TELHA CERAMICA TIPO PLAN, COMPRIMENTO DE *47* CM, RENDIMENTO DE *26* TELHAS/M2</t>
  </si>
  <si>
    <t>ACO CA-25, 32,0 MM, BARRA DE TRANSFERENCIA (COLETADO CAIXA)</t>
  </si>
  <si>
    <t>AGENTE DE CURA, PROTETOR DA EVAPORACAO DA AGUA DE HIDRATACAO DO CONCRETO (COLETADO CAIXA)</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</si>
  <si>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</si>
  <si>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</si>
  <si>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</si>
  <si>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</si>
  <si>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</si>
  <si>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</si>
  <si>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</si>
  <si>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</si>
  <si>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</si>
  <si>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</si>
  <si>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</si>
  <si>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</si>
  <si>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</si>
  <si>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</si>
  <si>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</si>
  <si>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</si>
  <si>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</si>
  <si>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</si>
  <si>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</si>
  <si>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</si>
  <si>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</si>
  <si>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EXAMES - HORISTA (COLETADO CAIXA)</t>
  </si>
  <si>
    <t>EXAMES - MENSALISTA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</si>
  <si>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</si>
  <si>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</si>
  <si>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</si>
  <si>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</si>
  <si>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</si>
  <si>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</si>
  <si>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</si>
  <si>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</si>
  <si>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</si>
  <si>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</si>
  <si>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MADEIRA SERRADA NAO APARELHADA DE PINUS, MISTA OU EQUIVALENTE DA REGIAO</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</si>
  <si>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</si>
  <si>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</si>
  <si>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</si>
  <si>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</si>
  <si>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</si>
  <si>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</si>
  <si>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</si>
  <si>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</si>
  <si>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</si>
  <si>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</si>
  <si>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</si>
  <si>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</si>
  <si>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</si>
  <si>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</si>
  <si>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</si>
  <si>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</si>
  <si>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</si>
  <si>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</si>
  <si>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</si>
  <si>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</si>
  <si>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</si>
  <si>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</si>
  <si>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</si>
  <si>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</si>
  <si>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</si>
  <si>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</si>
  <si>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</si>
  <si>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</si>
  <si>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</si>
  <si>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</si>
  <si>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</si>
  <si>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</si>
  <si>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</si>
  <si>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</si>
  <si>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</si>
  <si>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</si>
  <si>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</si>
  <si>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</si>
  <si>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</si>
  <si>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</si>
  <si>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</si>
  <si>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</si>
  <si>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</si>
  <si>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</si>
  <si>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</si>
  <si>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</si>
  <si>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</si>
  <si>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</si>
  <si>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</si>
  <si>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</si>
  <si>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</si>
  <si>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</si>
  <si>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</si>
  <si>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</si>
  <si>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</si>
  <si>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</si>
  <si>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</si>
  <si>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</si>
  <si>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</si>
  <si>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</si>
  <si>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 (COLETADO CAIXA)</t>
  </si>
  <si>
    <t>VIGA DE MADEIRA NAO APARELHADA *7,5 X 15 CM (3 X 6 ") PINUS, MISTA OU EQUIVALENTE DA REGIAO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</si>
  <si>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</si>
  <si>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</si>
  <si>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</si>
  <si>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</si>
  <si>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</si>
  <si>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</si>
  <si>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</si>
  <si>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</si>
  <si>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</si>
  <si>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</si>
  <si>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</si>
  <si>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</si>
  <si>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</si>
  <si>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</si>
  <si>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</si>
  <si>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</si>
  <si>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</si>
  <si>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</si>
  <si>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</si>
  <si>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</si>
  <si>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</si>
  <si>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</si>
  <si>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</si>
  <si>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</si>
  <si>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</si>
  <si>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</si>
  <si>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</si>
  <si>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</si>
  <si>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</si>
  <si>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</si>
  <si>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</si>
  <si>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</si>
  <si>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</si>
  <si>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</si>
  <si>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</si>
  <si>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</si>
  <si>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</si>
  <si>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</si>
  <si>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</si>
  <si>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</si>
  <si>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</si>
  <si>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</si>
  <si>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</si>
  <si>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</si>
  <si>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</si>
  <si>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</si>
  <si>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</si>
  <si>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</si>
  <si>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</si>
  <si>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</si>
  <si>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</si>
  <si>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</si>
  <si>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</si>
  <si>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</si>
  <si>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</si>
  <si>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</si>
  <si>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</si>
  <si>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</si>
  <si>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</si>
  <si>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</si>
  <si>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</si>
  <si>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</si>
  <si>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</si>
  <si>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</si>
  <si>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</si>
  <si>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</si>
  <si>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</si>
  <si>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</si>
  <si>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</si>
  <si>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</si>
  <si>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</si>
  <si>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</si>
  <si>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</si>
  <si>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</si>
  <si>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</si>
  <si>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</si>
  <si>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</si>
  <si>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</si>
  <si>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</si>
  <si>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</si>
  <si>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</si>
  <si>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</si>
  <si>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</si>
  <si>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</si>
  <si>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</si>
  <si>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</si>
  <si>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</si>
  <si>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</si>
  <si>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</si>
  <si>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</si>
  <si>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</si>
  <si>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</si>
  <si>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</si>
  <si>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</si>
  <si>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</si>
  <si>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</si>
  <si>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</si>
  <si>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</si>
  <si>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</si>
  <si>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</si>
  <si>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</si>
  <si>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</si>
  <si>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</si>
  <si>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</si>
  <si>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</si>
  <si>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</si>
  <si>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</si>
  <si>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</si>
  <si>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</si>
  <si>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</si>
  <si>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</si>
  <si>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</si>
  <si>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</si>
  <si>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</si>
  <si>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</si>
  <si>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</si>
  <si>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</si>
  <si>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</si>
  <si>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</si>
  <si>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</si>
  <si>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</si>
  <si>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</si>
  <si>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</si>
  <si>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</si>
  <si>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</si>
  <si>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</si>
  <si>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</si>
  <si>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</si>
  <si>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</si>
  <si>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</si>
  <si>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</si>
  <si>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</si>
  <si>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</si>
  <si>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</si>
  <si>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</si>
  <si>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</si>
  <si>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</si>
  <si>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</si>
  <si>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</si>
  <si>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</si>
  <si>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</si>
  <si>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</si>
  <si>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</si>
  <si>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</si>
  <si>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</si>
  <si>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</si>
  <si>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</si>
  <si>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</si>
  <si>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</si>
  <si>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</si>
  <si>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</si>
  <si>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</si>
  <si>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</si>
  <si>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</si>
  <si>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</si>
  <si>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</si>
  <si>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</si>
  <si>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</si>
  <si>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</si>
  <si>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</si>
  <si>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</si>
  <si>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</si>
  <si>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</si>
  <si>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</si>
  <si>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</si>
  <si>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</si>
  <si>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</si>
  <si>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</si>
  <si>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</si>
  <si>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</si>
  <si>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</si>
  <si>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</si>
  <si>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</si>
  <si>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</si>
  <si>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</si>
  <si>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</si>
  <si>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</si>
  <si>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</si>
  <si>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</si>
  <si>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</si>
  <si>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</si>
  <si>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</si>
  <si>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</si>
  <si>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</si>
  <si>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</si>
  <si>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</si>
  <si>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</si>
  <si>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</si>
  <si>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</si>
  <si>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</si>
  <si>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</si>
  <si>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</si>
  <si>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</si>
  <si>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</si>
  <si>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</si>
  <si>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</si>
  <si>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</si>
  <si>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</si>
  <si>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</si>
  <si>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</si>
  <si>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</si>
  <si>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</si>
  <si>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</si>
  <si>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</si>
  <si>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</si>
  <si>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</si>
  <si>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</si>
  <si>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</si>
  <si>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</si>
  <si>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</si>
  <si>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</si>
  <si>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</si>
  <si>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</si>
  <si>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</si>
  <si>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COMPOSIÇÕES PARA SERVIÇOS PRELIMINARES</t>
  </si>
  <si>
    <t>CP-SP-01</t>
  </si>
  <si>
    <t>LOCAÇÃO DE CONTAINER (MOBILIZAÇÃO E DESMOBILIZAÇÃO)</t>
  </si>
  <si>
    <t>MÊS</t>
  </si>
  <si>
    <t>MOBILIZAÇÃO E DESMOBILIZAÇÃO</t>
  </si>
  <si>
    <t xml:space="preserve">MOLA AÉREA PARA PORTA </t>
  </si>
  <si>
    <t>Mola Aérea Hidráulica Para Portas Até 45 Kg Com Regulagem 2 Velocidades Fechamento</t>
  </si>
  <si>
    <t>TELA MOSQUITEIRA ANTI VETORES</t>
  </si>
  <si>
    <t xml:space="preserve">TELA MOSQUITEIRA ANTI INSETO EM POLIETILENO </t>
  </si>
  <si>
    <t>CP-SD-02</t>
  </si>
  <si>
    <t>CP-SD-03</t>
  </si>
  <si>
    <t>13.3</t>
  </si>
  <si>
    <t>13.4</t>
  </si>
  <si>
    <t>1.3</t>
  </si>
  <si>
    <t>PORTA DE ABRIR EM MADEIRA, 70X165CM E ACABAMENTOS - FORNECIMENTO E INSTALAÇÃO</t>
  </si>
  <si>
    <t>PORTA DE ABRIR EM MADEIRA, 90X165CM E ACABAMENTOS - FORNECIMENTO E INSTALAÇÃO</t>
  </si>
  <si>
    <t>10.5.3</t>
  </si>
  <si>
    <t>muro</t>
  </si>
  <si>
    <t>banheiros e cozinha</t>
  </si>
  <si>
    <t>LIXAMENTO, POLIMENTO E IMPERMEABILIZAÇÃO COM RESINA 2 DEMÃOS - PISO GRANILITE</t>
  </si>
  <si>
    <t>7.3</t>
  </si>
  <si>
    <t>13.5</t>
  </si>
  <si>
    <t>INTERNO E EXTERNO</t>
  </si>
  <si>
    <t>8.1.5</t>
  </si>
  <si>
    <t>8.1.6</t>
  </si>
  <si>
    <t>8.2.4</t>
  </si>
  <si>
    <t>BARRADO + BANHEIROS</t>
  </si>
  <si>
    <t>3.1.7</t>
  </si>
  <si>
    <t>9.4</t>
  </si>
  <si>
    <t>9.5</t>
  </si>
  <si>
    <t>6.2</t>
  </si>
  <si>
    <t>6.3</t>
  </si>
  <si>
    <t>INSTALAÇÕES  HIDROSSANITÁRIAS</t>
  </si>
  <si>
    <t>3.1.8</t>
  </si>
  <si>
    <t>3.1.9</t>
  </si>
  <si>
    <t>3.1.10</t>
  </si>
  <si>
    <t>11.6</t>
  </si>
  <si>
    <t>11.7</t>
  </si>
  <si>
    <t>11.8</t>
  </si>
  <si>
    <t>11.9</t>
  </si>
  <si>
    <t>11.10</t>
  </si>
  <si>
    <t>11.11</t>
  </si>
  <si>
    <t>7.4</t>
  </si>
  <si>
    <t>CP-ESQ-03</t>
  </si>
  <si>
    <t>9.6</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</si>
  <si>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</si>
  <si>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11.12</t>
  </si>
  <si>
    <t>COZINHA</t>
  </si>
  <si>
    <t>JANELA DE ALUMÍNIO DE CORRER, 2 FOLHAS, FIXAÇÃO COM ARGAMASSA, COM VIDROS, PADRONIZADA INCLUSO PEITORIL EM GRANILITE 60CM (ABERTURA NA VERTICAL "PASSA PRATO" - FORNECIMENTO E INSTALAÇÃO</t>
  </si>
  <si>
    <r>
      <t xml:space="preserve">DATA BASE: </t>
    </r>
    <r>
      <rPr>
        <sz val="11"/>
        <rFont val="Arial"/>
        <family val="2"/>
      </rPr>
      <t xml:space="preserve">SINAPI FEVEREIRO - COM DESONERAÇÃO / 2019 - </t>
    </r>
    <r>
      <rPr>
        <b/>
        <sz val="11"/>
        <rFont val="Arial"/>
        <family val="2"/>
      </rPr>
      <t>BDI - 28,24%</t>
    </r>
  </si>
  <si>
    <t>11.13</t>
  </si>
  <si>
    <t>COMPOSIÇÕES PARA INSTALAÇÕES SANITÁRIAS</t>
  </si>
  <si>
    <t>CP-SAN-01</t>
  </si>
  <si>
    <t>LAMPADAS FLUORESCENTES E27 - 45W</t>
  </si>
  <si>
    <t>LUMINARIA LED REFLETOR RETANGULAR BIVOLT, LUZ BRANCA, 100 W - FORNECIMENTO E INSTALAÇÃO</t>
  </si>
  <si>
    <t>DISPOSITIVO DPS CLASSE II, 1 POLO, TENSAO MAXIMA DE 175 V, CORRENTE MAXIMA DE *45* KA (TIPO AC) - FORNECIMENTO E INSTALAÇÃO</t>
  </si>
  <si>
    <t>CP-ELE-04</t>
  </si>
  <si>
    <t>CAMPAINHA ALTA POTENCIA 110V / 220V - FORNECIMENTO E INSTALAÇÃO</t>
  </si>
  <si>
    <t>CP-ELE-05</t>
  </si>
  <si>
    <t>LUMINÁRIA FLUORESCENTE (À PROVA DE EXPLOSÃO) 2 x 36W - FORNECIMENTO E INSTALAÇÃO</t>
  </si>
  <si>
    <t>LUMINÁRIA FLUORESCENTE (À PROVA DE EXPLOSÃO) 2 x 36W</t>
  </si>
  <si>
    <t>CP-ELE-06</t>
  </si>
  <si>
    <t xml:space="preserve">VARIADOR DE VELOCIDADE PARA VENTILADOR 127V, 150W + 2 INTERRUPTORES PARALELOS, PARA REVERSAO E LAMPADA, CONJUNTO MONTADO PARA EMBUTIR 4" X 2" (PLACA + SUPORTE + MODULOS) - FORNECIMENTO E INSTALAÇÃO </t>
  </si>
  <si>
    <t>CP-ELE-07</t>
  </si>
  <si>
    <t>CP-ELE-08</t>
  </si>
  <si>
    <t>ATERRAMENTO PARA INSTALAÇÕES ELÉTRICAS - FORNECIMENTO E INSTALAÇÃO</t>
  </si>
  <si>
    <t>CP-ELE-09</t>
  </si>
  <si>
    <t>CP-ELE-10</t>
  </si>
  <si>
    <t>ISOLADOR DE PORCELANA, TIPO PINO MONOCORPO, PARA TENSAO DE *35* KV - FORNECIMENTO E INSTALAÇÃO</t>
  </si>
  <si>
    <t>CP-ELE-11</t>
  </si>
  <si>
    <t>CAIXA DE PASSAGEM DE PAREDE, DE EMBUTIR, EM PVC, DIMENSOES *200 X 200 X 90* MM - FORNECIMENTO E INSTALAÇÃO</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</si>
  <si>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</si>
  <si>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</si>
  <si>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</si>
  <si>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</si>
  <si>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</si>
  <si>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</si>
  <si>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</si>
  <si>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</si>
  <si>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</si>
  <si>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</si>
  <si>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</si>
  <si>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</si>
  <si>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</si>
  <si>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</si>
  <si>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</si>
  <si>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</si>
  <si>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</si>
  <si>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</si>
  <si>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</si>
  <si>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</si>
  <si>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</si>
  <si>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</si>
  <si>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</si>
  <si>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</si>
  <si>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</si>
  <si>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</si>
  <si>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</si>
  <si>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</si>
  <si>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</si>
  <si>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</si>
  <si>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</si>
  <si>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</si>
  <si>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</si>
  <si>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</si>
  <si>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</si>
  <si>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</si>
  <si>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</si>
  <si>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</si>
  <si>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</si>
  <si>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</si>
  <si>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</si>
  <si>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</si>
  <si>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</si>
  <si>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</si>
  <si>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</si>
  <si>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</si>
  <si>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</si>
  <si>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</si>
  <si>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</si>
  <si>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</si>
  <si>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</si>
  <si>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</si>
  <si>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</si>
  <si>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</si>
  <si>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</si>
  <si>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</si>
  <si>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</si>
  <si>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</si>
  <si>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</si>
  <si>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</si>
  <si>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</si>
  <si>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</si>
  <si>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</si>
  <si>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</si>
  <si>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</si>
  <si>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</si>
  <si>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</si>
  <si>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</si>
  <si>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</si>
  <si>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</si>
  <si>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COMPOSIÇÕES PARA INSTALAÇÃO DE GÁS</t>
  </si>
  <si>
    <t>13.6</t>
  </si>
  <si>
    <t>COMBATE A INCÊNDIO</t>
  </si>
  <si>
    <t>COMPOSIÇÕES PARA PROTEÇÃO CONTRA INCENDIO</t>
  </si>
  <si>
    <t>CP-PCI-01</t>
  </si>
  <si>
    <t>PLACA DE SINALIZACAO DE SEGURANCA CONTRA INCENDIO, FOTOLUMINESCENTE, QUADRADA, *20 X 20* CM, EM PVC *2* MM ANTI-CHAMAS (SIMBOLOS, CORES E PICTOGRAMAS CONFORME NBR 13434) - FORNECIMENTO E INSTALAÇÃO</t>
  </si>
  <si>
    <t>CP-PCI-02</t>
  </si>
  <si>
    <t>PLACA DE SINALIZACAO DE SEGURANCA CONTRA INCENDIO, FOTOLUMINESCENTE, QUADRADA, *14 X 14* CM, EM PVC *2* MM ANTI-CHAMAS (SIMBOLOS, CORES E PICTOGRAMAS CONFORME NBR 13434) - FORNECIMENTO E INSTALAÇÃO</t>
  </si>
  <si>
    <t>CP-PCI-03</t>
  </si>
  <si>
    <t>PLACA DE SINALIZACAO DE SEGURANCA CONTRA INCENDIO, FOTOLUMINESCENTE, RETANGULAR, *12 X 40* CM, EM PVC *2* MM ANTI-CHAMAS (SIMBOLOS, CORES E PICTOGRAMAS CONFORME NBR 13434) - FORNECIMENTO E INSTALAÇÃO</t>
  </si>
  <si>
    <t>CP-PCI-04</t>
  </si>
  <si>
    <t>PLACA DE SINALIZACAO DE SEGURANCA CONTRA INCENDIO, FOTOLUMINESCENTE, RETANGULAR, *13 X 26* CM, EM PVC *2* MM ANTI-CHAMAS (SIMBOLOS, CORES E PICTOGRAMAS CONFORME NBR 13434) - FORNECIMENTO E INSTALAÇÃO</t>
  </si>
  <si>
    <t>CP-PCI-05</t>
  </si>
  <si>
    <t>LUMINARIA DE EMERGENCIA 30 LEDS, POTENCIA 2 W, BATERIA DE LITIO, AUTONOMIA DE 6 HORAS - FORNECIMENTO E INSTALAÇÃO</t>
  </si>
  <si>
    <t>15.0</t>
  </si>
  <si>
    <t>15.1</t>
  </si>
  <si>
    <t>14.2</t>
  </si>
  <si>
    <t>14.3</t>
  </si>
  <si>
    <t>14.4</t>
  </si>
  <si>
    <t>14.5</t>
  </si>
  <si>
    <t>14.6</t>
  </si>
  <si>
    <t>13.7</t>
  </si>
  <si>
    <t>13.8</t>
  </si>
  <si>
    <t>13.9</t>
  </si>
  <si>
    <t>OBRA: REFORMA PREDIAL DA UNIDADE ESCOLAR</t>
  </si>
  <si>
    <t xml:space="preserve">LOCAL: EMEB JOAQUIM DA CRUZ COELHO </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</si>
</sst>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 #,##0.000_-;\-* #,##0.000_-;_-* &quot;-&quot;???_-;_-@_-"/>
  </numFmts>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sz val="10"/>
      <name val="Courier New"/>
      <family val="3"/>
    </font>
    <font>
      <b/>
      <sz val="14"/>
      <name val="Calibri"/>
      <family val="2"/>
      <scheme val="minor"/>
    </font>
    <font>
      <b/>
      <u/>
      <sz val="10"/>
      <color rgb="FFFF0000"/>
      <name val="Arial"/>
      <family val="2"/>
    </font>
    <font>
      <sz val="10"/>
      <name val="Arial"/>
      <family val="2"/>
    </font>
    <font>
      <sz val="10"/>
      <name val="Courier New"/>
      <family val="3"/>
    </font>
    <font>
      <u val="singleAccounting"/>
      <sz val="10"/>
      <name val="Arial"/>
      <family val="2"/>
    </font>
    <font>
      <sz val="10"/>
      <name val="Courier New"/>
      <family val="3"/>
    </font>
    <font>
      <sz val="9"/>
      <name val="Calibri"/>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0070C0"/>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5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4"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5"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5"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5" fontId="40" fillId="0" borderId="0" applyFont="0" applyFill="0" applyBorder="0" applyAlignment="0" applyProtection="0"/>
    <xf numFmtId="169" fontId="13" fillId="0" borderId="0" applyFont="0" applyFill="0" applyBorder="0" applyAlignment="0" applyProtection="0"/>
    <xf numFmtId="165" fontId="13" fillId="0" borderId="0" applyFont="0" applyFill="0" applyBorder="0" applyAlignment="0" applyProtection="0"/>
    <xf numFmtId="0" fontId="57" fillId="0" borderId="0" applyNumberFormat="0" applyFill="0" applyBorder="0" applyAlignment="0" applyProtection="0"/>
    <xf numFmtId="0" fontId="11" fillId="0" borderId="0"/>
    <xf numFmtId="0" fontId="92" fillId="0" borderId="0"/>
    <xf numFmtId="0" fontId="8" fillId="0" borderId="0"/>
    <xf numFmtId="0" fontId="13" fillId="0" borderId="0"/>
    <xf numFmtId="0" fontId="13" fillId="0" borderId="0"/>
    <xf numFmtId="0" fontId="13" fillId="0" borderId="0"/>
  </cellStyleXfs>
  <cellXfs count="573">
    <xf numFmtId="0" fontId="0" fillId="0" borderId="0" xfId="0"/>
    <xf numFmtId="4" fontId="0" fillId="0" borderId="0" xfId="0" applyNumberFormat="1"/>
    <xf numFmtId="165" fontId="34" fillId="0" borderId="19" xfId="119" applyFont="1" applyBorder="1" applyAlignment="1">
      <alignment horizontal="center"/>
    </xf>
    <xf numFmtId="10" fontId="34"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2" fillId="0" borderId="34" xfId="99" applyFont="1" applyBorder="1" applyAlignment="1">
      <alignment horizontal="center" vertical="justify"/>
    </xf>
    <xf numFmtId="0" fontId="32" fillId="0" borderId="39" xfId="0" applyFont="1" applyBorder="1" applyAlignment="1">
      <alignment horizontal="center" vertical="justify"/>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4" fillId="0" borderId="0" xfId="99" applyFont="1" applyBorder="1"/>
    <xf numFmtId="0" fontId="0" fillId="0" borderId="28" xfId="0" applyBorder="1"/>
    <xf numFmtId="0" fontId="0" fillId="0" borderId="0" xfId="0" applyBorder="1" applyAlignment="1">
      <alignment horizontal="center" vertical="center"/>
    </xf>
    <xf numFmtId="0" fontId="70" fillId="0" borderId="0" xfId="0" applyFont="1" applyBorder="1" applyAlignment="1"/>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xf numFmtId="0" fontId="70" fillId="0" borderId="29" xfId="0" applyFont="1" applyBorder="1" applyAlignment="1">
      <alignment wrapText="1"/>
    </xf>
    <xf numFmtId="0" fontId="70" fillId="0" borderId="0" xfId="0" applyFont="1" applyBorder="1" applyAlignment="1">
      <alignment vertical="center"/>
    </xf>
    <xf numFmtId="0" fontId="13" fillId="0" borderId="31" xfId="0" applyFont="1" applyFill="1" applyBorder="1" applyAlignment="1">
      <alignment horizontal="center"/>
    </xf>
    <xf numFmtId="0" fontId="73" fillId="36" borderId="19" xfId="0" applyFont="1" applyFill="1" applyBorder="1" applyAlignment="1">
      <alignment horizontal="center" vertical="center"/>
    </xf>
    <xf numFmtId="10" fontId="74" fillId="34" borderId="19" xfId="115" applyNumberFormat="1" applyFont="1" applyFill="1" applyBorder="1" applyAlignment="1">
      <alignment horizontal="center"/>
    </xf>
    <xf numFmtId="0" fontId="75" fillId="34" borderId="19" xfId="0" applyFont="1" applyFill="1" applyBorder="1" applyAlignment="1">
      <alignment horizontal="center" vertical="center"/>
    </xf>
    <xf numFmtId="0" fontId="72" fillId="34" borderId="19" xfId="0" applyFont="1" applyFill="1" applyBorder="1" applyAlignment="1">
      <alignment vertical="center" wrapText="1"/>
    </xf>
    <xf numFmtId="10" fontId="77" fillId="34" borderId="19" xfId="115" applyNumberFormat="1" applyFont="1" applyFill="1" applyBorder="1" applyAlignment="1">
      <alignment horizontal="center" vertical="center"/>
    </xf>
    <xf numFmtId="0" fontId="72" fillId="34" borderId="19" xfId="0" applyFont="1" applyFill="1" applyBorder="1" applyAlignment="1">
      <alignment horizontal="right" vertical="center" wrapText="1"/>
    </xf>
    <xf numFmtId="10" fontId="75" fillId="34" borderId="19" xfId="115" applyNumberFormat="1" applyFont="1" applyFill="1" applyBorder="1" applyAlignment="1">
      <alignment horizontal="center" vertical="center"/>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7"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10" fontId="74" fillId="34" borderId="19" xfId="115" applyNumberFormat="1" applyFont="1" applyFill="1" applyBorder="1" applyAlignment="1">
      <alignment horizontal="center" vertical="center"/>
    </xf>
    <xf numFmtId="0" fontId="74"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13" fillId="0" borderId="0" xfId="119" applyFont="1" applyBorder="1" applyAlignment="1">
      <alignment horizontal="left" vertical="center"/>
    </xf>
    <xf numFmtId="165" fontId="0" fillId="0" borderId="0" xfId="119" applyFont="1" applyFill="1" applyBorder="1" applyAlignment="1">
      <alignment horizontal="left" vertical="center"/>
    </xf>
    <xf numFmtId="165" fontId="69" fillId="0" borderId="0" xfId="119" applyFont="1" applyFill="1" applyBorder="1" applyAlignment="1">
      <alignment horizontal="left" vertical="center" wrapText="1"/>
    </xf>
    <xf numFmtId="0" fontId="29" fillId="0" borderId="39" xfId="0" applyFont="1" applyFill="1" applyBorder="1" applyAlignment="1">
      <alignment horizontal="center" vertical="center" wrapText="1"/>
    </xf>
    <xf numFmtId="164" fontId="69" fillId="0" borderId="19" xfId="99" applyFont="1" applyFill="1" applyBorder="1" applyAlignment="1">
      <alignment horizontal="left" vertical="center"/>
    </xf>
    <xf numFmtId="165" fontId="13"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3" fillId="0" borderId="28" xfId="119" applyFont="1" applyBorder="1" applyAlignment="1">
      <alignment horizontal="left" vertical="center"/>
    </xf>
    <xf numFmtId="165" fontId="13" fillId="0" borderId="0" xfId="119" applyFont="1" applyBorder="1" applyAlignment="1">
      <alignment horizontal="right" vertical="center"/>
    </xf>
    <xf numFmtId="165" fontId="0" fillId="42" borderId="0" xfId="119" applyFont="1" applyFill="1" applyBorder="1" applyAlignment="1">
      <alignment horizontal="center" vertical="center"/>
    </xf>
    <xf numFmtId="0" fontId="29" fillId="0" borderId="34" xfId="0" applyFont="1" applyFill="1" applyBorder="1" applyAlignment="1">
      <alignment horizontal="center" vertical="center" wrapText="1"/>
    </xf>
    <xf numFmtId="165" fontId="13" fillId="0" borderId="31" xfId="119" applyFont="1" applyBorder="1" applyAlignment="1">
      <alignment horizontal="center" vertical="center" wrapText="1"/>
    </xf>
    <xf numFmtId="165" fontId="69" fillId="0" borderId="31" xfId="119" applyFont="1" applyFill="1" applyBorder="1" applyAlignment="1">
      <alignment horizontal="left" vertical="center"/>
    </xf>
    <xf numFmtId="165" fontId="69" fillId="0" borderId="31" xfId="119" applyFont="1" applyFill="1" applyBorder="1" applyAlignment="1">
      <alignment horizontal="left" vertical="center" wrapText="1"/>
    </xf>
    <xf numFmtId="165" fontId="69" fillId="0" borderId="28" xfId="119" applyFont="1" applyFill="1" applyBorder="1" applyAlignment="1">
      <alignment horizontal="left" vertical="center" wrapText="1"/>
    </xf>
    <xf numFmtId="0" fontId="64" fillId="0" borderId="0" xfId="119" applyNumberFormat="1" applyFont="1" applyBorder="1" applyAlignment="1">
      <alignment horizontal="center" vertical="center" wrapText="1"/>
    </xf>
    <xf numFmtId="0" fontId="0" fillId="0" borderId="0" xfId="0" applyAlignment="1">
      <alignment horizontal="center" vertical="center"/>
    </xf>
    <xf numFmtId="0" fontId="23" fillId="0" borderId="0" xfId="0" applyFont="1" applyBorder="1" applyAlignment="1">
      <alignment horizontal="center" vertical="center"/>
    </xf>
    <xf numFmtId="0" fontId="0" fillId="0" borderId="0" xfId="0" applyFill="1" applyBorder="1" applyAlignment="1">
      <alignment horizontal="center" vertical="center"/>
    </xf>
    <xf numFmtId="0" fontId="23" fillId="0" borderId="0" xfId="0" applyFont="1" applyFill="1" applyBorder="1" applyAlignment="1">
      <alignment horizontal="center" vertical="center"/>
    </xf>
    <xf numFmtId="0" fontId="67" fillId="0" borderId="0" xfId="0" applyFont="1" applyBorder="1" applyAlignment="1">
      <alignment horizontal="center" vertical="center"/>
    </xf>
    <xf numFmtId="165" fontId="29" fillId="0" borderId="39" xfId="119" applyFont="1" applyBorder="1" applyAlignment="1">
      <alignment horizontal="center" vertical="center" wrapText="1"/>
    </xf>
    <xf numFmtId="165" fontId="29" fillId="0" borderId="39" xfId="119" applyFont="1" applyBorder="1" applyAlignment="1">
      <alignment horizontal="center" vertical="center"/>
    </xf>
    <xf numFmtId="165" fontId="0" fillId="0" borderId="0" xfId="119" applyFont="1" applyAlignment="1">
      <alignment horizontal="left" vertical="center"/>
    </xf>
    <xf numFmtId="165" fontId="64" fillId="0" borderId="0"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0" fontId="86" fillId="0" borderId="0" xfId="0" applyFont="1" applyAlignment="1">
      <alignment vertical="center"/>
    </xf>
    <xf numFmtId="0" fontId="29" fillId="0" borderId="28" xfId="0" applyFont="1" applyBorder="1" applyAlignment="1">
      <alignment horizontal="center" vertical="center"/>
    </xf>
    <xf numFmtId="0" fontId="0" fillId="0" borderId="0" xfId="0" applyBorder="1" applyAlignment="1">
      <alignment vertical="center"/>
    </xf>
    <xf numFmtId="165" fontId="13" fillId="42" borderId="31" xfId="119" applyFont="1" applyFill="1" applyBorder="1" applyAlignment="1">
      <alignment horizontal="left" vertical="center"/>
    </xf>
    <xf numFmtId="165" fontId="13" fillId="0" borderId="31" xfId="119" applyFont="1" applyBorder="1" applyAlignment="1">
      <alignment horizontal="left" vertical="center"/>
    </xf>
    <xf numFmtId="43" fontId="67"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7" fillId="0" borderId="0" xfId="0" applyFont="1" applyFill="1" applyBorder="1" applyAlignment="1">
      <alignment horizontal="center" vertical="center"/>
    </xf>
    <xf numFmtId="165" fontId="66" fillId="0" borderId="0" xfId="119" applyFont="1" applyBorder="1" applyAlignment="1">
      <alignment horizontal="center" vertical="center"/>
    </xf>
    <xf numFmtId="165" fontId="0" fillId="42" borderId="0" xfId="119" applyFont="1" applyFill="1" applyBorder="1" applyAlignment="1">
      <alignment horizontal="left" vertical="center"/>
    </xf>
    <xf numFmtId="0" fontId="29" fillId="0" borderId="28" xfId="0" applyFont="1" applyFill="1" applyBorder="1" applyAlignment="1">
      <alignment horizontal="center" vertical="center"/>
    </xf>
    <xf numFmtId="0" fontId="0" fillId="0" borderId="0" xfId="0" applyFill="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6" fillId="0" borderId="29" xfId="0" applyFont="1" applyBorder="1" applyAlignment="1">
      <alignment vertical="center"/>
    </xf>
    <xf numFmtId="0" fontId="0" fillId="0" borderId="30" xfId="0" applyBorder="1" applyAlignment="1">
      <alignment vertical="center"/>
    </xf>
    <xf numFmtId="0" fontId="13" fillId="0" borderId="0" xfId="0" applyFont="1"/>
    <xf numFmtId="0" fontId="13" fillId="0" borderId="20" xfId="0" applyFont="1" applyBorder="1" applyAlignment="1">
      <alignment horizontal="center" vertical="center"/>
    </xf>
    <xf numFmtId="165" fontId="13" fillId="0" borderId="19" xfId="119" applyFont="1" applyBorder="1" applyAlignment="1">
      <alignment horizontal="center" vertical="center"/>
    </xf>
    <xf numFmtId="0" fontId="13" fillId="0" borderId="19" xfId="0" applyFont="1" applyBorder="1" applyAlignment="1">
      <alignment horizontal="center" vertical="center"/>
    </xf>
    <xf numFmtId="0" fontId="13" fillId="0" borderId="19" xfId="0" applyNumberFormat="1" applyFont="1" applyFill="1" applyBorder="1" applyAlignment="1">
      <alignment horizontal="center" vertical="center"/>
    </xf>
    <xf numFmtId="0" fontId="29" fillId="0" borderId="0" xfId="0" applyFont="1" applyBorder="1" applyAlignment="1">
      <alignment vertical="center"/>
    </xf>
    <xf numFmtId="0" fontId="29" fillId="0" borderId="39" xfId="0" applyFont="1" applyBorder="1" applyAlignment="1">
      <alignment horizontal="center" vertical="center"/>
    </xf>
    <xf numFmtId="1" fontId="29" fillId="0" borderId="34" xfId="0" applyNumberFormat="1" applyFont="1" applyBorder="1" applyAlignment="1">
      <alignment horizontal="center" vertical="center"/>
    </xf>
    <xf numFmtId="0" fontId="13" fillId="0" borderId="31" xfId="0" applyFont="1" applyBorder="1" applyAlignment="1">
      <alignment horizontal="center" vertical="center"/>
    </xf>
    <xf numFmtId="1" fontId="13" fillId="0" borderId="0" xfId="0" applyNumberFormat="1" applyFont="1" applyBorder="1" applyAlignment="1">
      <alignment horizontal="center" vertical="center"/>
    </xf>
    <xf numFmtId="0" fontId="13" fillId="0" borderId="0" xfId="0" applyFont="1" applyBorder="1" applyAlignment="1">
      <alignment horizontal="left" wrapText="1"/>
    </xf>
    <xf numFmtId="164" fontId="13" fillId="0" borderId="0" xfId="99" applyFont="1" applyBorder="1"/>
    <xf numFmtId="1" fontId="29" fillId="40" borderId="37" xfId="0" applyNumberFormat="1" applyFont="1" applyFill="1" applyBorder="1" applyAlignment="1">
      <alignment vertical="center" wrapText="1"/>
    </xf>
    <xf numFmtId="0" fontId="29" fillId="40" borderId="19" xfId="0" applyFont="1" applyFill="1" applyBorder="1" applyAlignment="1">
      <alignment horizontal="left" vertical="center" wrapText="1"/>
    </xf>
    <xf numFmtId="0" fontId="29" fillId="40" borderId="19" xfId="0" applyFont="1" applyFill="1" applyBorder="1" applyAlignment="1">
      <alignment horizontal="center" vertical="center" wrapText="1"/>
    </xf>
    <xf numFmtId="165" fontId="29" fillId="40" borderId="19" xfId="119" applyFont="1" applyFill="1" applyBorder="1" applyAlignment="1">
      <alignment horizontal="center" vertical="center" wrapText="1"/>
    </xf>
    <xf numFmtId="164" fontId="29" fillId="40" borderId="19" xfId="99" applyFont="1" applyFill="1" applyBorder="1" applyAlignment="1">
      <alignment horizontal="center" vertical="center" wrapText="1"/>
    </xf>
    <xf numFmtId="1" fontId="13" fillId="0" borderId="19" xfId="0" applyNumberFormat="1" applyFont="1" applyFill="1" applyBorder="1" applyAlignment="1">
      <alignment horizontal="center" vertical="center"/>
    </xf>
    <xf numFmtId="0" fontId="87" fillId="0" borderId="19" xfId="0" applyFont="1" applyFill="1" applyBorder="1" applyAlignment="1">
      <alignment horizontal="left" vertical="center" wrapText="1"/>
    </xf>
    <xf numFmtId="0" fontId="87" fillId="0" borderId="19" xfId="0" applyFont="1" applyFill="1" applyBorder="1" applyAlignment="1">
      <alignment horizontal="center" vertical="center" wrapText="1"/>
    </xf>
    <xf numFmtId="165" fontId="13" fillId="0" borderId="19" xfId="119" applyFont="1" applyBorder="1" applyAlignment="1">
      <alignment horizontal="center" vertical="center" wrapText="1"/>
    </xf>
    <xf numFmtId="164" fontId="13" fillId="0" borderId="21" xfId="99" applyFont="1" applyBorder="1" applyAlignment="1">
      <alignment horizontal="center" vertical="center"/>
    </xf>
    <xf numFmtId="164" fontId="13" fillId="0" borderId="28" xfId="99" applyFont="1" applyBorder="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0" fontId="13" fillId="0" borderId="0" xfId="0" applyFont="1" applyAlignment="1">
      <alignment horizontal="left" wrapText="1"/>
    </xf>
    <xf numFmtId="165" fontId="13" fillId="0" borderId="0" xfId="119" applyFont="1" applyAlignment="1">
      <alignment horizontal="center" vertical="center"/>
    </xf>
    <xf numFmtId="164" fontId="13" fillId="0" borderId="0" xfId="99" applyFont="1"/>
    <xf numFmtId="164" fontId="87" fillId="0" borderId="19" xfId="99" applyFont="1" applyFill="1" applyBorder="1" applyAlignment="1">
      <alignment horizontal="center" vertical="center" wrapText="1"/>
    </xf>
    <xf numFmtId="170" fontId="0" fillId="0" borderId="0" xfId="119" applyNumberFormat="1" applyFont="1"/>
    <xf numFmtId="164" fontId="29" fillId="40" borderId="21" xfId="99" applyFont="1" applyFill="1" applyBorder="1" applyAlignment="1">
      <alignment horizontal="center" vertical="center"/>
    </xf>
    <xf numFmtId="164" fontId="13" fillId="0" borderId="0" xfId="99" applyFont="1" applyAlignment="1">
      <alignment horizontal="center" vertical="center"/>
    </xf>
    <xf numFmtId="0" fontId="13" fillId="0" borderId="0" xfId="0" applyFont="1" applyAlignment="1">
      <alignment horizontal="right" vertical="center" wrapText="1"/>
    </xf>
    <xf numFmtId="0" fontId="23" fillId="0" borderId="31" xfId="0" applyFont="1" applyBorder="1" applyAlignment="1">
      <alignment horizontal="right" vertical="center" wrapText="1"/>
    </xf>
    <xf numFmtId="0" fontId="13" fillId="0" borderId="31" xfId="0" applyFont="1" applyFill="1" applyBorder="1" applyAlignment="1">
      <alignment horizontal="right" vertical="center" wrapText="1"/>
    </xf>
    <xf numFmtId="0" fontId="23"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0" fontId="37" fillId="0" borderId="0" xfId="0" applyFont="1" applyFill="1" applyAlignment="1">
      <alignment horizontal="center"/>
    </xf>
    <xf numFmtId="1" fontId="37" fillId="0" borderId="0" xfId="0" applyNumberFormat="1" applyFont="1"/>
    <xf numFmtId="0" fontId="37" fillId="0" borderId="0" xfId="0" applyFont="1" applyFill="1"/>
    <xf numFmtId="0" fontId="37" fillId="0" borderId="0" xfId="0" applyFont="1" applyFill="1" applyAlignment="1">
      <alignment horizontal="left" wrapText="1"/>
    </xf>
    <xf numFmtId="0" fontId="37" fillId="0" borderId="0" xfId="0" applyFont="1" applyFill="1" applyAlignment="1">
      <alignment horizontal="center" vertical="center"/>
    </xf>
    <xf numFmtId="165" fontId="37" fillId="0" borderId="0" xfId="119" applyFont="1" applyFill="1" applyAlignment="1">
      <alignment horizontal="center" vertical="center"/>
    </xf>
    <xf numFmtId="164" fontId="37" fillId="0" borderId="0" xfId="99" applyFont="1" applyFill="1" applyAlignment="1">
      <alignment horizontal="center" vertical="center"/>
    </xf>
    <xf numFmtId="164" fontId="37" fillId="0" borderId="0" xfId="99" applyFont="1" applyFill="1" applyAlignment="1">
      <alignment vertical="center"/>
    </xf>
    <xf numFmtId="1" fontId="10" fillId="34"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165" fontId="10" fillId="0" borderId="19" xfId="119" applyFont="1" applyFill="1" applyBorder="1" applyAlignment="1">
      <alignment horizontal="center" vertical="center"/>
    </xf>
    <xf numFmtId="0" fontId="10" fillId="0" borderId="19" xfId="0" applyFont="1" applyFill="1" applyBorder="1" applyAlignment="1">
      <alignment horizontal="center" vertical="center" wrapText="1"/>
    </xf>
    <xf numFmtId="164" fontId="10" fillId="0" borderId="19" xfId="99" applyFont="1" applyFill="1" applyBorder="1" applyAlignment="1">
      <alignment horizontal="center" vertical="center" wrapText="1"/>
    </xf>
    <xf numFmtId="0" fontId="37" fillId="0" borderId="0" xfId="0" applyFont="1"/>
    <xf numFmtId="1" fontId="37" fillId="0" borderId="0" xfId="0" applyNumberFormat="1" applyFont="1" applyBorder="1"/>
    <xf numFmtId="0" fontId="37" fillId="0" borderId="0" xfId="0" applyFont="1" applyFill="1" applyBorder="1"/>
    <xf numFmtId="0" fontId="37" fillId="0" borderId="0" xfId="0" applyFont="1" applyFill="1" applyBorder="1" applyAlignment="1">
      <alignment horizontal="center" vertical="center"/>
    </xf>
    <xf numFmtId="165" fontId="37" fillId="0" borderId="0" xfId="119" applyFont="1" applyFill="1" applyBorder="1" applyAlignment="1">
      <alignment horizontal="center" vertical="center"/>
    </xf>
    <xf numFmtId="164" fontId="37" fillId="0" borderId="0" xfId="99" applyFont="1" applyFill="1" applyBorder="1" applyAlignment="1">
      <alignment horizontal="center" vertical="center"/>
    </xf>
    <xf numFmtId="0" fontId="37" fillId="0" borderId="0" xfId="0" applyFont="1" applyBorder="1" applyAlignment="1">
      <alignment horizontal="center" vertical="center"/>
    </xf>
    <xf numFmtId="0" fontId="37" fillId="36" borderId="0" xfId="0" applyFont="1" applyFill="1"/>
    <xf numFmtId="44" fontId="37" fillId="0" borderId="0" xfId="0" applyNumberFormat="1" applyFont="1" applyFill="1"/>
    <xf numFmtId="0" fontId="37" fillId="39" borderId="0" xfId="0" applyFont="1" applyFill="1"/>
    <xf numFmtId="44" fontId="37" fillId="0" borderId="0" xfId="0" applyNumberFormat="1" applyFont="1"/>
    <xf numFmtId="0" fontId="37" fillId="0" borderId="0" xfId="0" applyFont="1" applyFill="1" applyBorder="1" applyAlignment="1">
      <alignment vertical="center" wrapText="1"/>
    </xf>
    <xf numFmtId="0" fontId="87" fillId="0" borderId="0" xfId="0" applyFont="1" applyFill="1" applyBorder="1" applyAlignment="1">
      <alignment horizontal="center" vertical="center" wrapText="1"/>
    </xf>
    <xf numFmtId="1" fontId="38" fillId="0" borderId="19" xfId="119" applyNumberFormat="1" applyFont="1" applyFill="1" applyBorder="1" applyAlignment="1">
      <alignment horizontal="center" vertical="center"/>
    </xf>
    <xf numFmtId="1" fontId="37" fillId="0" borderId="19" xfId="105" applyNumberFormat="1" applyFont="1" applyFill="1" applyBorder="1" applyAlignment="1">
      <alignment horizontal="center" vertical="center"/>
    </xf>
    <xf numFmtId="0" fontId="70" fillId="0" borderId="0" xfId="0" applyFont="1" applyBorder="1" applyAlignment="1">
      <alignment horizontal="center" wrapText="1"/>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9" fillId="0" borderId="36" xfId="119" applyFont="1" applyBorder="1" applyAlignment="1">
      <alignment horizontal="right" vertical="center"/>
    </xf>
    <xf numFmtId="165" fontId="29" fillId="0" borderId="0" xfId="119" applyFont="1" applyFill="1" applyBorder="1" applyAlignment="1">
      <alignment horizontal="right" vertical="center"/>
    </xf>
    <xf numFmtId="165" fontId="0" fillId="0" borderId="0" xfId="119" applyFont="1" applyBorder="1" applyAlignment="1">
      <alignment horizontal="right" vertical="center"/>
    </xf>
    <xf numFmtId="165" fontId="84" fillId="0" borderId="0" xfId="119" applyFont="1" applyBorder="1" applyAlignment="1">
      <alignment horizontal="right" vertical="center"/>
    </xf>
    <xf numFmtId="165" fontId="67" fillId="0" borderId="0" xfId="119" applyFont="1" applyBorder="1" applyAlignment="1">
      <alignment horizontal="right" vertical="center"/>
    </xf>
    <xf numFmtId="165" fontId="29" fillId="0" borderId="0" xfId="119" applyFont="1" applyBorder="1" applyAlignment="1">
      <alignment horizontal="right" vertical="center"/>
    </xf>
    <xf numFmtId="165" fontId="13" fillId="0" borderId="0" xfId="119" applyFont="1" applyFill="1" applyBorder="1" applyAlignment="1">
      <alignment horizontal="right" vertical="center"/>
    </xf>
    <xf numFmtId="0" fontId="66" fillId="0" borderId="0" xfId="0" applyFont="1" applyBorder="1" applyAlignment="1">
      <alignment horizontal="center" vertical="center"/>
    </xf>
    <xf numFmtId="164" fontId="68" fillId="36" borderId="19" xfId="99" applyFont="1" applyFill="1" applyBorder="1" applyAlignment="1">
      <alignment horizontal="right" vertical="center"/>
    </xf>
    <xf numFmtId="164" fontId="69" fillId="0" borderId="21" xfId="99" applyFont="1" applyFill="1" applyBorder="1" applyAlignment="1">
      <alignment horizontal="right" vertical="center"/>
    </xf>
    <xf numFmtId="164" fontId="68" fillId="36" borderId="21" xfId="99" applyFont="1" applyFill="1" applyBorder="1" applyAlignment="1">
      <alignment horizontal="right" vertical="center"/>
    </xf>
    <xf numFmtId="0" fontId="37" fillId="0" borderId="21" xfId="0" applyFont="1" applyBorder="1"/>
    <xf numFmtId="164" fontId="37" fillId="0" borderId="0" xfId="99" applyFont="1" applyFill="1" applyBorder="1" applyAlignment="1">
      <alignment vertical="center"/>
    </xf>
    <xf numFmtId="0" fontId="37" fillId="0" borderId="31" xfId="0" applyFont="1" applyFill="1" applyBorder="1" applyAlignment="1">
      <alignment horizontal="center"/>
    </xf>
    <xf numFmtId="164" fontId="37" fillId="0" borderId="28" xfId="99" applyFont="1" applyFill="1" applyBorder="1" applyAlignment="1">
      <alignment vertical="center"/>
    </xf>
    <xf numFmtId="0" fontId="0" fillId="0" borderId="56" xfId="0" applyBorder="1"/>
    <xf numFmtId="164" fontId="34" fillId="0" borderId="59" xfId="99" applyFont="1" applyBorder="1" applyAlignment="1">
      <alignment horizontal="center"/>
    </xf>
    <xf numFmtId="164" fontId="34" fillId="0" borderId="27" xfId="99" applyFont="1" applyBorder="1" applyAlignment="1">
      <alignment horizontal="center"/>
    </xf>
    <xf numFmtId="164" fontId="34" fillId="0" borderId="54" xfId="99" applyFont="1" applyBorder="1" applyAlignment="1"/>
    <xf numFmtId="164" fontId="34" fillId="0" borderId="60" xfId="99" applyFont="1" applyBorder="1" applyAlignment="1"/>
    <xf numFmtId="164" fontId="35" fillId="0" borderId="39" xfId="99" applyFont="1" applyBorder="1" applyAlignment="1"/>
    <xf numFmtId="10" fontId="35" fillId="0" borderId="35" xfId="114" applyNumberFormat="1" applyFont="1" applyBorder="1" applyAlignment="1">
      <alignment horizontal="center"/>
    </xf>
    <xf numFmtId="10" fontId="34" fillId="33" borderId="19" xfId="0" applyNumberFormat="1" applyFont="1" applyFill="1" applyBorder="1" applyAlignment="1">
      <alignment horizontal="center"/>
    </xf>
    <xf numFmtId="0" fontId="13"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9" fillId="0" borderId="19" xfId="0" applyNumberFormat="1" applyFont="1" applyFill="1" applyBorder="1" applyAlignment="1">
      <alignment horizontal="center" vertical="center"/>
    </xf>
    <xf numFmtId="0" fontId="85" fillId="0" borderId="31" xfId="0" applyFont="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4" fontId="66" fillId="0" borderId="0" xfId="99" applyFont="1" applyBorder="1"/>
    <xf numFmtId="164" fontId="66" fillId="0" borderId="28" xfId="99" applyFont="1" applyBorder="1" applyAlignment="1">
      <alignment horizontal="center" vertical="center"/>
    </xf>
    <xf numFmtId="1" fontId="9" fillId="34" borderId="19" xfId="0" applyNumberFormat="1" applyFont="1" applyFill="1" applyBorder="1" applyAlignment="1">
      <alignment horizontal="center" vertical="center" wrapText="1"/>
    </xf>
    <xf numFmtId="0" fontId="70" fillId="0" borderId="28" xfId="0" applyFont="1" applyBorder="1" applyAlignment="1"/>
    <xf numFmtId="0" fontId="70" fillId="0" borderId="30" xfId="0" applyFont="1" applyBorder="1" applyAlignment="1"/>
    <xf numFmtId="0" fontId="29" fillId="0" borderId="0" xfId="0" applyFont="1"/>
    <xf numFmtId="0" fontId="29" fillId="0" borderId="0" xfId="0" applyFont="1" applyBorder="1"/>
    <xf numFmtId="0" fontId="93" fillId="43" borderId="19" xfId="105" applyFont="1" applyFill="1" applyBorder="1" applyAlignment="1">
      <alignment horizontal="center"/>
    </xf>
    <xf numFmtId="0" fontId="93" fillId="43" borderId="19" xfId="105" applyFont="1" applyFill="1" applyBorder="1" applyAlignment="1">
      <alignment horizontal="left" wrapText="1"/>
    </xf>
    <xf numFmtId="0" fontId="93" fillId="43" borderId="19" xfId="105" applyFont="1" applyFill="1" applyBorder="1" applyAlignment="1">
      <alignment horizontal="left"/>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0" fontId="0" fillId="37" borderId="0" xfId="0" applyFill="1" applyAlignment="1">
      <alignment vertical="center"/>
    </xf>
    <xf numFmtId="0" fontId="13"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6" fillId="37" borderId="0" xfId="0" applyFont="1" applyFill="1" applyAlignment="1">
      <alignment vertical="center"/>
    </xf>
    <xf numFmtId="1" fontId="7" fillId="34" borderId="19" xfId="0" applyNumberFormat="1" applyFont="1" applyFill="1" applyBorder="1" applyAlignment="1">
      <alignment horizontal="center" vertical="center" wrapText="1"/>
    </xf>
    <xf numFmtId="171" fontId="13" fillId="0" borderId="19" xfId="119" applyNumberFormat="1" applyFont="1" applyBorder="1" applyAlignment="1">
      <alignment horizontal="center" vertical="center" wrapText="1"/>
    </xf>
    <xf numFmtId="0" fontId="0" fillId="0" borderId="0" xfId="0" applyAlignment="1"/>
    <xf numFmtId="165" fontId="29" fillId="0" borderId="0" xfId="119" applyFont="1" applyBorder="1" applyAlignment="1">
      <alignment vertical="center"/>
    </xf>
    <xf numFmtId="164" fontId="68" fillId="44" borderId="41" xfId="99" applyFont="1" applyFill="1" applyBorder="1" applyAlignment="1">
      <alignment horizontal="right" vertical="center"/>
    </xf>
    <xf numFmtId="164" fontId="68" fillId="44" borderId="42" xfId="99" applyFont="1" applyFill="1" applyBorder="1" applyAlignment="1">
      <alignment horizontal="right" vertical="center"/>
    </xf>
    <xf numFmtId="164" fontId="68" fillId="36" borderId="19" xfId="99" applyFont="1" applyFill="1" applyBorder="1" applyAlignment="1">
      <alignment horizontal="right" vertical="center" wrapText="1"/>
    </xf>
    <xf numFmtId="164" fontId="68" fillId="36" borderId="33" xfId="99" applyFont="1" applyFill="1" applyBorder="1" applyAlignment="1">
      <alignment horizontal="center" vertical="center"/>
    </xf>
    <xf numFmtId="1" fontId="68" fillId="36" borderId="22" xfId="99" applyNumberFormat="1" applyFont="1" applyFill="1" applyBorder="1" applyAlignment="1">
      <alignment horizontal="center" vertical="center" wrapText="1"/>
    </xf>
    <xf numFmtId="164" fontId="68" fillId="36" borderId="22" xfId="99" applyFont="1" applyFill="1" applyBorder="1" applyAlignment="1">
      <alignment horizontal="center" vertical="center" wrapText="1"/>
    </xf>
    <xf numFmtId="164" fontId="68" fillId="36" borderId="22" xfId="99" applyFont="1" applyFill="1" applyBorder="1" applyAlignment="1">
      <alignment horizontal="center" vertical="center"/>
    </xf>
    <xf numFmtId="165" fontId="68" fillId="36" borderId="22" xfId="119" applyFont="1" applyFill="1" applyBorder="1" applyAlignment="1">
      <alignment horizontal="center" vertical="center"/>
    </xf>
    <xf numFmtId="164" fontId="68" fillId="36" borderId="58" xfId="99" applyFont="1" applyFill="1" applyBorder="1" applyAlignment="1">
      <alignment horizontal="center" vertical="center" wrapText="1"/>
    </xf>
    <xf numFmtId="165" fontId="13" fillId="0" borderId="0" xfId="119" applyFont="1" applyBorder="1" applyAlignment="1">
      <alignment horizontal="center" vertical="center" wrapText="1"/>
    </xf>
    <xf numFmtId="165" fontId="0" fillId="0" borderId="0" xfId="119" applyFont="1" applyBorder="1" applyAlignment="1">
      <alignment horizontal="center" vertical="center"/>
    </xf>
    <xf numFmtId="165" fontId="10" fillId="0" borderId="19" xfId="119" applyFont="1" applyFill="1" applyBorder="1" applyAlignment="1">
      <alignment vertical="center"/>
    </xf>
    <xf numFmtId="0" fontId="0" fillId="34" borderId="0" xfId="0" applyFill="1" applyAlignment="1">
      <alignment vertical="center"/>
    </xf>
    <xf numFmtId="165" fontId="13" fillId="34" borderId="0" xfId="119" applyFont="1" applyFill="1" applyBorder="1" applyAlignment="1">
      <alignment horizontal="left" vertical="center"/>
    </xf>
    <xf numFmtId="0" fontId="13" fillId="42" borderId="19" xfId="0" applyFont="1" applyFill="1" applyBorder="1" applyAlignment="1">
      <alignment wrapText="1"/>
    </xf>
    <xf numFmtId="1" fontId="30" fillId="40" borderId="43" xfId="119" applyNumberFormat="1" applyFont="1" applyFill="1" applyBorder="1" applyAlignment="1">
      <alignment vertical="center" wrapText="1"/>
    </xf>
    <xf numFmtId="1" fontId="30" fillId="40" borderId="38" xfId="119" applyNumberFormat="1" applyFont="1" applyFill="1" applyBorder="1" applyAlignment="1">
      <alignment vertical="center" wrapText="1"/>
    </xf>
    <xf numFmtId="1" fontId="30" fillId="40" borderId="47" xfId="119" applyNumberFormat="1" applyFont="1" applyFill="1" applyBorder="1" applyAlignment="1">
      <alignment vertical="center" wrapText="1"/>
    </xf>
    <xf numFmtId="0" fontId="30" fillId="40" borderId="22" xfId="0" applyFont="1" applyFill="1" applyBorder="1" applyAlignment="1">
      <alignment vertical="center" wrapText="1"/>
    </xf>
    <xf numFmtId="0" fontId="30" fillId="40" borderId="22" xfId="0" applyFont="1" applyFill="1" applyBorder="1" applyAlignment="1">
      <alignment horizontal="center" vertical="center" wrapText="1"/>
    </xf>
    <xf numFmtId="165" fontId="29" fillId="40" borderId="22" xfId="119" applyFont="1" applyFill="1" applyBorder="1" applyAlignment="1">
      <alignment horizontal="center" vertical="center" wrapText="1"/>
    </xf>
    <xf numFmtId="164" fontId="29" fillId="40" borderId="22" xfId="99" applyFont="1" applyFill="1" applyBorder="1" applyAlignment="1">
      <alignment horizontal="center" vertical="center" wrapText="1"/>
    </xf>
    <xf numFmtId="164" fontId="30" fillId="40"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13" fillId="0" borderId="0" xfId="0" quotePrefix="1" applyFont="1"/>
    <xf numFmtId="0" fontId="6" fillId="0" borderId="20" xfId="0" applyFont="1" applyFill="1" applyBorder="1" applyAlignment="1">
      <alignment horizontal="center" vertical="center" wrapText="1"/>
    </xf>
    <xf numFmtId="0" fontId="85" fillId="0" borderId="31" xfId="0" applyFont="1" applyFill="1" applyBorder="1" applyAlignment="1">
      <alignment horizontal="left" vertical="center" wrapText="1"/>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165" fontId="13" fillId="0" borderId="0" xfId="119" applyFont="1" applyBorder="1" applyAlignment="1">
      <alignment horizontal="center" vertical="center"/>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13" fillId="0" borderId="0" xfId="0" applyFont="1" applyBorder="1" applyAlignment="1">
      <alignment horizontal="center" vertical="center"/>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29" fillId="0" borderId="36" xfId="119" applyFont="1" applyBorder="1" applyAlignment="1">
      <alignment horizontal="center" vertical="center"/>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0" fontId="68" fillId="45" borderId="20" xfId="0" applyNumberFormat="1" applyFont="1" applyFill="1" applyBorder="1" applyAlignment="1">
      <alignment horizontal="center" vertical="center"/>
    </xf>
    <xf numFmtId="1" fontId="68" fillId="45" borderId="19" xfId="0" applyNumberFormat="1" applyFont="1" applyFill="1" applyBorder="1" applyAlignment="1">
      <alignment horizontal="center" vertical="center" wrapText="1"/>
    </xf>
    <xf numFmtId="167" fontId="68" fillId="45" borderId="19" xfId="0" applyNumberFormat="1" applyFont="1" applyFill="1" applyBorder="1" applyAlignment="1">
      <alignment horizontal="center" vertical="center" wrapText="1"/>
    </xf>
    <xf numFmtId="166" fontId="68" fillId="45" borderId="19" xfId="0" applyNumberFormat="1" applyFont="1" applyFill="1" applyBorder="1" applyAlignment="1">
      <alignment horizontal="left" vertical="center" wrapText="1"/>
    </xf>
    <xf numFmtId="166" fontId="68" fillId="45" borderId="19" xfId="0" applyNumberFormat="1" applyFont="1" applyFill="1" applyBorder="1" applyAlignment="1">
      <alignment horizontal="center" vertical="center"/>
    </xf>
    <xf numFmtId="165" fontId="68" fillId="45" borderId="19" xfId="119" applyFont="1" applyFill="1" applyBorder="1" applyAlignment="1">
      <alignment horizontal="center" vertical="center"/>
    </xf>
    <xf numFmtId="164" fontId="68" fillId="45" borderId="19" xfId="99" applyFont="1" applyFill="1" applyBorder="1" applyAlignment="1">
      <alignment horizontal="center" vertical="center"/>
    </xf>
    <xf numFmtId="164" fontId="68" fillId="45" borderId="19" xfId="99" applyFont="1" applyFill="1" applyBorder="1" applyAlignment="1">
      <alignment horizontal="right" vertical="center"/>
    </xf>
    <xf numFmtId="164" fontId="68" fillId="45" borderId="21" xfId="99" applyFont="1" applyFill="1" applyBorder="1" applyAlignment="1">
      <alignment horizontal="right" vertical="center"/>
    </xf>
    <xf numFmtId="1" fontId="10" fillId="0" borderId="19"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0" fontId="37" fillId="0" borderId="0" xfId="0" applyFont="1" applyFill="1" applyBorder="1" applyAlignment="1">
      <alignment horizontal="center"/>
    </xf>
    <xf numFmtId="0" fontId="29" fillId="0" borderId="48" xfId="0" applyFont="1" applyFill="1" applyBorder="1" applyAlignment="1">
      <alignment horizontal="center" vertical="center" wrapText="1"/>
    </xf>
    <xf numFmtId="165" fontId="0" fillId="42" borderId="31" xfId="119" applyFont="1" applyFill="1" applyBorder="1" applyAlignment="1">
      <alignment horizontal="center"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165" fontId="13" fillId="0" borderId="0" xfId="119" applyFont="1" applyFill="1" applyBorder="1" applyAlignment="1">
      <alignment horizontal="center" vertical="center"/>
    </xf>
    <xf numFmtId="165" fontId="13" fillId="0" borderId="28" xfId="119" applyFont="1" applyFill="1" applyBorder="1" applyAlignment="1">
      <alignment horizontal="center" vertical="center"/>
    </xf>
    <xf numFmtId="1" fontId="10" fillId="0" borderId="0" xfId="0" applyNumberFormat="1" applyFont="1" applyFill="1" applyBorder="1" applyAlignment="1">
      <alignment horizontal="center" vertical="center" wrapText="1"/>
    </xf>
    <xf numFmtId="0" fontId="13" fillId="0" borderId="31" xfId="0"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1" fontId="69"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1" fontId="37" fillId="0" borderId="0" xfId="0" applyNumberFormat="1" applyFont="1" applyFill="1" applyBorder="1" applyAlignment="1">
      <alignment horizontal="center" vertical="center"/>
    </xf>
    <xf numFmtId="43" fontId="91" fillId="0" borderId="0" xfId="0" applyNumberFormat="1" applyFont="1" applyBorder="1" applyAlignment="1">
      <alignment horizontal="center" vertical="center"/>
    </xf>
    <xf numFmtId="165" fontId="13" fillId="0" borderId="0" xfId="119" applyFont="1" applyFill="1" applyAlignment="1">
      <alignment horizontal="center" vertical="center"/>
    </xf>
    <xf numFmtId="1" fontId="29" fillId="40" borderId="37" xfId="0" applyNumberFormat="1" applyFont="1" applyFill="1" applyBorder="1" applyAlignment="1">
      <alignment horizontal="center" vertical="center" wrapText="1"/>
    </xf>
    <xf numFmtId="0" fontId="30" fillId="40" borderId="19" xfId="0" applyFont="1" applyFill="1" applyBorder="1" applyAlignment="1">
      <alignment vertical="center" wrapText="1"/>
    </xf>
    <xf numFmtId="165" fontId="13" fillId="42" borderId="31" xfId="119" applyFont="1" applyFill="1" applyBorder="1" applyAlignment="1">
      <alignment horizontal="center" vertical="center"/>
    </xf>
    <xf numFmtId="0" fontId="91" fillId="0" borderId="0" xfId="0" applyFont="1" applyBorder="1" applyAlignment="1">
      <alignment horizontal="center" vertical="center"/>
    </xf>
    <xf numFmtId="0" fontId="66"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3"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9" fillId="0" borderId="29" xfId="119" applyFont="1" applyBorder="1" applyAlignment="1">
      <alignment horizontal="right" vertical="center"/>
    </xf>
    <xf numFmtId="165" fontId="13" fillId="0" borderId="29" xfId="119" applyFont="1" applyBorder="1" applyAlignment="1">
      <alignment horizontal="left" vertical="center"/>
    </xf>
    <xf numFmtId="165" fontId="29" fillId="40" borderId="19" xfId="119" applyNumberFormat="1" applyFont="1" applyFill="1" applyBorder="1" applyAlignment="1">
      <alignment horizontal="center" vertical="center" wrapText="1"/>
    </xf>
    <xf numFmtId="0" fontId="13" fillId="0" borderId="0" xfId="0" applyFont="1" applyFill="1" applyAlignment="1">
      <alignment horizontal="left" wrapText="1"/>
    </xf>
    <xf numFmtId="166" fontId="68" fillId="45" borderId="23" xfId="0" applyNumberFormat="1" applyFont="1" applyFill="1" applyBorder="1" applyAlignment="1">
      <alignment horizontal="left" vertical="center" wrapText="1"/>
    </xf>
    <xf numFmtId="0" fontId="70" fillId="0" borderId="0" xfId="0" applyFont="1" applyBorder="1" applyAlignment="1">
      <alignment horizontal="center" vertical="center"/>
    </xf>
    <xf numFmtId="0" fontId="70" fillId="0" borderId="38" xfId="0" applyFont="1" applyBorder="1" applyAlignment="1">
      <alignment wrapText="1"/>
    </xf>
    <xf numFmtId="0" fontId="0" fillId="0" borderId="38" xfId="0" applyBorder="1"/>
    <xf numFmtId="165" fontId="87" fillId="0" borderId="19" xfId="119" applyNumberFormat="1"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70" fillId="0" borderId="29" xfId="0" applyFont="1" applyBorder="1" applyAlignment="1">
      <alignment horizontal="center" vertical="center"/>
    </xf>
    <xf numFmtId="0" fontId="30" fillId="0" borderId="48" xfId="0" applyFont="1" applyBorder="1" applyAlignment="1">
      <alignment horizontal="center"/>
    </xf>
    <xf numFmtId="164" fontId="35" fillId="0" borderId="19" xfId="99" applyFont="1" applyBorder="1" applyAlignment="1">
      <alignment horizontal="center"/>
    </xf>
    <xf numFmtId="10" fontId="35" fillId="36" borderId="19" xfId="114" applyNumberFormat="1" applyFont="1" applyFill="1" applyBorder="1" applyAlignment="1">
      <alignment horizontal="center"/>
    </xf>
    <xf numFmtId="164" fontId="34" fillId="0" borderId="19" xfId="99" applyFont="1" applyBorder="1" applyAlignment="1">
      <alignment horizontal="center"/>
    </xf>
    <xf numFmtId="0" fontId="37" fillId="0" borderId="57" xfId="0" applyFont="1" applyFill="1" applyBorder="1" applyAlignment="1">
      <alignment horizontal="center"/>
    </xf>
    <xf numFmtId="1" fontId="37" fillId="0" borderId="26" xfId="0" applyNumberFormat="1" applyFont="1" applyBorder="1"/>
    <xf numFmtId="0" fontId="37" fillId="0" borderId="26" xfId="0" applyFont="1" applyFill="1" applyBorder="1"/>
    <xf numFmtId="0" fontId="37" fillId="0" borderId="26" xfId="0" applyFont="1" applyFill="1" applyBorder="1" applyAlignment="1">
      <alignment horizontal="left" wrapText="1"/>
    </xf>
    <xf numFmtId="0" fontId="37" fillId="0" borderId="26" xfId="0" applyFont="1" applyFill="1" applyBorder="1" applyAlignment="1">
      <alignment horizontal="center" vertical="center"/>
    </xf>
    <xf numFmtId="165" fontId="37" fillId="0" borderId="26" xfId="119" applyFont="1" applyFill="1" applyBorder="1" applyAlignment="1">
      <alignment horizontal="center" vertical="center"/>
    </xf>
    <xf numFmtId="164" fontId="37" fillId="0" borderId="26" xfId="99" applyFont="1" applyFill="1" applyBorder="1" applyAlignment="1">
      <alignment horizontal="center" vertical="center"/>
    </xf>
    <xf numFmtId="164" fontId="37" fillId="0" borderId="26" xfId="99" applyFont="1" applyFill="1" applyBorder="1" applyAlignment="1">
      <alignment vertical="center"/>
    </xf>
    <xf numFmtId="164" fontId="37" fillId="0" borderId="56" xfId="99" applyFont="1" applyFill="1" applyBorder="1" applyAlignment="1">
      <alignment vertical="center"/>
    </xf>
    <xf numFmtId="0" fontId="37" fillId="0" borderId="32" xfId="0" applyFont="1" applyFill="1" applyBorder="1" applyAlignment="1">
      <alignment horizontal="center"/>
    </xf>
    <xf numFmtId="1" fontId="37" fillId="0" borderId="29" xfId="0" applyNumberFormat="1" applyFont="1" applyBorder="1"/>
    <xf numFmtId="0" fontId="37" fillId="0" borderId="29" xfId="0" applyFont="1" applyFill="1" applyBorder="1"/>
    <xf numFmtId="0" fontId="37" fillId="0" borderId="29" xfId="0" applyFont="1" applyFill="1" applyBorder="1" applyAlignment="1">
      <alignment horizontal="left" wrapText="1"/>
    </xf>
    <xf numFmtId="0" fontId="37" fillId="0" borderId="29" xfId="0" applyFont="1" applyFill="1" applyBorder="1" applyAlignment="1">
      <alignment horizontal="center" vertical="center"/>
    </xf>
    <xf numFmtId="165" fontId="37" fillId="0" borderId="29" xfId="119" applyFont="1" applyFill="1" applyBorder="1" applyAlignment="1">
      <alignment horizontal="center" vertical="center"/>
    </xf>
    <xf numFmtId="164" fontId="37" fillId="0" borderId="29" xfId="99" applyFont="1" applyFill="1" applyBorder="1" applyAlignment="1">
      <alignment horizontal="center" vertical="center"/>
    </xf>
    <xf numFmtId="164" fontId="37" fillId="0" borderId="29" xfId="99" applyFont="1" applyFill="1" applyBorder="1" applyAlignment="1">
      <alignment vertical="center"/>
    </xf>
    <xf numFmtId="164" fontId="37" fillId="0" borderId="30" xfId="99" applyFont="1" applyFill="1" applyBorder="1" applyAlignment="1">
      <alignment vertical="center"/>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0" fillId="0" borderId="0" xfId="119" applyFont="1" applyFill="1" applyBorder="1" applyAlignment="1">
      <alignment horizontal="right" vertical="center"/>
    </xf>
    <xf numFmtId="165" fontId="64" fillId="0" borderId="0" xfId="119" applyFont="1" applyFill="1" applyBorder="1" applyAlignment="1">
      <alignment horizontal="left" vertical="center"/>
    </xf>
    <xf numFmtId="0" fontId="64" fillId="0" borderId="28" xfId="0" applyFont="1" applyFill="1" applyBorder="1" applyAlignment="1">
      <alignment horizontal="center" vertical="center"/>
    </xf>
    <xf numFmtId="165" fontId="0" fillId="0" borderId="31" xfId="119" applyFont="1" applyFill="1" applyBorder="1" applyAlignment="1">
      <alignment horizontal="center" vertical="center"/>
    </xf>
    <xf numFmtId="165" fontId="13" fillId="0" borderId="0" xfId="119" applyAlignment="1">
      <alignment horizontal="right" vertical="center"/>
    </xf>
    <xf numFmtId="165" fontId="13" fillId="0" borderId="0" xfId="119" applyAlignment="1">
      <alignment vertical="center"/>
    </xf>
    <xf numFmtId="165" fontId="13" fillId="0" borderId="31" xfId="119" applyBorder="1" applyAlignment="1">
      <alignment horizontal="center" vertical="center" wrapText="1"/>
    </xf>
    <xf numFmtId="165" fontId="13" fillId="0" borderId="0" xfId="119" applyAlignment="1">
      <alignment horizontal="center" vertical="center" wrapText="1"/>
    </xf>
    <xf numFmtId="165" fontId="0" fillId="0" borderId="0" xfId="119" applyFont="1" applyAlignment="1">
      <alignment horizontal="center" vertical="center" wrapText="1"/>
    </xf>
    <xf numFmtId="165" fontId="13" fillId="0" borderId="0" xfId="119" applyAlignment="1">
      <alignment horizontal="center" vertical="center"/>
    </xf>
    <xf numFmtId="165" fontId="13" fillId="0" borderId="31" xfId="119" applyBorder="1" applyAlignment="1">
      <alignment horizontal="center" vertical="center"/>
    </xf>
    <xf numFmtId="165" fontId="13" fillId="42" borderId="0" xfId="119" applyFill="1" applyAlignment="1">
      <alignment horizontal="left" vertical="center"/>
    </xf>
    <xf numFmtId="165" fontId="13" fillId="42" borderId="0" xfId="119" applyFill="1" applyAlignment="1">
      <alignment horizontal="center" vertical="center"/>
    </xf>
    <xf numFmtId="171" fontId="0" fillId="0" borderId="0" xfId="119" applyNumberFormat="1" applyFont="1" applyAlignment="1">
      <alignment horizontal="center" vertical="center"/>
    </xf>
    <xf numFmtId="0" fontId="13" fillId="0" borderId="0" xfId="0" applyFont="1" applyFill="1" applyBorder="1" applyAlignment="1">
      <alignment horizontal="right" vertical="center" wrapText="1"/>
    </xf>
    <xf numFmtId="165" fontId="13" fillId="0" borderId="19" xfId="119" applyBorder="1" applyAlignment="1">
      <alignment horizontal="center" vertical="center" wrapText="1"/>
    </xf>
    <xf numFmtId="1" fontId="0" fillId="0" borderId="0" xfId="0" applyNumberFormat="1" applyAlignment="1">
      <alignment horizontal="center" vertical="center"/>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0" borderId="0" xfId="119" applyFont="1" applyFill="1" applyBorder="1" applyAlignment="1">
      <alignment horizontal="center" vertical="center"/>
    </xf>
    <xf numFmtId="165" fontId="13" fillId="0" borderId="0" xfId="119" applyFill="1" applyAlignment="1">
      <alignment horizontal="left" vertical="center"/>
    </xf>
    <xf numFmtId="165" fontId="13" fillId="0" borderId="0" xfId="119" applyFill="1" applyAlignment="1">
      <alignment horizontal="center" vertical="center"/>
    </xf>
    <xf numFmtId="0" fontId="0" fillId="0" borderId="0" xfId="0" applyFill="1" applyBorder="1" applyAlignment="1"/>
    <xf numFmtId="0" fontId="0" fillId="0" borderId="28" xfId="0" applyFill="1" applyBorder="1" applyAlignment="1"/>
    <xf numFmtId="0" fontId="0" fillId="0" borderId="0" xfId="0" applyFill="1" applyAlignment="1"/>
    <xf numFmtId="165" fontId="29" fillId="0" borderId="0" xfId="119" applyFont="1" applyFill="1" applyBorder="1" applyAlignment="1">
      <alignment horizontal="center" vertical="center"/>
    </xf>
    <xf numFmtId="165" fontId="29" fillId="0" borderId="0" xfId="0" applyNumberFormat="1" applyFont="1" applyFill="1" applyBorder="1" applyAlignment="1">
      <alignment horizontal="center" vertical="center"/>
    </xf>
    <xf numFmtId="43" fontId="85" fillId="0" borderId="38" xfId="0" applyNumberFormat="1" applyFont="1" applyFill="1" applyBorder="1" applyAlignment="1">
      <alignment horizontal="center"/>
    </xf>
    <xf numFmtId="0" fontId="85" fillId="0" borderId="63" xfId="0" applyFont="1" applyBorder="1" applyAlignment="1">
      <alignment horizontal="center"/>
    </xf>
    <xf numFmtId="165" fontId="13" fillId="0" borderId="0" xfId="119" applyFill="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94" fillId="0" borderId="0" xfId="119" applyFont="1" applyBorder="1" applyAlignment="1">
      <alignment horizontal="right" vertical="center"/>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13" fillId="0" borderId="20" xfId="0" applyFont="1" applyBorder="1" applyAlignment="1">
      <alignment horizontal="left" vertical="center" wrapText="1"/>
    </xf>
    <xf numFmtId="164" fontId="13" fillId="0" borderId="20" xfId="99" applyFont="1" applyBorder="1" applyAlignment="1">
      <alignment horizontal="center" vertical="center"/>
    </xf>
    <xf numFmtId="165" fontId="13" fillId="0" borderId="20" xfId="119" applyFont="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33" borderId="31" xfId="119" applyFont="1" applyFill="1" applyBorder="1" applyAlignment="1">
      <alignment horizontal="left" vertical="center"/>
    </xf>
    <xf numFmtId="165" fontId="29" fillId="33" borderId="0" xfId="119" applyFont="1" applyFill="1" applyBorder="1" applyAlignment="1">
      <alignment horizontal="left" vertical="center"/>
    </xf>
    <xf numFmtId="165" fontId="29" fillId="33" borderId="28" xfId="119" applyFont="1" applyFill="1" applyBorder="1" applyAlignment="1">
      <alignment horizontal="left" vertical="center"/>
    </xf>
    <xf numFmtId="165" fontId="29" fillId="0" borderId="0" xfId="119" applyFont="1" applyFill="1" applyBorder="1" applyAlignment="1">
      <alignment horizontal="left" vertical="center"/>
    </xf>
    <xf numFmtId="0" fontId="0" fillId="0" borderId="0" xfId="0" applyFill="1" applyAlignment="1">
      <alignment horizontal="center" vertical="center"/>
    </xf>
    <xf numFmtId="165" fontId="0" fillId="0" borderId="0" xfId="119" applyFont="1" applyFill="1" applyAlignment="1">
      <alignment horizontal="center" vertical="center"/>
    </xf>
    <xf numFmtId="171" fontId="0" fillId="0" borderId="0" xfId="119" applyNumberFormat="1" applyFont="1" applyFill="1" applyAlignment="1">
      <alignment horizontal="center" vertical="center"/>
    </xf>
    <xf numFmtId="172" fontId="0" fillId="0" borderId="0" xfId="0" applyNumberFormat="1" applyAlignment="1">
      <alignment vertical="center"/>
    </xf>
    <xf numFmtId="43" fontId="0" fillId="0" borderId="0" xfId="0" applyNumberFormat="1" applyAlignment="1">
      <alignment vertical="center"/>
    </xf>
    <xf numFmtId="0" fontId="4" fillId="0" borderId="20" xfId="0" applyFont="1" applyFill="1" applyBorder="1" applyAlignment="1">
      <alignment horizontal="center" vertical="center"/>
    </xf>
    <xf numFmtId="0" fontId="3" fillId="0" borderId="20" xfId="0" applyFont="1" applyFill="1" applyBorder="1" applyAlignment="1">
      <alignment horizontal="center" vertical="center"/>
    </xf>
    <xf numFmtId="1" fontId="37" fillId="0" borderId="0" xfId="0" applyNumberFormat="1" applyFont="1" applyFill="1" applyBorder="1" applyAlignment="1">
      <alignment horizontal="center"/>
    </xf>
    <xf numFmtId="165" fontId="13" fillId="0" borderId="0" xfId="119" applyFont="1" applyFill="1" applyBorder="1" applyAlignment="1">
      <alignment horizontal="left" vertical="center"/>
    </xf>
    <xf numFmtId="0" fontId="13" fillId="0" borderId="0" xfId="0" applyFont="1" applyAlignment="1">
      <alignment horizontal="center" wrapText="1"/>
    </xf>
    <xf numFmtId="0" fontId="13" fillId="0" borderId="0" xfId="0" applyFont="1" applyAlignment="1">
      <alignment wrapText="1"/>
    </xf>
    <xf numFmtId="0" fontId="0" fillId="45" borderId="19" xfId="0" applyFill="1" applyBorder="1" applyAlignment="1">
      <alignment wrapText="1"/>
    </xf>
    <xf numFmtId="0" fontId="0" fillId="45" borderId="19" xfId="0" applyFill="1" applyBorder="1" applyAlignment="1">
      <alignment horizontal="center" wrapText="1"/>
    </xf>
    <xf numFmtId="0" fontId="0" fillId="45" borderId="19" xfId="0" applyFill="1" applyBorder="1" applyAlignment="1">
      <alignment horizontal="right" wrapText="1"/>
    </xf>
    <xf numFmtId="4" fontId="0" fillId="45" borderId="19" xfId="0" applyNumberFormat="1" applyFill="1" applyBorder="1" applyAlignment="1">
      <alignment horizontal="right" wrapText="1"/>
    </xf>
    <xf numFmtId="0" fontId="0" fillId="39" borderId="19" xfId="0" applyFill="1" applyBorder="1" applyAlignment="1">
      <alignment horizontal="center" vertical="center"/>
    </xf>
    <xf numFmtId="0" fontId="0" fillId="39" borderId="19" xfId="0" applyFill="1" applyBorder="1" applyAlignment="1">
      <alignment horizontal="center" vertical="center" wrapText="1"/>
    </xf>
    <xf numFmtId="4" fontId="0" fillId="39" borderId="19" xfId="0" applyNumberFormat="1" applyFill="1" applyBorder="1" applyAlignment="1">
      <alignment horizontal="center" vertical="center"/>
    </xf>
    <xf numFmtId="0" fontId="95" fillId="46" borderId="19" xfId="0" applyFont="1" applyFill="1" applyBorder="1" applyAlignment="1">
      <alignment horizontal="center" vertical="center"/>
    </xf>
    <xf numFmtId="0" fontId="95" fillId="46" borderId="19" xfId="0" applyFont="1" applyFill="1" applyBorder="1" applyAlignment="1">
      <alignment horizontal="center" vertical="center" wrapText="1"/>
    </xf>
    <xf numFmtId="4" fontId="95" fillId="46" borderId="19" xfId="0" applyNumberFormat="1" applyFont="1" applyFill="1" applyBorder="1" applyAlignment="1">
      <alignment horizontal="center" vertical="center"/>
    </xf>
    <xf numFmtId="0" fontId="29" fillId="0" borderId="0" xfId="0" applyFont="1" applyBorder="1" applyAlignment="1">
      <alignment horizontal="center" vertical="center"/>
    </xf>
    <xf numFmtId="1" fontId="29" fillId="0" borderId="0" xfId="0" applyNumberFormat="1" applyFont="1" applyBorder="1" applyAlignment="1">
      <alignment horizontal="center" vertical="center"/>
    </xf>
    <xf numFmtId="164" fontId="29" fillId="0" borderId="0" xfId="99" applyFont="1" applyBorder="1" applyAlignment="1">
      <alignment horizontal="center" vertical="center"/>
    </xf>
    <xf numFmtId="0" fontId="29" fillId="0" borderId="31" xfId="0" applyFont="1" applyBorder="1" applyAlignment="1">
      <alignment horizontal="center" vertical="center"/>
    </xf>
    <xf numFmtId="0" fontId="0" fillId="0" borderId="19" xfId="0" applyBorder="1" applyAlignment="1">
      <alignment horizontal="center" vertical="center"/>
    </xf>
    <xf numFmtId="0" fontId="87" fillId="0" borderId="0" xfId="0" applyFont="1" applyFill="1" applyBorder="1" applyAlignment="1">
      <alignment horizontal="left" vertical="center" wrapText="1"/>
    </xf>
    <xf numFmtId="1" fontId="2" fillId="0" borderId="0" xfId="0" applyNumberFormat="1" applyFont="1" applyFill="1" applyBorder="1" applyAlignment="1">
      <alignment horizontal="center" vertical="center" wrapText="1"/>
    </xf>
    <xf numFmtId="10" fontId="37" fillId="0" borderId="0" xfId="114" applyNumberFormat="1" applyFont="1" applyFill="1" applyAlignment="1">
      <alignment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1" fillId="0" borderId="20" xfId="0" applyFont="1" applyFill="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0" fillId="0" borderId="0" xfId="0" applyNumberFormat="1" applyAlignment="1">
      <alignment vertical="center" wrapText="1"/>
    </xf>
    <xf numFmtId="0" fontId="89" fillId="46" borderId="19" xfId="0" applyFont="1" applyFill="1" applyBorder="1" applyAlignment="1">
      <alignment horizontal="center" vertical="center" wrapText="1"/>
    </xf>
    <xf numFmtId="0" fontId="96" fillId="0" borderId="19" xfId="0" applyFont="1" applyBorder="1" applyAlignment="1">
      <alignment horizontal="center" vertical="center"/>
    </xf>
    <xf numFmtId="0" fontId="89" fillId="46" borderId="19" xfId="0" applyFont="1" applyFill="1" applyBorder="1" applyAlignment="1">
      <alignment horizontal="center" vertical="center"/>
    </xf>
    <xf numFmtId="164" fontId="29" fillId="40" borderId="19" xfId="99" applyNumberFormat="1" applyFont="1" applyFill="1" applyBorder="1" applyAlignment="1">
      <alignment horizontal="center" vertical="center" wrapText="1"/>
    </xf>
    <xf numFmtId="164" fontId="29" fillId="40" borderId="21" xfId="99" applyNumberFormat="1" applyFont="1" applyFill="1" applyBorder="1" applyAlignment="1">
      <alignment horizontal="center" vertical="center"/>
    </xf>
    <xf numFmtId="0" fontId="13" fillId="0" borderId="0" xfId="0" applyFont="1" applyBorder="1" applyAlignment="1">
      <alignment horizontal="center"/>
    </xf>
    <xf numFmtId="1" fontId="68" fillId="0" borderId="19" xfId="0" applyNumberFormat="1" applyFont="1" applyFill="1" applyBorder="1" applyAlignment="1">
      <alignment horizontal="left" vertical="center" wrapText="1"/>
    </xf>
    <xf numFmtId="165" fontId="13" fillId="0" borderId="19" xfId="119" applyNumberFormat="1" applyFont="1" applyBorder="1" applyAlignment="1">
      <alignment horizontal="center" vertical="center" wrapText="1"/>
    </xf>
    <xf numFmtId="164" fontId="87" fillId="0" borderId="19" xfId="99" applyNumberFormat="1" applyFont="1" applyFill="1" applyBorder="1" applyAlignment="1">
      <alignment horizontal="center" vertical="center" wrapText="1"/>
    </xf>
    <xf numFmtId="164" fontId="13" fillId="0" borderId="21" xfId="99" applyNumberFormat="1" applyFont="1" applyBorder="1" applyAlignment="1">
      <alignment horizontal="center" vertical="center"/>
    </xf>
    <xf numFmtId="165" fontId="13" fillId="0" borderId="19" xfId="119" applyNumberFormat="1" applyFont="1" applyFill="1" applyBorder="1" applyAlignment="1">
      <alignment horizontal="center" vertical="center" wrapText="1"/>
    </xf>
    <xf numFmtId="0" fontId="13" fillId="0" borderId="19" xfId="0" applyFont="1" applyFill="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33" borderId="31" xfId="119" applyFont="1" applyFill="1" applyBorder="1" applyAlignment="1">
      <alignment horizontal="left" vertical="center" wrapText="1"/>
    </xf>
    <xf numFmtId="165" fontId="29" fillId="33" borderId="0" xfId="119" applyFont="1" applyFill="1" applyBorder="1" applyAlignment="1">
      <alignment horizontal="left" vertical="center" wrapText="1"/>
    </xf>
    <xf numFmtId="165" fontId="29" fillId="33" borderId="28" xfId="119" applyFont="1" applyFill="1" applyBorder="1" applyAlignment="1">
      <alignment horizontal="left" vertical="center" wrapText="1"/>
    </xf>
    <xf numFmtId="165" fontId="29" fillId="33" borderId="31" xfId="119" applyFont="1" applyFill="1" applyBorder="1" applyAlignment="1">
      <alignment horizontal="left" vertical="center"/>
    </xf>
    <xf numFmtId="165" fontId="29" fillId="33" borderId="0" xfId="119" applyFont="1" applyFill="1" applyBorder="1" applyAlignment="1">
      <alignment horizontal="left" vertical="center"/>
    </xf>
    <xf numFmtId="165" fontId="29" fillId="33" borderId="28" xfId="119" applyFont="1" applyFill="1" applyBorder="1" applyAlignment="1">
      <alignment horizontal="left" vertical="center"/>
    </xf>
    <xf numFmtId="165" fontId="29" fillId="33" borderId="34" xfId="119" applyFont="1" applyFill="1" applyBorder="1" applyAlignment="1">
      <alignment horizontal="left" vertical="center"/>
    </xf>
    <xf numFmtId="165" fontId="29" fillId="33" borderId="35" xfId="119" applyFont="1" applyFill="1" applyBorder="1" applyAlignment="1">
      <alignment horizontal="left" vertical="center"/>
    </xf>
    <xf numFmtId="165" fontId="29" fillId="33" borderId="36" xfId="119" applyFont="1" applyFill="1" applyBorder="1" applyAlignment="1">
      <alignment horizontal="left" vertical="center"/>
    </xf>
    <xf numFmtId="165" fontId="29" fillId="33" borderId="34" xfId="119" applyFont="1" applyFill="1" applyBorder="1" applyAlignment="1">
      <alignment horizontal="left" vertical="center" wrapText="1"/>
    </xf>
    <xf numFmtId="165" fontId="29" fillId="33" borderId="35" xfId="119" applyFont="1" applyFill="1" applyBorder="1" applyAlignment="1">
      <alignment horizontal="left" vertical="center" wrapText="1"/>
    </xf>
    <xf numFmtId="165" fontId="29" fillId="33" borderId="36" xfId="119" applyFont="1" applyFill="1" applyBorder="1" applyAlignment="1">
      <alignment horizontal="left"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9" fillId="0" borderId="34" xfId="119" applyFont="1" applyBorder="1" applyAlignment="1">
      <alignment horizontal="center" vertical="center"/>
    </xf>
    <xf numFmtId="165" fontId="29" fillId="0" borderId="35" xfId="119" applyFont="1" applyBorder="1" applyAlignment="1">
      <alignment horizontal="center" vertical="center"/>
    </xf>
    <xf numFmtId="165" fontId="29" fillId="0" borderId="36" xfId="119" applyFont="1" applyBorder="1" applyAlignment="1">
      <alignment horizontal="center" vertical="center"/>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0" fontId="29" fillId="0" borderId="31" xfId="0" applyNumberFormat="1" applyFont="1" applyBorder="1" applyAlignment="1">
      <alignment horizontal="left" vertical="center" wrapText="1"/>
    </xf>
    <xf numFmtId="0" fontId="29" fillId="0" borderId="0" xfId="0" applyNumberFormat="1" applyFont="1" applyBorder="1" applyAlignment="1">
      <alignment horizontal="left" vertical="center" wrapText="1"/>
    </xf>
    <xf numFmtId="0" fontId="29" fillId="0" borderId="28" xfId="0" applyNumberFormat="1" applyFont="1" applyBorder="1" applyAlignment="1">
      <alignment horizontal="left" vertical="center" wrapText="1"/>
    </xf>
    <xf numFmtId="0" fontId="29" fillId="0" borderId="31"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29" fillId="0" borderId="48" xfId="0" applyFont="1" applyBorder="1" applyAlignment="1">
      <alignment horizontal="left" vertical="center" wrapText="1"/>
    </xf>
    <xf numFmtId="0" fontId="13" fillId="0" borderId="49" xfId="0" applyFont="1" applyBorder="1" applyAlignment="1">
      <alignment horizontal="left" wrapText="1"/>
    </xf>
    <xf numFmtId="0" fontId="29" fillId="0" borderId="48" xfId="0" applyFont="1" applyBorder="1" applyAlignment="1">
      <alignment horizontal="center" vertical="center"/>
    </xf>
    <xf numFmtId="0" fontId="13" fillId="0" borderId="49" xfId="0" applyFont="1" applyBorder="1" applyAlignment="1">
      <alignment horizontal="center" vertical="center"/>
    </xf>
    <xf numFmtId="165" fontId="29" fillId="0" borderId="48" xfId="119" applyFont="1" applyBorder="1" applyAlignment="1">
      <alignment horizontal="center" vertical="center"/>
    </xf>
    <xf numFmtId="165" fontId="13" fillId="0" borderId="49" xfId="119" applyFont="1" applyBorder="1" applyAlignment="1">
      <alignment horizontal="center" vertical="center"/>
    </xf>
    <xf numFmtId="164" fontId="29" fillId="0" borderId="48" xfId="99" applyFont="1" applyBorder="1" applyAlignment="1">
      <alignment horizontal="center" vertical="center"/>
    </xf>
    <xf numFmtId="164" fontId="29" fillId="0" borderId="49" xfId="99" applyFont="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13" fillId="0" borderId="34" xfId="0" applyFont="1" applyFill="1" applyBorder="1" applyAlignment="1">
      <alignment horizontal="center"/>
    </xf>
    <xf numFmtId="0" fontId="13" fillId="0" borderId="35" xfId="0" applyFont="1" applyFill="1" applyBorder="1" applyAlignment="1">
      <alignment horizontal="center"/>
    </xf>
    <xf numFmtId="0" fontId="13" fillId="0" borderId="36" xfId="0" applyFont="1" applyFill="1" applyBorder="1" applyAlignment="1">
      <alignment horizontal="center"/>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0" fillId="0" borderId="57"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56" xfId="105" applyFont="1" applyFill="1" applyBorder="1" applyAlignment="1">
      <alignment horizontal="left" vertical="center" readingOrder="1"/>
    </xf>
    <xf numFmtId="0" fontId="30" fillId="0" borderId="31"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8" xfId="105" applyFont="1" applyFill="1" applyBorder="1" applyAlignment="1">
      <alignment horizontal="left" vertical="center" readingOrder="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2" fillId="0" borderId="43" xfId="0" applyFont="1" applyBorder="1" applyAlignment="1">
      <alignment horizontal="center" vertical="center"/>
    </xf>
    <xf numFmtId="0" fontId="32" fillId="0" borderId="37" xfId="0" applyFont="1" applyBorder="1" applyAlignment="1">
      <alignment horizontal="center" vertical="center"/>
    </xf>
    <xf numFmtId="0" fontId="32" fillId="0" borderId="45" xfId="0" applyFont="1" applyBorder="1" applyAlignment="1">
      <alignment horizontal="center" vertical="center"/>
    </xf>
    <xf numFmtId="0" fontId="32" fillId="0" borderId="46" xfId="0" applyFont="1" applyBorder="1" applyAlignment="1">
      <alignment horizontal="center" vertical="center"/>
    </xf>
    <xf numFmtId="0" fontId="32" fillId="0" borderId="44" xfId="0" applyFont="1" applyBorder="1" applyAlignment="1">
      <alignment horizontal="center" vertical="center"/>
    </xf>
    <xf numFmtId="0" fontId="32" fillId="0" borderId="42" xfId="0" applyFont="1" applyBorder="1" applyAlignment="1">
      <alignment horizontal="center" vertical="center"/>
    </xf>
    <xf numFmtId="168" fontId="35" fillId="0" borderId="50" xfId="0" applyNumberFormat="1" applyFont="1" applyFill="1" applyBorder="1" applyAlignment="1">
      <alignment horizontal="center" vertical="center" wrapText="1"/>
    </xf>
    <xf numFmtId="168" fontId="35" fillId="0" borderId="33" xfId="0" applyNumberFormat="1" applyFont="1" applyFill="1" applyBorder="1" applyAlignment="1">
      <alignment horizontal="center" vertical="center" wrapText="1"/>
    </xf>
    <xf numFmtId="0" fontId="34" fillId="0" borderId="61" xfId="0" applyFont="1" applyFill="1" applyBorder="1" applyAlignment="1">
      <alignment horizontal="left" vertical="center" wrapText="1"/>
    </xf>
    <xf numFmtId="0" fontId="34" fillId="0" borderId="22" xfId="0" applyFont="1" applyFill="1" applyBorder="1" applyAlignment="1">
      <alignment horizontal="left" vertical="center" wrapText="1"/>
    </xf>
    <xf numFmtId="164" fontId="34" fillId="0" borderId="61" xfId="99" applyFont="1" applyFill="1" applyBorder="1" applyAlignment="1">
      <alignment horizontal="center" vertical="center"/>
    </xf>
    <xf numFmtId="164" fontId="34" fillId="0" borderId="22" xfId="99" applyFont="1" applyFill="1" applyBorder="1" applyAlignment="1">
      <alignment horizontal="center" vertical="center"/>
    </xf>
    <xf numFmtId="0" fontId="34" fillId="0" borderId="23" xfId="0" applyFont="1" applyFill="1" applyBorder="1" applyAlignment="1">
      <alignment horizontal="left" vertical="center" wrapText="1"/>
    </xf>
    <xf numFmtId="164" fontId="34" fillId="0" borderId="23" xfId="99" applyFont="1" applyFill="1" applyBorder="1" applyAlignment="1">
      <alignment horizontal="center" vertical="center"/>
    </xf>
    <xf numFmtId="0" fontId="35" fillId="41" borderId="34" xfId="0" applyFont="1" applyFill="1" applyBorder="1" applyAlignment="1">
      <alignment horizontal="right" wrapText="1"/>
    </xf>
    <xf numFmtId="0" fontId="35" fillId="41" borderId="36" xfId="0" applyFont="1" applyFill="1" applyBorder="1" applyAlignment="1">
      <alignment horizontal="right" wrapText="1"/>
    </xf>
    <xf numFmtId="0" fontId="68" fillId="36" borderId="20" xfId="0" applyFont="1" applyFill="1" applyBorder="1" applyAlignment="1">
      <alignment horizontal="right" vertical="center" wrapText="1"/>
    </xf>
    <xf numFmtId="0" fontId="68" fillId="36" borderId="19" xfId="0" applyFont="1" applyFill="1" applyBorder="1" applyAlignment="1">
      <alignment horizontal="right" vertical="center" wrapText="1"/>
    </xf>
    <xf numFmtId="0" fontId="68" fillId="44" borderId="40" xfId="0" applyNumberFormat="1" applyFont="1" applyFill="1" applyBorder="1" applyAlignment="1">
      <alignment horizontal="right" vertical="center"/>
    </xf>
    <xf numFmtId="0" fontId="68" fillId="44" borderId="41" xfId="0" applyNumberFormat="1" applyFont="1" applyFill="1" applyBorder="1" applyAlignment="1">
      <alignment horizontal="right" vertical="center"/>
    </xf>
    <xf numFmtId="0" fontId="68" fillId="35" borderId="20" xfId="0" applyFont="1" applyFill="1" applyBorder="1" applyAlignment="1">
      <alignment horizontal="center" vertical="center" wrapText="1"/>
    </xf>
    <xf numFmtId="0" fontId="68" fillId="35" borderId="19" xfId="0" applyFont="1" applyFill="1" applyBorder="1" applyAlignment="1">
      <alignment horizontal="center" vertical="center" wrapText="1"/>
    </xf>
    <xf numFmtId="0" fontId="37" fillId="0" borderId="34" xfId="0" applyFont="1" applyFill="1" applyBorder="1" applyAlignment="1">
      <alignment horizontal="center"/>
    </xf>
    <xf numFmtId="0" fontId="37" fillId="0" borderId="35" xfId="0" applyFont="1" applyFill="1" applyBorder="1" applyAlignment="1">
      <alignment horizontal="center"/>
    </xf>
    <xf numFmtId="0" fontId="37" fillId="0" borderId="36" xfId="0" applyFont="1" applyFill="1" applyBorder="1" applyAlignment="1">
      <alignment horizontal="center"/>
    </xf>
    <xf numFmtId="0" fontId="90" fillId="0" borderId="34" xfId="0" applyFont="1" applyFill="1" applyBorder="1" applyAlignment="1">
      <alignment horizontal="center" vertical="center" wrapText="1"/>
    </xf>
    <xf numFmtId="0" fontId="90" fillId="0" borderId="35" xfId="0" applyFont="1" applyFill="1" applyBorder="1" applyAlignment="1">
      <alignment horizontal="center" vertical="center" wrapText="1"/>
    </xf>
    <xf numFmtId="0" fontId="90" fillId="0" borderId="36" xfId="0" applyFont="1" applyFill="1" applyBorder="1" applyAlignment="1">
      <alignment horizontal="center" vertical="center" wrapText="1"/>
    </xf>
    <xf numFmtId="0" fontId="30" fillId="0" borderId="20" xfId="105" applyFont="1" applyFill="1" applyBorder="1" applyAlignment="1">
      <alignment horizontal="left" vertical="center" readingOrder="1"/>
    </xf>
    <xf numFmtId="0" fontId="30" fillId="0" borderId="19" xfId="105" applyFont="1" applyFill="1" applyBorder="1" applyAlignment="1">
      <alignment horizontal="left" vertical="center" readingOrder="1"/>
    </xf>
    <xf numFmtId="0" fontId="30" fillId="0" borderId="21" xfId="105" applyFont="1" applyFill="1" applyBorder="1" applyAlignment="1">
      <alignment horizontal="left" vertical="center" readingOrder="1"/>
    </xf>
    <xf numFmtId="168" fontId="35" fillId="0" borderId="20" xfId="0" applyNumberFormat="1" applyFont="1" applyFill="1" applyBorder="1" applyAlignment="1">
      <alignment horizontal="center" vertical="center" wrapText="1"/>
    </xf>
    <xf numFmtId="0" fontId="33" fillId="0" borderId="44" xfId="0" applyFont="1" applyBorder="1" applyAlignment="1">
      <alignment horizontal="center" vertical="center" wrapText="1"/>
    </xf>
    <xf numFmtId="0" fontId="34" fillId="0" borderId="19" xfId="0" applyFont="1" applyFill="1" applyBorder="1" applyAlignment="1">
      <alignment horizontal="left" vertical="center" wrapText="1"/>
    </xf>
    <xf numFmtId="164" fontId="34" fillId="0" borderId="19" xfId="99" applyFont="1" applyFill="1" applyBorder="1" applyAlignment="1">
      <alignment horizontal="center" vertical="center"/>
    </xf>
    <xf numFmtId="10" fontId="34" fillId="0" borderId="55" xfId="120" applyNumberFormat="1" applyFont="1" applyBorder="1" applyAlignment="1">
      <alignment horizontal="center" vertical="center"/>
    </xf>
    <xf numFmtId="10" fontId="34" fillId="0" borderId="62" xfId="120" applyNumberFormat="1" applyFont="1" applyBorder="1" applyAlignment="1">
      <alignment horizontal="center" vertical="center"/>
    </xf>
    <xf numFmtId="0" fontId="35" fillId="41" borderId="34" xfId="0" applyFont="1" applyFill="1" applyBorder="1" applyAlignment="1">
      <alignment horizontal="right"/>
    </xf>
    <xf numFmtId="0" fontId="35" fillId="41" borderId="36" xfId="0" applyFont="1" applyFill="1" applyBorder="1" applyAlignment="1">
      <alignment horizontal="right"/>
    </xf>
    <xf numFmtId="164" fontId="34" fillId="38" borderId="23" xfId="99" applyFont="1" applyFill="1" applyBorder="1" applyAlignment="1">
      <alignment horizontal="center" vertical="center"/>
    </xf>
    <xf numFmtId="164" fontId="34" fillId="38" borderId="22" xfId="99" applyFont="1" applyFill="1" applyBorder="1" applyAlignment="1">
      <alignment horizontal="center" vertical="center"/>
    </xf>
    <xf numFmtId="4" fontId="34" fillId="0" borderId="19" xfId="0" applyNumberFormat="1" applyFont="1" applyFill="1" applyBorder="1" applyAlignment="1">
      <alignment horizontal="left" vertical="center" wrapText="1"/>
    </xf>
    <xf numFmtId="164" fontId="34" fillId="34" borderId="23" xfId="99" applyFont="1" applyFill="1" applyBorder="1" applyAlignment="1">
      <alignment horizontal="center" vertical="center"/>
    </xf>
    <xf numFmtId="164" fontId="34" fillId="34" borderId="22" xfId="99" applyFont="1" applyFill="1" applyBorder="1" applyAlignment="1">
      <alignment horizontal="center" vertical="center"/>
    </xf>
    <xf numFmtId="44" fontId="35" fillId="0" borderId="0" xfId="0" applyNumberFormat="1" applyFont="1" applyBorder="1" applyAlignment="1">
      <alignment horizontal="center"/>
    </xf>
    <xf numFmtId="0" fontId="70" fillId="0" borderId="0" xfId="0" applyFont="1" applyBorder="1" applyAlignment="1">
      <alignment horizontal="center" wrapText="1"/>
    </xf>
    <xf numFmtId="0" fontId="80" fillId="34" borderId="19" xfId="0" applyFont="1" applyFill="1" applyBorder="1" applyAlignment="1" applyProtection="1">
      <alignment horizontal="left" vertical="center" wrapText="1"/>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53"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4" xfId="0" applyFont="1" applyBorder="1" applyAlignment="1">
      <alignment horizontal="center" vertical="center"/>
    </xf>
    <xf numFmtId="0" fontId="71" fillId="0" borderId="55"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6" borderId="19" xfId="0" applyFont="1" applyFill="1" applyBorder="1" applyAlignment="1">
      <alignment horizontal="center" vertical="center" wrapText="1"/>
    </xf>
    <xf numFmtId="0" fontId="72" fillId="34" borderId="19" xfId="0" applyFont="1" applyFill="1" applyBorder="1" applyAlignment="1">
      <alignment horizontal="center" vertical="center"/>
    </xf>
    <xf numFmtId="0" fontId="33" fillId="0" borderId="42" xfId="0" applyFont="1" applyBorder="1" applyAlignment="1">
      <alignment horizontal="center" vertical="center" wrapText="1"/>
    </xf>
    <xf numFmtId="10" fontId="34" fillId="0" borderId="64" xfId="120" applyNumberFormat="1" applyFont="1" applyBorder="1" applyAlignment="1">
      <alignment horizontal="center" vertical="center"/>
    </xf>
    <xf numFmtId="10" fontId="34" fillId="0" borderId="58" xfId="120" applyNumberFormat="1" applyFont="1" applyBorder="1" applyAlignment="1">
      <alignment horizontal="center" vertical="center"/>
    </xf>
    <xf numFmtId="10" fontId="34" fillId="0" borderId="65" xfId="120" applyNumberFormat="1" applyFont="1" applyBorder="1" applyAlignment="1">
      <alignment horizontal="center" vertical="center"/>
    </xf>
    <xf numFmtId="10" fontId="35" fillId="0" borderId="39" xfId="114" applyNumberFormat="1" applyFont="1" applyBorder="1" applyAlignment="1">
      <alignment horizontal="center"/>
    </xf>
    <xf numFmtId="0" fontId="33" fillId="0" borderId="36" xfId="0" applyFont="1" applyBorder="1" applyAlignment="1">
      <alignment horizontal="center" vertical="center" wrapText="1"/>
    </xf>
    <xf numFmtId="165" fontId="34" fillId="0" borderId="21" xfId="119" applyFont="1" applyBorder="1" applyAlignment="1">
      <alignment horizontal="center"/>
    </xf>
    <xf numFmtId="10" fontId="34" fillId="33" borderId="21" xfId="0" applyNumberFormat="1" applyFont="1" applyFill="1" applyBorder="1" applyAlignment="1">
      <alignment horizontal="center"/>
    </xf>
    <xf numFmtId="10" fontId="34" fillId="0" borderId="21" xfId="0" applyNumberFormat="1" applyFont="1" applyBorder="1" applyAlignment="1">
      <alignment horizontal="center"/>
    </xf>
    <xf numFmtId="164" fontId="35" fillId="0" borderId="21" xfId="99" applyFont="1" applyBorder="1" applyAlignment="1">
      <alignment horizontal="center"/>
    </xf>
    <xf numFmtId="10" fontId="35" fillId="36" borderId="21" xfId="114" applyNumberFormat="1" applyFont="1" applyFill="1" applyBorder="1" applyAlignment="1">
      <alignment horizontal="center"/>
    </xf>
    <xf numFmtId="164" fontId="34" fillId="0" borderId="21" xfId="99" applyFont="1" applyBorder="1" applyAlignment="1">
      <alignment horizontal="center"/>
    </xf>
    <xf numFmtId="0" fontId="70" fillId="0" borderId="28" xfId="0" applyFont="1" applyBorder="1" applyAlignment="1">
      <alignment horizontal="center" wrapText="1"/>
    </xf>
    <xf numFmtId="0" fontId="35" fillId="0" borderId="28" xfId="0" applyFont="1" applyBorder="1" applyAlignment="1">
      <alignment horizontal="center"/>
    </xf>
    <xf numFmtId="0" fontId="70" fillId="0" borderId="30" xfId="0" applyFont="1" applyBorder="1" applyAlignment="1">
      <alignment wrapText="1"/>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372498</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1483178</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CITAR/ANTONIO%20SALUSTIO%20AREAS/PLANILHA%20OR&#199;AMENT&#193;RIA/ORIGINAL%20-%20EMEB%20-%20ANTONIO%20SALUSTIO%20AREAS%20-%20R0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ANEIRO DES. 2019"/>
      <sheetName val="COMP. PROPRIA"/>
      <sheetName val="1-RESUMO"/>
      <sheetName val="2-ORÇAMENTO"/>
      <sheetName val="3-CRONOGRAMA"/>
      <sheetName val="4-BDI"/>
      <sheetName val="POSTO DE TRANSFORMAÇÃO"/>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390"/>
  <sheetViews>
    <sheetView zoomScale="70" zoomScaleNormal="70" zoomScaleSheetLayoutView="80" workbookViewId="0">
      <pane ySplit="4" topLeftCell="A366" activePane="bottomLeft" state="frozen"/>
      <selection activeCell="B1" sqref="B1"/>
      <selection pane="bottomLeft" activeCell="A382" sqref="A382:XFD383"/>
    </sheetView>
  </sheetViews>
  <sheetFormatPr defaultColWidth="13.85546875" defaultRowHeight="12.75"/>
  <cols>
    <col min="1" max="1" width="6.85546875" style="5" customWidth="1"/>
    <col min="2" max="2" width="46.28515625" style="123" customWidth="1"/>
    <col min="3" max="3" width="19.140625" style="60" bestFit="1" customWidth="1"/>
    <col min="4" max="4" width="21.42578125" style="60" customWidth="1"/>
    <col min="5" max="5" width="28.28515625" style="67" customWidth="1"/>
    <col min="6" max="6" width="11.140625" style="42" customWidth="1"/>
    <col min="7" max="7" width="10.85546875" style="42" customWidth="1"/>
    <col min="8" max="8" width="14.28515625" style="42" customWidth="1"/>
    <col min="9" max="9" width="14.85546875" style="42" bestFit="1" customWidth="1"/>
    <col min="10" max="10" width="17.140625" style="42" customWidth="1"/>
    <col min="11" max="11" width="14.42578125" style="163" customWidth="1"/>
    <col min="12" max="12" width="13.140625" style="67" bestFit="1" customWidth="1"/>
    <col min="13" max="13" width="14.5703125" style="73" customWidth="1"/>
    <col min="14" max="14" width="13.5703125" style="5" customWidth="1"/>
    <col min="15" max="15" width="14.85546875" style="5" bestFit="1" customWidth="1"/>
    <col min="16" max="16" width="11.140625" style="5" bestFit="1" customWidth="1"/>
    <col min="17" max="16384" width="13.85546875" style="5"/>
  </cols>
  <sheetData>
    <row r="1" spans="2:14" ht="13.5" thickBot="1"/>
    <row r="2" spans="2:14" ht="18.75" thickBot="1">
      <c r="B2" s="454" t="str">
        <f>'2-ORÇAMENTO'!B3:K3</f>
        <v>OBRA: REFORMA PREDIAL DA UNIDADE ESCOLAR</v>
      </c>
      <c r="C2" s="455"/>
      <c r="D2" s="455"/>
      <c r="E2" s="455"/>
      <c r="F2" s="455"/>
      <c r="G2" s="455"/>
      <c r="H2" s="455"/>
      <c r="I2" s="455"/>
      <c r="J2" s="455"/>
      <c r="K2" s="455"/>
      <c r="L2" s="455"/>
      <c r="M2" s="455"/>
      <c r="N2" s="456"/>
    </row>
    <row r="3" spans="2:14" ht="13.5" customHeight="1" thickBot="1">
      <c r="B3" s="460" t="str">
        <f>'2-ORÇAMENTO'!B4:K4</f>
        <v xml:space="preserve">LOCAL: EMEB JOAQUIM DA CRUZ COELHO </v>
      </c>
      <c r="C3" s="461"/>
      <c r="D3" s="461"/>
      <c r="E3" s="461"/>
      <c r="F3" s="461"/>
      <c r="G3" s="461"/>
      <c r="H3" s="461"/>
      <c r="I3" s="461"/>
      <c r="J3" s="461"/>
      <c r="K3" s="461"/>
      <c r="L3" s="461"/>
      <c r="M3" s="461"/>
      <c r="N3" s="462"/>
    </row>
    <row r="4" spans="2:14" ht="48" customHeight="1" thickBot="1">
      <c r="B4" s="47" t="s">
        <v>1262</v>
      </c>
      <c r="C4" s="276" t="s">
        <v>1271</v>
      </c>
      <c r="D4" s="54" t="s">
        <v>1260</v>
      </c>
      <c r="E4" s="463" t="s">
        <v>1261</v>
      </c>
      <c r="F4" s="464"/>
      <c r="G4" s="464"/>
      <c r="H4" s="464"/>
      <c r="I4" s="464"/>
      <c r="J4" s="465"/>
      <c r="K4" s="164" t="s">
        <v>1290</v>
      </c>
      <c r="L4" s="66" t="s">
        <v>1179</v>
      </c>
      <c r="M4" s="65" t="s">
        <v>1289</v>
      </c>
      <c r="N4" s="261" t="s">
        <v>1179</v>
      </c>
    </row>
    <row r="5" spans="2:14" ht="13.5" thickBot="1">
      <c r="B5" s="124"/>
      <c r="C5" s="61"/>
      <c r="D5" s="61"/>
      <c r="E5" s="448" t="s">
        <v>1264</v>
      </c>
      <c r="F5" s="449"/>
      <c r="G5" s="449"/>
      <c r="H5" s="449"/>
      <c r="I5" s="449"/>
      <c r="J5" s="450"/>
      <c r="K5" s="165"/>
      <c r="L5" s="259"/>
      <c r="M5" s="64"/>
      <c r="N5" s="74"/>
    </row>
    <row r="6" spans="2:14">
      <c r="B6" s="125"/>
      <c r="C6" s="62"/>
      <c r="D6" s="19"/>
      <c r="E6" s="77"/>
      <c r="F6" s="230"/>
      <c r="G6" s="230"/>
      <c r="H6" s="230"/>
      <c r="I6" s="230"/>
      <c r="J6" s="70"/>
      <c r="K6" s="166"/>
      <c r="L6" s="189"/>
      <c r="M6" s="71"/>
      <c r="N6" s="72"/>
    </row>
    <row r="7" spans="2:14" ht="25.5">
      <c r="B7" s="125" t="s">
        <v>5963</v>
      </c>
      <c r="C7" s="283">
        <v>90777</v>
      </c>
      <c r="D7" s="257" t="s">
        <v>6</v>
      </c>
      <c r="E7" s="466" t="str">
        <f>IFERROR(VLOOKUP($C7,'SINAPI FEVEREIRO DES. 2019'!$1:$1048576,2,0),IFERROR(VLOOKUP($C7,'COMP. PROPRIA'!#REF!,4,0),""))</f>
        <v>ENGENHEIRO CIVIL DE OBRA JUNIOR COM ENCARGOS COMPLEMENTARES</v>
      </c>
      <c r="F7" s="467"/>
      <c r="G7" s="467"/>
      <c r="H7" s="467"/>
      <c r="I7" s="467"/>
      <c r="J7" s="468"/>
      <c r="K7" s="167">
        <f>K9</f>
        <v>141</v>
      </c>
      <c r="L7" s="219" t="str">
        <f>IFERROR(VLOOKUP($C7,'SINAPI FEVEREIRO DES. 2019'!$1:$1048576,3,0),IFERROR(VLOOKUP($C7,'COMP. PROPRIA'!$B$10:$I$129873,5,0),""))</f>
        <v>H</v>
      </c>
      <c r="M7" s="71"/>
      <c r="N7" s="72"/>
    </row>
    <row r="8" spans="2:14">
      <c r="B8" s="284"/>
      <c r="C8" s="62"/>
      <c r="D8" s="19"/>
      <c r="E8" s="55" t="s">
        <v>11864</v>
      </c>
      <c r="F8" s="230"/>
      <c r="G8" s="251" t="s">
        <v>1265</v>
      </c>
      <c r="H8" s="230"/>
      <c r="I8" s="230"/>
      <c r="J8" s="70"/>
      <c r="K8" s="166"/>
      <c r="L8" s="189"/>
      <c r="M8" s="71"/>
      <c r="N8" s="72"/>
    </row>
    <row r="9" spans="2:14">
      <c r="B9" s="125"/>
      <c r="C9" s="62"/>
      <c r="D9" s="19"/>
      <c r="E9" s="76">
        <v>47</v>
      </c>
      <c r="F9" s="230"/>
      <c r="G9" s="53">
        <v>3</v>
      </c>
      <c r="H9" s="230"/>
      <c r="I9" s="230"/>
      <c r="J9" s="70"/>
      <c r="K9" s="166">
        <f>E9*G9</f>
        <v>141</v>
      </c>
      <c r="L9" s="189"/>
      <c r="M9" s="71"/>
      <c r="N9" s="72"/>
    </row>
    <row r="10" spans="2:14">
      <c r="B10" s="125"/>
      <c r="C10" s="62"/>
      <c r="D10" s="19"/>
      <c r="E10" s="77"/>
      <c r="F10" s="230"/>
      <c r="G10" s="230"/>
      <c r="H10" s="230"/>
      <c r="I10" s="230"/>
      <c r="J10" s="70"/>
      <c r="K10" s="166"/>
      <c r="L10" s="189"/>
      <c r="M10" s="71"/>
      <c r="N10" s="72"/>
    </row>
    <row r="11" spans="2:14" ht="25.5" customHeight="1">
      <c r="B11" s="125"/>
      <c r="C11" s="417">
        <v>90776</v>
      </c>
      <c r="D11" s="257" t="s">
        <v>6</v>
      </c>
      <c r="E11" s="466" t="str">
        <f>IFERROR(VLOOKUP($C11,'SINAPI FEVEREIRO DES. 2019'!$1:$1048576,2,0),IFERROR(VLOOKUP($C11,'COMP. PROPRIA'!#REF!,4,0),""))</f>
        <v>ENCARREGADO GERAL COM ENCARGOS COMPLEMENTARES</v>
      </c>
      <c r="F11" s="467"/>
      <c r="G11" s="467"/>
      <c r="H11" s="467"/>
      <c r="I11" s="467"/>
      <c r="J11" s="468"/>
      <c r="K11" s="167">
        <f>48*3</f>
        <v>144</v>
      </c>
      <c r="L11" s="219" t="str">
        <f>IFERROR(VLOOKUP($C11,'SINAPI FEVEREIRO DES. 2019'!$1:$1048576,3,0),IFERROR(VLOOKUP($C11,'COMP. PROPRIA'!$B$10:$I$129873,5,0),""))</f>
        <v>H</v>
      </c>
      <c r="M11" s="71"/>
      <c r="N11" s="72"/>
    </row>
    <row r="12" spans="2:14" ht="29.25" customHeight="1">
      <c r="B12" s="125"/>
      <c r="C12" s="417">
        <v>88326</v>
      </c>
      <c r="D12" s="257" t="s">
        <v>6</v>
      </c>
      <c r="E12" s="466" t="str">
        <f>IFERROR(VLOOKUP($C12,'SINAPI FEVEREIRO DES. 2019'!$1:$1048576,2,0),IFERROR(VLOOKUP($C12,'COMP. PROPRIA'!#REF!,4,0),""))</f>
        <v>VIGIA NOTURNO COM ENCARGOS COMPLEMENTARES</v>
      </c>
      <c r="F12" s="467"/>
      <c r="G12" s="467"/>
      <c r="H12" s="467"/>
      <c r="I12" s="467"/>
      <c r="J12" s="468"/>
      <c r="K12" s="167">
        <f>30*10*3</f>
        <v>900</v>
      </c>
      <c r="L12" s="219" t="str">
        <f>IFERROR(VLOOKUP($C12,'SINAPI FEVEREIRO DES. 2019'!$1:$1048576,3,0),IFERROR(VLOOKUP($C12,'COMP. PROPRIA'!$B$10:$I$129873,5,0),""))</f>
        <v>H</v>
      </c>
      <c r="M12" s="71"/>
      <c r="N12" s="72"/>
    </row>
    <row r="13" spans="2:14" ht="15.75" thickBot="1">
      <c r="B13" s="125"/>
      <c r="C13" s="417"/>
      <c r="D13" s="19"/>
      <c r="E13" s="77"/>
      <c r="F13" s="230"/>
      <c r="G13" s="230"/>
      <c r="H13" s="230"/>
      <c r="I13" s="230"/>
      <c r="J13" s="70"/>
      <c r="K13" s="166"/>
      <c r="L13" s="189"/>
      <c r="M13" s="71"/>
      <c r="N13" s="72"/>
    </row>
    <row r="14" spans="2:14" ht="13.5" thickBot="1">
      <c r="B14" s="126"/>
      <c r="C14" s="63"/>
      <c r="D14" s="61"/>
      <c r="E14" s="448" t="s">
        <v>6426</v>
      </c>
      <c r="F14" s="449"/>
      <c r="G14" s="449"/>
      <c r="H14" s="449"/>
      <c r="I14" s="449"/>
      <c r="J14" s="450"/>
      <c r="K14" s="165"/>
      <c r="L14" s="259"/>
      <c r="M14" s="64"/>
      <c r="N14" s="74"/>
    </row>
    <row r="15" spans="2:14" ht="15">
      <c r="B15" s="125"/>
      <c r="C15" s="62"/>
      <c r="D15" s="19"/>
      <c r="E15" s="56"/>
      <c r="F15" s="43"/>
      <c r="G15" s="43"/>
      <c r="H15" s="43"/>
      <c r="I15" s="43"/>
      <c r="J15" s="79"/>
      <c r="K15" s="166"/>
      <c r="L15" s="189"/>
      <c r="M15" s="71"/>
      <c r="N15" s="72"/>
    </row>
    <row r="16" spans="2:14" ht="15">
      <c r="B16" s="125"/>
      <c r="C16" s="283" t="s">
        <v>5583</v>
      </c>
      <c r="D16" s="257" t="s">
        <v>6</v>
      </c>
      <c r="E16" s="457" t="str">
        <f>IFERROR(VLOOKUP($C16,'SINAPI FEVEREIRO DES. 2019'!$1:$1048576,2,0),IFERROR(VLOOKUP($C16,'COMP. PROPRIA'!#REF!,4,0),""))</f>
        <v>PLACA DE OBRA EM CHAPA DE ACO GALVANIZADO</v>
      </c>
      <c r="F16" s="458"/>
      <c r="G16" s="458"/>
      <c r="H16" s="458"/>
      <c r="I16" s="458"/>
      <c r="J16" s="459"/>
      <c r="K16" s="167">
        <v>3.13</v>
      </c>
      <c r="L16" s="219" t="str">
        <f>IFERROR(VLOOKUP($C16,'SINAPI FEVEREIRO DES. 2019'!$1:$1048576,3,0),IFERROR(VLOOKUP($C16,'COMP. PROPRIA'!$B$10:$I$129873,5,0),""))</f>
        <v>M2</v>
      </c>
      <c r="M16" s="71"/>
      <c r="N16" s="72"/>
    </row>
    <row r="17" spans="2:20" ht="55.5" customHeight="1">
      <c r="B17" s="125"/>
      <c r="C17" s="283" t="str">
        <f>'COMP. PROPRIA'!B13</f>
        <v>CP-SP-01</v>
      </c>
      <c r="D17" s="257" t="s">
        <v>1288</v>
      </c>
      <c r="E17" s="439" t="str">
        <f>IFERROR(VLOOKUP($C17,'SINAPI FEVEREIRO DES. 2019'!$1:$1048576,2,0),IFERROR(VLOOKUP($C17,'COMP. PROPRIA'!$B$10:$I$11965,4,0),""))</f>
        <v>LOCAÇÃO DE CONTAINER (MOBILIZAÇÃO E DESMOBILIZAÇÃO)</v>
      </c>
      <c r="F17" s="440"/>
      <c r="G17" s="440"/>
      <c r="H17" s="440"/>
      <c r="I17" s="440"/>
      <c r="J17" s="441"/>
      <c r="K17" s="168">
        <v>3</v>
      </c>
      <c r="L17" s="219" t="str">
        <f>IFERROR(VLOOKUP($C17,'SINAPI FEVEREIRO DES. 2019'!$1:$1048576,3,0),IFERROR(VLOOKUP($C17,'COMP. PROPRIA'!$B$10:$I$129873,5,0),""))</f>
        <v>MÊS</v>
      </c>
      <c r="M17" s="71"/>
      <c r="N17" s="72"/>
    </row>
    <row r="18" spans="2:20" ht="55.5" customHeight="1">
      <c r="B18" s="125"/>
      <c r="C18" s="283">
        <v>98459</v>
      </c>
      <c r="D18" s="257" t="s">
        <v>6</v>
      </c>
      <c r="E18" s="439" t="str">
        <f>IFERROR(VLOOKUP($C18,'SINAPI FEVEREIRO DES. 2019'!$1:$1048576,2,0),IFERROR(VLOOKUP($C18,'COMP. PROPRIA'!$B$10:$I$11965,4,0),""))</f>
        <v>TAPUME COM TELHA METÁLICA. AF_05/2018</v>
      </c>
      <c r="F18" s="440"/>
      <c r="G18" s="440"/>
      <c r="H18" s="440"/>
      <c r="I18" s="440"/>
      <c r="J18" s="441"/>
      <c r="K18" s="168">
        <f>120*2</f>
        <v>240</v>
      </c>
      <c r="L18" s="219" t="str">
        <f>IFERROR(VLOOKUP($C18,'SINAPI FEVEREIRO DES. 2019'!$1:$1048576,3,0),IFERROR(VLOOKUP($C18,'COMP. PROPRIA'!$B$10:$I$129873,5,0),""))</f>
        <v>M2</v>
      </c>
      <c r="M18" s="71"/>
      <c r="N18" s="72"/>
    </row>
    <row r="19" spans="2:20" ht="15.75" thickBot="1">
      <c r="B19" s="125"/>
      <c r="C19" s="283"/>
      <c r="D19" s="257"/>
      <c r="E19" s="383"/>
      <c r="F19" s="384"/>
      <c r="G19" s="384"/>
      <c r="H19" s="384"/>
      <c r="I19" s="384"/>
      <c r="J19" s="385"/>
      <c r="K19" s="168"/>
      <c r="L19" s="219"/>
      <c r="M19" s="71"/>
      <c r="N19" s="72"/>
    </row>
    <row r="20" spans="2:20" ht="15" customHeight="1" thickBot="1">
      <c r="B20" s="278"/>
      <c r="C20" s="62"/>
      <c r="D20" s="75"/>
      <c r="E20" s="448" t="s">
        <v>1295</v>
      </c>
      <c r="F20" s="449"/>
      <c r="G20" s="449"/>
      <c r="H20" s="449"/>
      <c r="I20" s="449"/>
      <c r="J20" s="450"/>
      <c r="K20" s="165"/>
      <c r="L20" s="259"/>
      <c r="M20" s="64"/>
      <c r="N20" s="74"/>
    </row>
    <row r="21" spans="2:20" ht="15" customHeight="1">
      <c r="B21" s="278"/>
      <c r="C21" s="62"/>
      <c r="D21" s="75"/>
      <c r="E21" s="386" t="s">
        <v>11911</v>
      </c>
      <c r="F21" s="387"/>
      <c r="G21" s="387"/>
      <c r="H21" s="387"/>
      <c r="I21" s="387"/>
      <c r="J21" s="388"/>
      <c r="K21" s="165"/>
      <c r="L21" s="389"/>
      <c r="M21" s="64"/>
      <c r="N21" s="74"/>
    </row>
    <row r="22" spans="2:20" ht="15" customHeight="1">
      <c r="B22" s="278"/>
      <c r="C22" s="288"/>
      <c r="D22" s="19"/>
      <c r="E22" s="280"/>
      <c r="F22" s="43"/>
      <c r="G22" s="43"/>
      <c r="H22" s="230"/>
      <c r="I22" s="43"/>
      <c r="J22" s="79"/>
      <c r="K22" s="170"/>
      <c r="L22" s="45"/>
      <c r="M22" s="64"/>
      <c r="N22" s="72"/>
    </row>
    <row r="23" spans="2:20" ht="29.25" customHeight="1">
      <c r="B23" s="278" t="s">
        <v>12301</v>
      </c>
      <c r="C23" s="285" t="str">
        <f>'COMP. PROPRIA'!B22</f>
        <v>CP-DEM-02</v>
      </c>
      <c r="D23" s="257" t="s">
        <v>1288</v>
      </c>
      <c r="E23" s="439" t="str">
        <f>IFERROR(VLOOKUP($C23,'SINAPI FEVEREIRO DES. 2019'!$1:$1048576,2,0),IFERROR(VLOOKUP($C23,'COMP. PROPRIA'!$B$10:$I$11965,4,0),""))</f>
        <v>REMOÇÃO DE REVESTIMENTO CERÂMICO</v>
      </c>
      <c r="F23" s="440"/>
      <c r="G23" s="440"/>
      <c r="H23" s="440"/>
      <c r="I23" s="440"/>
      <c r="J23" s="441"/>
      <c r="K23" s="167">
        <v>326</v>
      </c>
      <c r="L23" s="219" t="str">
        <f>IFERROR(VLOOKUP($C23,'SINAPI FEVEREIRO DES. 2019'!$1:$1048576,3,0),IFERROR(VLOOKUP($C23,'COMP. PROPRIA'!$B$10:$I$129873,5,0),""))</f>
        <v>M2</v>
      </c>
      <c r="M23" s="290">
        <f>K23*0.01</f>
        <v>3.2600000000000002</v>
      </c>
      <c r="N23" s="51" t="s">
        <v>35</v>
      </c>
    </row>
    <row r="24" spans="2:20" ht="38.25" customHeight="1">
      <c r="B24" s="125"/>
      <c r="C24" s="285">
        <v>97647</v>
      </c>
      <c r="D24" s="257" t="s">
        <v>6</v>
      </c>
      <c r="E24" s="439" t="str">
        <f>IFERROR(VLOOKUP($C24,'SINAPI FEVEREIRO DES. 2019'!$1:$1048576,2,0),IFERROR(VLOOKUP($C24,'COMP. PROPRIA'!$B$10:$I$11965,4,0),""))</f>
        <v>REMOÇÃO DE TELHAS, DE FIBROCIMENTO, METÁLICA E CERÂMICA, DE FORMA MANUAL, SEM REAPROVEITAMENTO. AF_12/2017</v>
      </c>
      <c r="F24" s="440"/>
      <c r="G24" s="440"/>
      <c r="H24" s="440"/>
      <c r="I24" s="440"/>
      <c r="J24" s="441"/>
      <c r="K24" s="167">
        <v>903</v>
      </c>
      <c r="L24" s="219" t="str">
        <f>IFERROR(VLOOKUP($C24,'SINAPI FEVEREIRO DES. 2019'!$1:$1048576,3,0),IFERROR(VLOOKUP($C24,'COMP. PROPRIA'!$B$10:$I$129873,5,0),""))</f>
        <v>M2</v>
      </c>
      <c r="M24" s="290">
        <f>K24*0.02</f>
        <v>18.059999999999999</v>
      </c>
      <c r="N24" s="51" t="s">
        <v>35</v>
      </c>
    </row>
    <row r="25" spans="2:20" ht="38.25" customHeight="1">
      <c r="B25" s="125"/>
      <c r="C25" s="285">
        <v>97650</v>
      </c>
      <c r="D25" s="257" t="s">
        <v>6</v>
      </c>
      <c r="E25" s="439" t="str">
        <f>IFERROR(VLOOKUP($C25,'SINAPI FEVEREIRO DES. 2019'!$1:$1048576,2,0),IFERROR(VLOOKUP($C25,'COMP. PROPRIA'!$B$10:$I$11965,4,0),""))</f>
        <v>REMOÇÃO DE TRAMA DE MADEIRA PARA COBERTURA, DE FORMA MANUAL, SEM REAPROVEITAMENTO. AF_12/2017</v>
      </c>
      <c r="F25" s="440"/>
      <c r="G25" s="440"/>
      <c r="H25" s="440"/>
      <c r="I25" s="440"/>
      <c r="J25" s="441"/>
      <c r="K25" s="167">
        <f>K24*0.95</f>
        <v>857.84999999999991</v>
      </c>
      <c r="L25" s="219" t="str">
        <f>IFERROR(VLOOKUP($C25,'SINAPI FEVEREIRO DES. 2019'!$1:$1048576,3,0),IFERROR(VLOOKUP($C25,'COMP. PROPRIA'!$B$10:$I$129873,5,0),""))</f>
        <v>M2</v>
      </c>
      <c r="M25" s="290">
        <f>K25*0.02</f>
        <v>17.157</v>
      </c>
      <c r="N25" s="51" t="s">
        <v>35</v>
      </c>
    </row>
    <row r="26" spans="2:20" ht="29.25" customHeight="1">
      <c r="B26" s="125"/>
      <c r="C26" s="285" t="str">
        <f>'COMP. PROPRIA'!B19</f>
        <v>CP-DEM-01</v>
      </c>
      <c r="D26" s="257" t="s">
        <v>1288</v>
      </c>
      <c r="E26" s="439" t="str">
        <f>IFERROR(VLOOKUP($C26,'SINAPI FEVEREIRO DES. 2019'!$1:$1048576,2,0),IFERROR(VLOOKUP($C26,'COMP. PROPRIA'!$B$10:$I$11965,4,0),""))</f>
        <v>REMOÇÃO DE TABEIRA/BEIRAL DE MADEIRA</v>
      </c>
      <c r="F26" s="440"/>
      <c r="G26" s="440"/>
      <c r="H26" s="440"/>
      <c r="I26" s="440"/>
      <c r="J26" s="441"/>
      <c r="K26" s="167">
        <f>63*3</f>
        <v>189</v>
      </c>
      <c r="L26" s="219" t="str">
        <f>IFERROR(VLOOKUP($C26,'SINAPI FEVEREIRO DES. 2019'!$1:$1048576,3,0),IFERROR(VLOOKUP($C26,'COMP. PROPRIA'!$B$10:$I$129873,5,0),""))</f>
        <v>M</v>
      </c>
      <c r="M26" s="290">
        <f>K26*0.001</f>
        <v>0.189</v>
      </c>
      <c r="N26" s="51" t="s">
        <v>35</v>
      </c>
    </row>
    <row r="27" spans="2:20" ht="36.75" customHeight="1">
      <c r="B27" s="125"/>
      <c r="C27" s="285">
        <v>97640</v>
      </c>
      <c r="D27" s="257" t="s">
        <v>6</v>
      </c>
      <c r="E27" s="439" t="str">
        <f>IFERROR(VLOOKUP($C27,'SINAPI FEVEREIRO DES. 2019'!$1:$1048576,2,0),IFERROR(VLOOKUP($C27,'COMP. PROPRIA'!$B$10:$I$11965,4,0),""))</f>
        <v>REMOÇÃO DE FORROS DE DRYWALL, PVC E FIBROMINERAL, DE FORMA MANUAL, SEM REAPROVEITAMENTO. AF_12/2017</v>
      </c>
      <c r="F27" s="440"/>
      <c r="G27" s="440"/>
      <c r="H27" s="440"/>
      <c r="I27" s="440"/>
      <c r="J27" s="441"/>
      <c r="K27" s="167">
        <f>903*0.9</f>
        <v>812.7</v>
      </c>
      <c r="L27" s="219" t="str">
        <f>IFERROR(VLOOKUP($C27,'SINAPI FEVEREIRO DES. 2019'!$1:$1048576,3,0),IFERROR(VLOOKUP($C27,'COMP. PROPRIA'!$B$10:$I$129873,5,0),""))</f>
        <v>M2</v>
      </c>
      <c r="M27" s="290">
        <f>K27*0.001</f>
        <v>0.81270000000000009</v>
      </c>
      <c r="N27" s="51" t="s">
        <v>35</v>
      </c>
    </row>
    <row r="28" spans="2:20" ht="36.75" customHeight="1">
      <c r="B28" s="125"/>
      <c r="C28" s="285" t="str">
        <f>'COMP. PROPRIA'!B26</f>
        <v>CP-DEM-03</v>
      </c>
      <c r="D28" s="257" t="s">
        <v>1288</v>
      </c>
      <c r="E28" s="439" t="str">
        <f>IFERROR(VLOOKUP($C28,'SINAPI FEVEREIRO DES. 2019'!$1:$1048576,2,0),IFERROR(VLOOKUP($C28,'COMP. PROPRIA'!$B$10:$I$11965,4,0),""))</f>
        <v>DEMOLIÇÃO DE CONCRETO SIMPLES</v>
      </c>
      <c r="F28" s="440"/>
      <c r="G28" s="440"/>
      <c r="H28" s="440"/>
      <c r="I28" s="440"/>
      <c r="J28" s="441"/>
      <c r="K28" s="167">
        <f>(45*0.08*1.5)</f>
        <v>5.4</v>
      </c>
      <c r="L28" s="219" t="str">
        <f>IFERROR(VLOOKUP($C28,'SINAPI FEVEREIRO DES. 2019'!$1:$1048576,3,0),IFERROR(VLOOKUP($C28,'COMP. PROPRIA'!$B$10:$I$129873,5,0),""))</f>
        <v>M3</v>
      </c>
      <c r="M28" s="290">
        <f>K28</f>
        <v>5.4</v>
      </c>
      <c r="N28" s="51" t="s">
        <v>35</v>
      </c>
    </row>
    <row r="29" spans="2:20" ht="33" customHeight="1">
      <c r="B29" s="125"/>
      <c r="C29" s="285">
        <v>97622</v>
      </c>
      <c r="D29" s="257" t="s">
        <v>6</v>
      </c>
      <c r="E29" s="439" t="str">
        <f>IFERROR(VLOOKUP($C29,'SINAPI FEVEREIRO DES. 2019'!$1:$1048576,2,0),IFERROR(VLOOKUP($C29,'COMP. PROPRIA'!$B$10:$I$11965,4,0),""))</f>
        <v>DEMOLIÇÃO DE ALVENARIA DE BLOCO FURADO, DE FORMA MANUAL, SEM REAPROVEITAMENTO. AF_12/2017</v>
      </c>
      <c r="F29" s="440"/>
      <c r="G29" s="440"/>
      <c r="H29" s="440"/>
      <c r="I29" s="440"/>
      <c r="J29" s="441"/>
      <c r="K29" s="167">
        <v>27</v>
      </c>
      <c r="L29" s="219" t="str">
        <f>IFERROR(VLOOKUP($C29,'SINAPI FEVEREIRO DES. 2019'!$1:$1048576,3,0),IFERROR(VLOOKUP($C29,'COMP. PROPRIA'!$B$10:$I$129873,5,0),""))</f>
        <v>M3</v>
      </c>
      <c r="M29" s="290">
        <f>K29</f>
        <v>27</v>
      </c>
      <c r="N29" s="51" t="s">
        <v>35</v>
      </c>
      <c r="S29" s="279"/>
      <c r="T29" s="279"/>
    </row>
    <row r="30" spans="2:20" ht="27.75" customHeight="1">
      <c r="B30" s="125"/>
      <c r="C30" s="285">
        <v>97644</v>
      </c>
      <c r="D30" s="257" t="s">
        <v>6</v>
      </c>
      <c r="E30" s="439" t="str">
        <f>IFERROR(VLOOKUP($C30,'SINAPI FEVEREIRO DES. 2019'!$1:$1048576,2,0),IFERROR(VLOOKUP($C30,'COMP. PROPRIA'!$B$10:$I$11965,4,0),""))</f>
        <v>REMOÇÃO DE PORTAS, DE FORMA MANUAL, SEM REAPROVEITAMENTO. AF_12/2017</v>
      </c>
      <c r="F30" s="440"/>
      <c r="G30" s="440"/>
      <c r="H30" s="440"/>
      <c r="I30" s="440"/>
      <c r="J30" s="441"/>
      <c r="K30" s="167">
        <v>38</v>
      </c>
      <c r="L30" s="219" t="str">
        <f>IFERROR(VLOOKUP($C30,'SINAPI FEVEREIRO DES. 2019'!$1:$1048576,3,0),IFERROR(VLOOKUP($C30,'COMP. PROPRIA'!$B$10:$I$129873,5,0),""))</f>
        <v>M2</v>
      </c>
      <c r="M30" s="290">
        <f>K30*0.01</f>
        <v>0.38</v>
      </c>
      <c r="N30" s="51" t="s">
        <v>35</v>
      </c>
      <c r="S30" s="279"/>
      <c r="T30" s="279"/>
    </row>
    <row r="31" spans="2:20" ht="32.25" customHeight="1">
      <c r="B31" s="125"/>
      <c r="C31" s="285">
        <v>97645</v>
      </c>
      <c r="D31" s="257" t="s">
        <v>6</v>
      </c>
      <c r="E31" s="439" t="str">
        <f>IFERROR(VLOOKUP($C31,'SINAPI FEVEREIRO DES. 2019'!$1:$1048576,2,0),IFERROR(VLOOKUP($C31,'COMP. PROPRIA'!$B$10:$I$11965,4,0),""))</f>
        <v>REMOÇÃO DE JANELAS, DE FORMA MANUAL, SEM REAPROVEITAMENTO. AF_12/2017</v>
      </c>
      <c r="F31" s="440"/>
      <c r="G31" s="440"/>
      <c r="H31" s="440"/>
      <c r="I31" s="440"/>
      <c r="J31" s="441"/>
      <c r="K31" s="167">
        <v>58</v>
      </c>
      <c r="L31" s="219" t="str">
        <f>IFERROR(VLOOKUP($C31,'SINAPI FEVEREIRO DES. 2019'!$1:$1048576,3,0),IFERROR(VLOOKUP($C31,'COMP. PROPRIA'!$B$10:$I$129873,5,0),""))</f>
        <v>M2</v>
      </c>
      <c r="M31" s="290">
        <f>K31*0.01</f>
        <v>0.57999999999999996</v>
      </c>
      <c r="N31" s="51" t="s">
        <v>35</v>
      </c>
      <c r="S31" s="279"/>
      <c r="T31" s="279"/>
    </row>
    <row r="32" spans="2:20" ht="30" customHeight="1">
      <c r="B32" s="125"/>
      <c r="C32" s="285">
        <v>97663</v>
      </c>
      <c r="D32" s="257" t="s">
        <v>6</v>
      </c>
      <c r="E32" s="439" t="str">
        <f>IFERROR(VLOOKUP($C32,'SINAPI FEVEREIRO DES. 2019'!$1:$1048576,2,0),IFERROR(VLOOKUP($C32,'COMP. PROPRIA'!$B$10:$I$11965,4,0),""))</f>
        <v>REMOÇÃO DE LOUÇAS, DE FORMA MANUAL, SEM REAPROVEITAMENTO. AF_12/2017</v>
      </c>
      <c r="F32" s="440"/>
      <c r="G32" s="440"/>
      <c r="H32" s="440"/>
      <c r="I32" s="440"/>
      <c r="J32" s="441"/>
      <c r="K32" s="167">
        <v>10</v>
      </c>
      <c r="L32" s="219" t="str">
        <f>IFERROR(VLOOKUP($C32,'SINAPI FEVEREIRO DES. 2019'!$1:$1048576,3,0),IFERROR(VLOOKUP($C32,'COMP. PROPRIA'!$B$10:$I$129873,5,0),""))</f>
        <v>UN</v>
      </c>
      <c r="M32" s="290">
        <f>K32*0.01</f>
        <v>0.1</v>
      </c>
      <c r="N32" s="51" t="s">
        <v>35</v>
      </c>
      <c r="S32" s="279"/>
      <c r="T32" s="279"/>
    </row>
    <row r="33" spans="2:20" ht="15" customHeight="1">
      <c r="B33" s="125"/>
      <c r="C33" s="285"/>
      <c r="D33" s="257"/>
      <c r="E33" s="419"/>
      <c r="F33" s="420"/>
      <c r="G33" s="420"/>
      <c r="H33" s="420"/>
      <c r="I33" s="420"/>
      <c r="J33" s="421"/>
      <c r="K33" s="167"/>
      <c r="L33" s="219"/>
      <c r="M33" s="290"/>
      <c r="N33" s="51"/>
      <c r="S33" s="279"/>
      <c r="T33" s="279"/>
    </row>
    <row r="34" spans="2:20" ht="15" customHeight="1">
      <c r="B34" s="125"/>
      <c r="C34" s="285"/>
      <c r="D34" s="257"/>
      <c r="E34" s="445" t="s">
        <v>11857</v>
      </c>
      <c r="F34" s="446"/>
      <c r="G34" s="446"/>
      <c r="H34" s="446"/>
      <c r="I34" s="446"/>
      <c r="J34" s="447"/>
      <c r="K34" s="167"/>
      <c r="L34" s="219"/>
      <c r="M34" s="78"/>
      <c r="N34" s="72"/>
    </row>
    <row r="35" spans="2:20" ht="15" customHeight="1">
      <c r="B35" s="125"/>
      <c r="C35" s="285"/>
      <c r="D35" s="257"/>
      <c r="E35" s="310"/>
      <c r="F35" s="311"/>
      <c r="G35" s="311"/>
      <c r="H35" s="311"/>
      <c r="I35" s="311"/>
      <c r="J35" s="312"/>
      <c r="K35" s="167"/>
      <c r="L35" s="219"/>
      <c r="M35" s="78"/>
      <c r="N35" s="72"/>
    </row>
    <row r="36" spans="2:20" ht="35.25" customHeight="1">
      <c r="B36" s="125"/>
      <c r="C36" s="286">
        <v>72898</v>
      </c>
      <c r="D36" s="257" t="s">
        <v>6</v>
      </c>
      <c r="E36" s="439" t="str">
        <f>IFERROR(VLOOKUP($C36,'SINAPI FEVEREIRO DES. 2019'!$1:$1048576,2,0),IFERROR(VLOOKUP($C36,'COMP. PROPRIA'!$B$10:$I$11965,4,0),""))</f>
        <v>CARGA E DESCARGA MECANIZADAS DE ENTULHO EM CAMINHAO BASCULANTE 6 M3</v>
      </c>
      <c r="F36" s="440"/>
      <c r="G36" s="440"/>
      <c r="H36" s="440"/>
      <c r="I36" s="440"/>
      <c r="J36" s="441"/>
      <c r="K36" s="167">
        <f>E38*F38</f>
        <v>150.87739999999999</v>
      </c>
      <c r="L36" s="219" t="str">
        <f>IFERROR(VLOOKUP($C36,'SINAPI FEVEREIRO DES. 2019'!$1:$1048576,3,0),IFERROR(VLOOKUP($C36,'COMP. PROPRIA'!$B$10:$I$129873,5,0),""))</f>
        <v>M3</v>
      </c>
      <c r="M36" s="75"/>
      <c r="N36" s="51"/>
    </row>
    <row r="37" spans="2:20" ht="15" customHeight="1">
      <c r="B37" s="125"/>
      <c r="C37" s="62"/>
      <c r="D37" s="19"/>
      <c r="E37" s="55" t="s">
        <v>11822</v>
      </c>
      <c r="F37" s="229" t="s">
        <v>1267</v>
      </c>
      <c r="G37" s="75"/>
      <c r="H37" s="229"/>
      <c r="I37" s="230"/>
      <c r="J37" s="70"/>
      <c r="K37" s="169"/>
      <c r="L37" s="45"/>
      <c r="M37" s="64"/>
      <c r="N37" s="72"/>
    </row>
    <row r="38" spans="2:20" ht="15" customHeight="1">
      <c r="B38" s="125"/>
      <c r="C38" s="62"/>
      <c r="D38" s="19"/>
      <c r="E38" s="294">
        <f>M23+M26+M28+M29+M30+M27+M24+M191+M25+M31+M32</f>
        <v>75.438699999999997</v>
      </c>
      <c r="F38" s="53">
        <v>2</v>
      </c>
      <c r="G38" s="75"/>
      <c r="H38" s="43"/>
      <c r="I38" s="43"/>
      <c r="J38" s="79"/>
      <c r="K38" s="170"/>
      <c r="L38" s="45"/>
      <c r="M38" s="64"/>
      <c r="N38" s="72"/>
    </row>
    <row r="39" spans="2:20" ht="15" customHeight="1">
      <c r="B39" s="125"/>
      <c r="C39" s="62"/>
      <c r="D39" s="19"/>
      <c r="E39" s="57"/>
      <c r="F39" s="46"/>
      <c r="G39" s="46"/>
      <c r="H39" s="46"/>
      <c r="I39" s="46"/>
      <c r="J39" s="58"/>
      <c r="K39" s="166"/>
      <c r="L39" s="189"/>
      <c r="M39" s="71"/>
      <c r="N39" s="72"/>
    </row>
    <row r="40" spans="2:20" ht="38.25" customHeight="1">
      <c r="B40" s="125"/>
      <c r="C40" s="285">
        <v>97914</v>
      </c>
      <c r="D40" s="257" t="s">
        <v>6</v>
      </c>
      <c r="E40" s="439" t="str">
        <f>IFERROR(VLOOKUP($C40,'SINAPI FEVEREIRO DES. 2019'!$1:$1048576,2,0),IFERROR(VLOOKUP($C40,'COMP. PROPRIA'!$B$10:$I$11965,4,0),""))</f>
        <v>TRANSPORTE COM CAMINHÃO BASCULANTE DE 6 M3, EM VIA URBANA PAVIMENTADA, DMT ATÉ 30 KM (UNIDADE: M3XKM). AF_01/2018</v>
      </c>
      <c r="F40" s="440"/>
      <c r="G40" s="440"/>
      <c r="H40" s="440"/>
      <c r="I40" s="440"/>
      <c r="J40" s="441"/>
      <c r="K40" s="167">
        <f>K36*E42</f>
        <v>1131.5805</v>
      </c>
      <c r="L40" s="219" t="str">
        <f>IFERROR(VLOOKUP($C40,'SINAPI FEVEREIRO DES. 2019'!$1:$1048576,3,0),IFERROR(VLOOKUP($C40,'COMP. PROPRIA'!$B$10:$I$129873,5,0),""))</f>
        <v>M3XKM</v>
      </c>
      <c r="M40" s="75"/>
      <c r="N40" s="72"/>
    </row>
    <row r="41" spans="2:20" ht="15" customHeight="1">
      <c r="B41" s="125"/>
      <c r="C41" s="62"/>
      <c r="D41" s="19"/>
      <c r="E41" s="55" t="s">
        <v>6428</v>
      </c>
      <c r="F41" s="75"/>
      <c r="G41" s="49"/>
      <c r="H41" s="229"/>
      <c r="I41" s="230"/>
      <c r="J41" s="70"/>
      <c r="K41" s="169"/>
      <c r="L41" s="45"/>
      <c r="M41" s="64"/>
      <c r="N41" s="72"/>
    </row>
    <row r="42" spans="2:20" ht="15" customHeight="1">
      <c r="B42" s="125"/>
      <c r="C42" s="62"/>
      <c r="D42" s="19"/>
      <c r="E42" s="277">
        <v>7.5</v>
      </c>
      <c r="F42" s="75"/>
      <c r="G42" s="43"/>
      <c r="H42" s="43"/>
      <c r="I42" s="43"/>
      <c r="J42" s="79"/>
      <c r="K42" s="170"/>
      <c r="L42" s="45"/>
      <c r="M42" s="64"/>
      <c r="N42" s="72"/>
    </row>
    <row r="43" spans="2:20" ht="15" customHeight="1" thickBot="1">
      <c r="B43" s="125"/>
      <c r="C43" s="62"/>
      <c r="D43" s="19"/>
      <c r="E43" s="57"/>
      <c r="F43" s="46"/>
      <c r="G43" s="46"/>
      <c r="H43" s="46"/>
      <c r="I43" s="46"/>
      <c r="J43" s="58"/>
      <c r="K43" s="166"/>
      <c r="L43" s="75"/>
      <c r="M43" s="297"/>
      <c r="N43" s="298"/>
      <c r="O43" s="218"/>
      <c r="P43" s="218"/>
    </row>
    <row r="44" spans="2:20" ht="15" customHeight="1" thickBot="1">
      <c r="B44" s="125"/>
      <c r="C44" s="62"/>
      <c r="D44" s="19"/>
      <c r="E44" s="448" t="s">
        <v>11886</v>
      </c>
      <c r="F44" s="449"/>
      <c r="G44" s="449"/>
      <c r="H44" s="449"/>
      <c r="I44" s="449"/>
      <c r="J44" s="450"/>
      <c r="K44" s="166"/>
      <c r="L44" s="75"/>
      <c r="M44" s="297"/>
      <c r="N44" s="298"/>
      <c r="O44" s="218"/>
      <c r="P44" s="218"/>
    </row>
    <row r="45" spans="2:20" s="84" customFormat="1" ht="15" customHeight="1">
      <c r="B45" s="125"/>
      <c r="C45" s="62"/>
      <c r="D45" s="62"/>
      <c r="E45" s="374"/>
      <c r="F45" s="375"/>
      <c r="G45" s="375"/>
      <c r="H45" s="375"/>
      <c r="I45" s="375"/>
      <c r="J45" s="376"/>
      <c r="K45" s="338"/>
      <c r="L45" s="279"/>
      <c r="M45" s="362"/>
      <c r="N45" s="363"/>
      <c r="O45" s="364"/>
      <c r="P45" s="364"/>
    </row>
    <row r="46" spans="2:20" s="84" customFormat="1" ht="15" customHeight="1">
      <c r="B46" s="125"/>
      <c r="C46" s="62"/>
      <c r="D46" s="62"/>
      <c r="E46" s="374"/>
      <c r="F46" s="375"/>
      <c r="G46" s="375"/>
      <c r="H46" s="375"/>
      <c r="I46" s="375"/>
      <c r="J46" s="376"/>
      <c r="K46" s="338"/>
      <c r="L46" s="279"/>
      <c r="M46" s="362"/>
      <c r="N46" s="363"/>
      <c r="O46" s="364"/>
      <c r="P46" s="364"/>
    </row>
    <row r="47" spans="2:20" s="84" customFormat="1" ht="15" customHeight="1">
      <c r="B47" s="125"/>
      <c r="C47" s="283" t="str">
        <f>'COMP. PROPRIA'!B39</f>
        <v>CP-REP-02</v>
      </c>
      <c r="D47" s="257" t="s">
        <v>1288</v>
      </c>
      <c r="E47" s="439" t="str">
        <f>IFERROR(VLOOKUP($C47,'SINAPI FEVEREIRO DES. 2019'!$1:$1048576,2,0),IFERROR(VLOOKUP($C47,'COMP. PROPRIA'!$B$10:$I$11965,4,0),""))</f>
        <v xml:space="preserve">RESTAURAÇÃO EM CERCA DE ARAME GALVANIZADO </v>
      </c>
      <c r="F47" s="440"/>
      <c r="G47" s="440"/>
      <c r="H47" s="440"/>
      <c r="I47" s="440"/>
      <c r="J47" s="441"/>
      <c r="K47" s="167">
        <f>SUM(K49:K49)</f>
        <v>20</v>
      </c>
      <c r="L47" s="219" t="str">
        <f>IFERROR(VLOOKUP($C47,'SINAPI FEVEREIRO DES. 2019'!$1:$1048576,3,0),IFERROR(VLOOKUP($C47,'COMP. PROPRIA'!$B$10:$I$129873,5,0),""))</f>
        <v>M</v>
      </c>
      <c r="M47" s="290"/>
      <c r="N47" s="51"/>
      <c r="O47" s="364"/>
      <c r="P47" s="364"/>
    </row>
    <row r="48" spans="2:20" s="84" customFormat="1" ht="15" customHeight="1">
      <c r="B48" s="125"/>
      <c r="C48" s="62"/>
      <c r="D48" s="19"/>
      <c r="E48" s="55" t="s">
        <v>11823</v>
      </c>
      <c r="F48" s="49"/>
      <c r="G48" s="49"/>
      <c r="H48" s="229"/>
      <c r="I48" s="230"/>
      <c r="J48" s="70"/>
      <c r="K48" s="169"/>
      <c r="L48" s="45"/>
      <c r="M48" s="295"/>
      <c r="N48" s="363"/>
      <c r="O48" s="364"/>
      <c r="P48" s="364"/>
    </row>
    <row r="49" spans="2:16" s="84" customFormat="1" ht="15" customHeight="1">
      <c r="B49" s="125"/>
      <c r="C49" s="62"/>
      <c r="D49" s="257"/>
      <c r="E49" s="277">
        <f>6+6+4+4</f>
        <v>20</v>
      </c>
      <c r="F49" s="43"/>
      <c r="G49" s="43"/>
      <c r="H49" s="75"/>
      <c r="I49" s="43"/>
      <c r="J49" s="79"/>
      <c r="K49" s="170">
        <f>E49</f>
        <v>20</v>
      </c>
      <c r="L49" s="45"/>
      <c r="M49" s="295"/>
      <c r="N49" s="363"/>
      <c r="O49" s="364"/>
      <c r="P49" s="364"/>
    </row>
    <row r="50" spans="2:16" s="84" customFormat="1" ht="15" customHeight="1">
      <c r="B50" s="125"/>
      <c r="C50" s="62"/>
      <c r="D50" s="288"/>
      <c r="E50" s="341"/>
      <c r="F50" s="43"/>
      <c r="G50" s="43"/>
      <c r="H50" s="279"/>
      <c r="I50" s="43"/>
      <c r="J50" s="79"/>
      <c r="K50" s="170"/>
      <c r="L50" s="45"/>
      <c r="M50" s="362"/>
      <c r="N50" s="363"/>
      <c r="O50" s="364"/>
      <c r="P50" s="364"/>
    </row>
    <row r="51" spans="2:16" ht="15" customHeight="1" thickBot="1">
      <c r="B51" s="125"/>
      <c r="C51" s="62"/>
      <c r="D51" s="19"/>
      <c r="E51" s="57"/>
      <c r="F51" s="46"/>
      <c r="G51" s="46"/>
      <c r="H51" s="46"/>
      <c r="I51" s="46"/>
      <c r="J51" s="58"/>
      <c r="K51" s="166"/>
      <c r="L51" s="75"/>
      <c r="M51" s="297"/>
      <c r="N51" s="298"/>
      <c r="O51" s="218"/>
      <c r="P51" s="218"/>
    </row>
    <row r="52" spans="2:16" ht="15" customHeight="1" thickBot="1">
      <c r="B52" s="125"/>
      <c r="C52" s="62"/>
      <c r="D52" s="19"/>
      <c r="E52" s="448" t="s">
        <v>11938</v>
      </c>
      <c r="F52" s="449"/>
      <c r="G52" s="449"/>
      <c r="H52" s="449"/>
      <c r="I52" s="449"/>
      <c r="J52" s="450"/>
      <c r="K52" s="166"/>
      <c r="L52" s="75"/>
      <c r="M52" s="297"/>
      <c r="N52" s="298"/>
      <c r="O52" s="218"/>
      <c r="P52" s="218"/>
    </row>
    <row r="53" spans="2:16" ht="15" customHeight="1">
      <c r="B53" s="125"/>
      <c r="C53" s="62"/>
      <c r="D53" s="19"/>
      <c r="E53" s="445" t="s">
        <v>11891</v>
      </c>
      <c r="F53" s="446"/>
      <c r="G53" s="446"/>
      <c r="H53" s="446"/>
      <c r="I53" s="446"/>
      <c r="J53" s="447"/>
      <c r="K53" s="166"/>
      <c r="L53" s="75"/>
      <c r="M53" s="297"/>
      <c r="N53" s="298"/>
      <c r="O53" s="218"/>
      <c r="P53" s="218"/>
    </row>
    <row r="54" spans="2:16" ht="15" customHeight="1">
      <c r="B54" s="125"/>
      <c r="C54" s="62"/>
      <c r="D54" s="19"/>
      <c r="E54" s="57"/>
      <c r="F54" s="46"/>
      <c r="G54" s="46"/>
      <c r="H54" s="46"/>
      <c r="I54" s="46"/>
      <c r="J54" s="58"/>
      <c r="K54" s="166"/>
      <c r="L54" s="75"/>
      <c r="M54" s="297"/>
      <c r="N54" s="298"/>
      <c r="O54" s="218"/>
      <c r="P54" s="218"/>
    </row>
    <row r="55" spans="2:16" ht="34.5" customHeight="1">
      <c r="B55" s="125"/>
      <c r="C55" s="60">
        <v>93358</v>
      </c>
      <c r="D55" s="257" t="s">
        <v>6</v>
      </c>
      <c r="E55" s="439" t="str">
        <f>IFERROR(VLOOKUP($C55,'SINAPI FEVEREIRO DES. 2019'!$1:$1048576,2,0),IFERROR(VLOOKUP($C55,'COMP. PROPRIA'!$B$10:$I$11965,4,0),""))</f>
        <v>ESCAVAÇÃO MANUAL DE VALA COM PROFUNDIDADE MENOR OU IGUAL A 1,30 M. AF_03/2016</v>
      </c>
      <c r="F55" s="440"/>
      <c r="G55" s="440"/>
      <c r="H55" s="440"/>
      <c r="I55" s="440"/>
      <c r="J55" s="441"/>
      <c r="K55" s="167">
        <f>K57</f>
        <v>45</v>
      </c>
      <c r="L55" s="219" t="str">
        <f>IFERROR(VLOOKUP($C55,'SINAPI FEVEREIRO DES. 2019'!$1:$1048576,3,0),IFERROR(VLOOKUP($C55,'COMP. PROPRIA'!$B$10:$I$129873,5,0),""))</f>
        <v>M3</v>
      </c>
      <c r="M55" s="366"/>
      <c r="N55" s="298"/>
      <c r="O55" s="218"/>
      <c r="P55" s="218"/>
    </row>
    <row r="56" spans="2:16" ht="15" customHeight="1">
      <c r="B56" s="125"/>
      <c r="D56" s="257"/>
      <c r="E56" s="55" t="s">
        <v>1259</v>
      </c>
      <c r="F56" s="229" t="s">
        <v>11877</v>
      </c>
      <c r="G56" s="229" t="s">
        <v>5965</v>
      </c>
      <c r="H56" s="229" t="s">
        <v>11865</v>
      </c>
      <c r="I56" s="336"/>
      <c r="J56" s="337"/>
      <c r="K56" s="167"/>
      <c r="L56" s="219"/>
      <c r="M56" s="297"/>
      <c r="N56" s="298"/>
      <c r="O56" s="218"/>
      <c r="P56" s="218"/>
    </row>
    <row r="57" spans="2:16" ht="15" customHeight="1">
      <c r="B57" s="125"/>
      <c r="D57" s="257"/>
      <c r="E57" s="277">
        <v>50</v>
      </c>
      <c r="F57" s="53">
        <v>3</v>
      </c>
      <c r="G57" s="53">
        <v>0.3</v>
      </c>
      <c r="H57" s="53">
        <v>1</v>
      </c>
      <c r="I57" s="336"/>
      <c r="J57" s="337"/>
      <c r="K57" s="52">
        <f>E57*F57*G57*H57</f>
        <v>45</v>
      </c>
      <c r="L57" s="219"/>
      <c r="M57" s="297"/>
      <c r="N57" s="298"/>
      <c r="O57" s="218"/>
      <c r="P57" s="218"/>
    </row>
    <row r="58" spans="2:16" ht="15" customHeight="1">
      <c r="B58" s="125"/>
      <c r="D58" s="19"/>
      <c r="E58" s="57"/>
      <c r="F58" s="46"/>
      <c r="G58" s="46"/>
      <c r="H58" s="46"/>
      <c r="I58" s="46"/>
      <c r="J58" s="58"/>
      <c r="K58" s="166"/>
      <c r="L58" s="75"/>
      <c r="M58" s="297"/>
      <c r="N58" s="298"/>
      <c r="O58" s="218"/>
      <c r="P58" s="218"/>
    </row>
    <row r="59" spans="2:16" ht="44.25" customHeight="1">
      <c r="B59" s="125"/>
      <c r="C59" s="60">
        <v>96541</v>
      </c>
      <c r="D59" s="257" t="s">
        <v>6</v>
      </c>
      <c r="E59" s="439" t="str">
        <f>IFERROR(VLOOKUP($C59,'SINAPI FEVEREIRO DES. 2019'!$1:$1048576,2,0),IFERROR(VLOOKUP($C59,'COMP. PROPRIA'!$B$10:$I$11965,4,0),""))</f>
        <v>FABRICAÇÃO, MONTAGEM E DESMONTAGEM DE FÔRMA PARA SAPATA, EM CHAPA DE MADEIRA COMPENSADA RESINADA, E=17 MM, 4 UTILIZAÇÕES. AF_06/2017</v>
      </c>
      <c r="F59" s="440"/>
      <c r="G59" s="440"/>
      <c r="H59" s="440"/>
      <c r="I59" s="440"/>
      <c r="J59" s="441"/>
      <c r="K59" s="167">
        <f>SUM(K61:K61)</f>
        <v>25</v>
      </c>
      <c r="L59" s="219" t="str">
        <f>IFERROR(VLOOKUP($C59,'SINAPI FEVEREIRO DES. 2019'!$1:$1048576,3,0),IFERROR(VLOOKUP($C59,'COMP. PROPRIA'!$B$10:$I$129873,5,0),""))</f>
        <v>M2</v>
      </c>
      <c r="M59" s="297"/>
      <c r="N59" s="298"/>
      <c r="O59" s="218"/>
      <c r="P59" s="218"/>
    </row>
    <row r="60" spans="2:16" ht="15" customHeight="1">
      <c r="B60" s="125"/>
      <c r="D60" s="257"/>
      <c r="E60" s="55" t="s">
        <v>1259</v>
      </c>
      <c r="F60" s="229" t="s">
        <v>11877</v>
      </c>
      <c r="G60" s="229"/>
      <c r="H60" s="229" t="s">
        <v>11865</v>
      </c>
      <c r="I60" s="336"/>
      <c r="J60" s="337"/>
      <c r="K60" s="167"/>
      <c r="L60" s="219"/>
      <c r="M60" s="297"/>
      <c r="N60" s="298"/>
      <c r="O60" s="218"/>
      <c r="P60" s="218"/>
    </row>
    <row r="61" spans="2:16" ht="15" customHeight="1">
      <c r="B61" s="125"/>
      <c r="D61" s="257"/>
      <c r="E61" s="277">
        <v>50</v>
      </c>
      <c r="F61" s="53">
        <v>0.25</v>
      </c>
      <c r="G61" s="53"/>
      <c r="H61" s="53">
        <v>2</v>
      </c>
      <c r="I61" s="336"/>
      <c r="J61" s="337"/>
      <c r="K61" s="52">
        <f>E61*F61*H61</f>
        <v>25</v>
      </c>
      <c r="L61" s="219"/>
      <c r="M61" s="297"/>
      <c r="N61" s="298"/>
      <c r="O61" s="218"/>
      <c r="P61" s="218"/>
    </row>
    <row r="62" spans="2:16" ht="15" customHeight="1">
      <c r="B62" s="125"/>
      <c r="D62" s="19"/>
      <c r="E62" s="57"/>
      <c r="F62" s="46"/>
      <c r="G62" s="46"/>
      <c r="H62" s="46"/>
      <c r="I62" s="46"/>
      <c r="J62" s="58"/>
      <c r="K62" s="166"/>
      <c r="L62" s="75"/>
      <c r="M62" s="297"/>
      <c r="N62" s="298"/>
      <c r="O62" s="218"/>
      <c r="P62" s="218"/>
    </row>
    <row r="63" spans="2:16" ht="38.25" customHeight="1">
      <c r="B63" s="125"/>
      <c r="C63" s="60">
        <v>96617</v>
      </c>
      <c r="D63" s="257" t="s">
        <v>6</v>
      </c>
      <c r="E63" s="439" t="str">
        <f>IFERROR(VLOOKUP($C63,'SINAPI FEVEREIRO DES. 2019'!$1:$1048576,2,0),IFERROR(VLOOKUP($C63,'COMP. PROPRIA'!$B$10:$I$11965,4,0),""))</f>
        <v>LASTRO DE CONCRETO MAGRO, APLICADO EM BLOCOS DE COROAMENTO OU SAPATAS, ESPESSURA DE 3 CM. AF_08/2017</v>
      </c>
      <c r="F63" s="440"/>
      <c r="G63" s="440"/>
      <c r="H63" s="440"/>
      <c r="I63" s="440"/>
      <c r="J63" s="441"/>
      <c r="K63" s="167">
        <f>SUM(K65:K65)</f>
        <v>75</v>
      </c>
      <c r="L63" s="219" t="str">
        <f>IFERROR(VLOOKUP($C63,'SINAPI FEVEREIRO DES. 2019'!$1:$1048576,3,0),IFERROR(VLOOKUP($C63,'COMP. PROPRIA'!$B$10:$I$129873,5,0),""))</f>
        <v>M2</v>
      </c>
      <c r="M63" s="297"/>
      <c r="N63" s="298"/>
      <c r="O63" s="218"/>
      <c r="P63" s="218"/>
    </row>
    <row r="64" spans="2:16" ht="15" customHeight="1">
      <c r="B64" s="125"/>
      <c r="D64" s="257"/>
      <c r="E64" s="55" t="s">
        <v>1259</v>
      </c>
      <c r="F64" s="229" t="s">
        <v>11877</v>
      </c>
      <c r="G64" s="229" t="s">
        <v>11865</v>
      </c>
      <c r="H64" s="336"/>
      <c r="I64" s="336"/>
      <c r="J64" s="337"/>
      <c r="K64" s="167"/>
      <c r="L64" s="219"/>
      <c r="M64" s="297"/>
      <c r="N64" s="298"/>
      <c r="O64" s="218"/>
      <c r="P64" s="218"/>
    </row>
    <row r="65" spans="2:18" ht="15" customHeight="1">
      <c r="B65" s="125"/>
      <c r="D65" s="257"/>
      <c r="E65" s="277">
        <v>50</v>
      </c>
      <c r="F65" s="53">
        <v>1.5</v>
      </c>
      <c r="G65" s="53">
        <v>1</v>
      </c>
      <c r="H65" s="357"/>
      <c r="I65" s="357"/>
      <c r="J65" s="358"/>
      <c r="K65" s="52">
        <f>E65*F65*G65</f>
        <v>75</v>
      </c>
      <c r="L65" s="219"/>
      <c r="M65" s="297"/>
      <c r="N65" s="298"/>
      <c r="O65" s="218"/>
      <c r="P65" s="218"/>
    </row>
    <row r="66" spans="2:18" ht="15" customHeight="1">
      <c r="B66" s="125"/>
      <c r="D66" s="19"/>
      <c r="E66" s="57"/>
      <c r="F66" s="46"/>
      <c r="G66" s="46"/>
      <c r="H66" s="46"/>
      <c r="I66" s="46"/>
      <c r="J66" s="58"/>
      <c r="K66" s="166"/>
      <c r="L66" s="75"/>
      <c r="M66" s="297"/>
      <c r="N66" s="298"/>
      <c r="O66" s="218"/>
      <c r="P66" s="218"/>
    </row>
    <row r="67" spans="2:18" ht="35.25" customHeight="1">
      <c r="B67" s="125"/>
      <c r="C67" s="285">
        <v>96546</v>
      </c>
      <c r="D67" s="257" t="s">
        <v>6</v>
      </c>
      <c r="E67" s="439" t="str">
        <f>IFERROR(VLOOKUP($C67,'SINAPI FEVEREIRO DES. 2019'!$1:$1048576,2,0),IFERROR(VLOOKUP($C67,'COMP. PROPRIA'!$B$10:$I$11965,4,0),""))</f>
        <v>ARMAÇÃO DE BLOCO, VIGA BALDRAME OU SAPATA UTILIZANDO AÇO CA-50 DE 10 MM - MONTAGEM. AF_06/2017</v>
      </c>
      <c r="F67" s="440"/>
      <c r="G67" s="440"/>
      <c r="H67" s="440"/>
      <c r="I67" s="440"/>
      <c r="J67" s="441"/>
      <c r="K67" s="167">
        <f>K70</f>
        <v>993.42864700000018</v>
      </c>
      <c r="L67" s="219" t="str">
        <f>IFERROR(VLOOKUP($C67,'SINAPI FEVEREIRO DES. 2019'!$1:$1048576,3,0),IFERROR(VLOOKUP($C67,'COMP. PROPRIA'!$B$10:$I$129873,5,0),""))</f>
        <v>KG</v>
      </c>
      <c r="M67" s="297"/>
      <c r="N67" s="298"/>
      <c r="O67" s="218"/>
      <c r="P67" s="218"/>
      <c r="R67" s="393"/>
    </row>
    <row r="68" spans="2:18" ht="15" customHeight="1">
      <c r="B68" s="125"/>
      <c r="D68" s="257"/>
      <c r="E68" s="55" t="s">
        <v>11878</v>
      </c>
      <c r="F68" s="229" t="s">
        <v>11879</v>
      </c>
      <c r="G68" s="229" t="s">
        <v>11865</v>
      </c>
      <c r="H68" s="336"/>
      <c r="I68" s="336"/>
      <c r="J68" s="337"/>
      <c r="K68" s="167"/>
      <c r="L68" s="75"/>
      <c r="M68" s="297"/>
      <c r="N68" s="298"/>
      <c r="O68" s="218"/>
      <c r="P68" s="218"/>
    </row>
    <row r="69" spans="2:18" ht="15" customHeight="1">
      <c r="B69" s="125"/>
      <c r="D69" s="257"/>
      <c r="E69" s="344" t="s">
        <v>11867</v>
      </c>
      <c r="F69" s="345" t="s">
        <v>1259</v>
      </c>
      <c r="G69" s="345" t="s">
        <v>11870</v>
      </c>
      <c r="H69" s="346" t="s">
        <v>11869</v>
      </c>
      <c r="I69" s="347" t="s">
        <v>1268</v>
      </c>
      <c r="J69" s="337"/>
      <c r="K69" s="52"/>
      <c r="L69" s="75"/>
      <c r="M69" s="297"/>
      <c r="N69" s="298"/>
      <c r="O69" s="218"/>
      <c r="P69" s="218"/>
    </row>
    <row r="70" spans="2:18" ht="15" customHeight="1">
      <c r="B70" s="125"/>
      <c r="D70" s="19"/>
      <c r="E70" s="69">
        <v>10</v>
      </c>
      <c r="F70" s="42">
        <v>1612.12</v>
      </c>
      <c r="G70" s="42">
        <v>1</v>
      </c>
      <c r="H70" s="351">
        <f>((E70/1000)*(E70/1000)*3.14*0.25)*7850</f>
        <v>0.61622500000000013</v>
      </c>
      <c r="I70" s="42">
        <v>1</v>
      </c>
      <c r="J70" s="58"/>
      <c r="K70" s="52">
        <f>F70*G70*H70*I70</f>
        <v>993.42864700000018</v>
      </c>
      <c r="L70" s="75"/>
      <c r="M70" s="297"/>
      <c r="N70" s="298"/>
      <c r="O70" s="218"/>
      <c r="P70" s="218"/>
    </row>
    <row r="71" spans="2:18" s="84" customFormat="1" ht="15" customHeight="1">
      <c r="B71" s="125"/>
      <c r="C71" s="390"/>
      <c r="D71" s="62"/>
      <c r="E71" s="280"/>
      <c r="F71" s="391"/>
      <c r="G71" s="391"/>
      <c r="H71" s="392"/>
      <c r="I71" s="391"/>
      <c r="J71" s="58"/>
      <c r="K71" s="338"/>
      <c r="L71" s="279"/>
      <c r="M71" s="362"/>
      <c r="N71" s="363"/>
      <c r="O71" s="364"/>
      <c r="P71" s="364"/>
    </row>
    <row r="72" spans="2:18" ht="23.25" customHeight="1">
      <c r="B72" s="125"/>
      <c r="C72" s="60">
        <v>94965</v>
      </c>
      <c r="D72" s="257" t="s">
        <v>6</v>
      </c>
      <c r="E72" s="439" t="str">
        <f>IFERROR(VLOOKUP($C72,'SINAPI FEVEREIRO DES. 2019'!$1:$1048576,2,0),IFERROR(VLOOKUP($C72,'COMP. PROPRIA'!$B$10:$I$11965,4,0),""))</f>
        <v>CONCRETO FCK = 25MPA, TRAÇO 1:2,3:2,7 (CIMENTO/ AREIA MÉDIA/ BRITA 1)  - PREPARO MECÂNICO COM BETONEIRA 400 L. AF_07/2016</v>
      </c>
      <c r="F72" s="440"/>
      <c r="G72" s="440"/>
      <c r="H72" s="440"/>
      <c r="I72" s="440"/>
      <c r="J72" s="441"/>
      <c r="K72" s="167">
        <f>SUM(K74:K74)</f>
        <v>18.75</v>
      </c>
      <c r="L72" s="219" t="str">
        <f>IFERROR(VLOOKUP($C72,'SINAPI FEVEREIRO DES. 2019'!$1:$1048576,3,0),IFERROR(VLOOKUP($C72,'COMP. PROPRIA'!$B$10:$I$129873,5,0),""))</f>
        <v>M3</v>
      </c>
      <c r="M72" s="297"/>
      <c r="N72" s="298"/>
      <c r="O72" s="218"/>
      <c r="P72" s="218"/>
    </row>
    <row r="73" spans="2:18" ht="15" customHeight="1">
      <c r="B73" s="5"/>
      <c r="C73" s="5"/>
      <c r="D73" s="257"/>
      <c r="E73" s="55" t="s">
        <v>11878</v>
      </c>
      <c r="F73" s="229" t="s">
        <v>11877</v>
      </c>
      <c r="G73" s="229" t="s">
        <v>11865</v>
      </c>
      <c r="H73" s="336"/>
      <c r="I73" s="336"/>
      <c r="J73" s="337"/>
      <c r="K73" s="167"/>
      <c r="L73" s="75"/>
      <c r="M73" s="297"/>
      <c r="N73" s="298"/>
      <c r="O73" s="218"/>
      <c r="P73" s="218"/>
    </row>
    <row r="74" spans="2:18" ht="15" customHeight="1">
      <c r="B74" s="125"/>
      <c r="C74" s="285"/>
      <c r="D74" s="257"/>
      <c r="E74" s="277">
        <f>50*1.5</f>
        <v>75</v>
      </c>
      <c r="F74" s="53">
        <v>0.25</v>
      </c>
      <c r="G74" s="53">
        <v>1</v>
      </c>
      <c r="H74" s="336"/>
      <c r="I74" s="336"/>
      <c r="J74" s="337"/>
      <c r="K74" s="52">
        <f>E74*F74*G74</f>
        <v>18.75</v>
      </c>
      <c r="L74" s="75"/>
      <c r="M74" s="297"/>
      <c r="N74" s="298"/>
      <c r="O74" s="218"/>
      <c r="P74" s="218"/>
    </row>
    <row r="75" spans="2:18" ht="15" customHeight="1">
      <c r="B75" s="125"/>
      <c r="C75" s="62"/>
      <c r="D75" s="19"/>
      <c r="E75" s="57"/>
      <c r="F75" s="46"/>
      <c r="G75" s="46"/>
      <c r="H75" s="46"/>
      <c r="I75" s="46"/>
      <c r="J75" s="58"/>
      <c r="K75" s="166"/>
      <c r="L75" s="75"/>
      <c r="M75" s="297"/>
      <c r="N75" s="298"/>
      <c r="O75" s="218"/>
      <c r="P75" s="218"/>
    </row>
    <row r="76" spans="2:18" ht="34.5" customHeight="1">
      <c r="B76" s="125"/>
      <c r="C76" s="60" t="s">
        <v>5567</v>
      </c>
      <c r="D76" s="257" t="s">
        <v>6</v>
      </c>
      <c r="E76" s="439" t="str">
        <f>IFERROR(VLOOKUP($C76,'SINAPI FEVEREIRO DES. 2019'!$1:$1048576,2,0),IFERROR(VLOOKUP($C76,'COMP. PROPRIA'!$B$10:$I$11965,4,0),""))</f>
        <v>LANCAMENTO/APLICACAO MANUAL DE CONCRETO EM FUNDACOES</v>
      </c>
      <c r="F76" s="440"/>
      <c r="G76" s="440"/>
      <c r="H76" s="440"/>
      <c r="I76" s="440"/>
      <c r="J76" s="441"/>
      <c r="K76" s="167">
        <f>K72</f>
        <v>18.75</v>
      </c>
      <c r="L76" s="219" t="str">
        <f>IFERROR(VLOOKUP($C76,'SINAPI FEVEREIRO DES. 2019'!$1:$1048576,3,0),IFERROR(VLOOKUP($C76,'COMP. PROPRIA'!$B$10:$I$129873,5,0),""))</f>
        <v>M3</v>
      </c>
      <c r="M76" s="297"/>
      <c r="N76" s="298"/>
      <c r="O76" s="218"/>
      <c r="P76" s="218"/>
    </row>
    <row r="77" spans="2:18" ht="15">
      <c r="B77" s="125"/>
      <c r="D77" s="257"/>
      <c r="E77" s="377"/>
      <c r="F77" s="378"/>
      <c r="G77" s="378"/>
      <c r="H77" s="378"/>
      <c r="I77" s="378"/>
      <c r="J77" s="379"/>
      <c r="K77" s="167"/>
      <c r="L77" s="219"/>
      <c r="M77" s="297"/>
      <c r="N77" s="298"/>
      <c r="O77" s="218"/>
      <c r="P77" s="218"/>
    </row>
    <row r="78" spans="2:18" ht="34.5" customHeight="1">
      <c r="B78" s="125"/>
      <c r="C78" s="60" t="s">
        <v>5499</v>
      </c>
      <c r="D78" s="257" t="s">
        <v>6</v>
      </c>
      <c r="E78" s="439" t="str">
        <f>IFERROR(VLOOKUP($C78,'SINAPI FEVEREIRO DES. 2019'!$1:$1048576,2,0),IFERROR(VLOOKUP($C78,'COMP. PROPRIA'!$B$10:$I$11965,4,0),""))</f>
        <v>IMPERMEABILIZACAO DE ESTRUTURAS ENTERRADAS, COM TINTA ASFALTICA, DUAS DEMAOS.</v>
      </c>
      <c r="F78" s="440"/>
      <c r="G78" s="440"/>
      <c r="H78" s="440"/>
      <c r="I78" s="440"/>
      <c r="J78" s="441"/>
      <c r="K78" s="167">
        <f>K80</f>
        <v>87.5</v>
      </c>
      <c r="L78" s="219" t="str">
        <f>IFERROR(VLOOKUP($C78,'SINAPI FEVEREIRO DES. 2019'!$1:$1048576,3,0),IFERROR(VLOOKUP($C78,'COMP. PROPRIA'!$B$10:$I$129873,5,0),""))</f>
        <v>M2</v>
      </c>
      <c r="M78" s="297"/>
      <c r="N78" s="298"/>
      <c r="O78" s="218"/>
      <c r="P78" s="218"/>
    </row>
    <row r="79" spans="2:18" ht="15">
      <c r="B79" s="125"/>
      <c r="D79" s="257"/>
      <c r="E79" s="55" t="s">
        <v>1259</v>
      </c>
      <c r="F79" s="229" t="s">
        <v>11877</v>
      </c>
      <c r="G79" s="229" t="s">
        <v>11865</v>
      </c>
      <c r="H79" s="378"/>
      <c r="I79" s="378"/>
      <c r="J79" s="379"/>
      <c r="K79" s="167"/>
      <c r="L79" s="219"/>
      <c r="M79" s="297"/>
      <c r="N79" s="298"/>
      <c r="O79" s="218"/>
      <c r="P79" s="218"/>
    </row>
    <row r="80" spans="2:18" ht="18" customHeight="1">
      <c r="B80" s="125"/>
      <c r="D80" s="257"/>
      <c r="E80" s="277">
        <v>50</v>
      </c>
      <c r="F80" s="53">
        <v>1.75</v>
      </c>
      <c r="G80" s="53">
        <v>1</v>
      </c>
      <c r="H80" s="378"/>
      <c r="I80" s="378"/>
      <c r="J80" s="379"/>
      <c r="K80" s="167">
        <f>E80*F80*G80</f>
        <v>87.5</v>
      </c>
      <c r="L80" s="219"/>
      <c r="M80" s="297"/>
      <c r="N80" s="298"/>
      <c r="O80" s="218"/>
      <c r="P80" s="218"/>
    </row>
    <row r="81" spans="2:17" ht="15" customHeight="1">
      <c r="B81" s="125"/>
      <c r="C81" s="62"/>
      <c r="D81" s="19"/>
      <c r="E81" s="57"/>
      <c r="F81" s="46"/>
      <c r="G81" s="46"/>
      <c r="H81" s="46"/>
      <c r="I81" s="46"/>
      <c r="J81" s="58"/>
      <c r="K81" s="166"/>
      <c r="L81" s="75"/>
      <c r="M81" s="297"/>
      <c r="N81" s="298"/>
      <c r="O81" s="218"/>
      <c r="P81" s="218"/>
    </row>
    <row r="82" spans="2:17" ht="15" customHeight="1">
      <c r="B82" s="125"/>
      <c r="C82" s="62"/>
      <c r="D82" s="19"/>
      <c r="E82" s="445" t="s">
        <v>11892</v>
      </c>
      <c r="F82" s="446"/>
      <c r="G82" s="446"/>
      <c r="H82" s="446"/>
      <c r="I82" s="446"/>
      <c r="J82" s="447"/>
      <c r="K82" s="166"/>
      <c r="L82" s="75"/>
      <c r="M82" s="297"/>
      <c r="N82" s="298"/>
      <c r="O82" s="218"/>
      <c r="P82" s="218"/>
    </row>
    <row r="83" spans="2:17" ht="15" customHeight="1">
      <c r="B83" s="125"/>
      <c r="C83" s="62"/>
      <c r="D83" s="19"/>
      <c r="E83" s="57"/>
      <c r="F83" s="46"/>
      <c r="G83" s="46"/>
      <c r="H83" s="46"/>
      <c r="I83" s="46"/>
      <c r="J83" s="58"/>
      <c r="K83" s="166"/>
      <c r="L83" s="75"/>
      <c r="M83" s="297"/>
      <c r="N83" s="298"/>
      <c r="O83" s="218"/>
      <c r="P83" s="218"/>
    </row>
    <row r="84" spans="2:17" ht="34.5" customHeight="1">
      <c r="B84" s="125"/>
      <c r="C84" s="60">
        <v>96527</v>
      </c>
      <c r="D84" s="257" t="s">
        <v>6</v>
      </c>
      <c r="E84" s="439" t="str">
        <f>IFERROR(VLOOKUP($C84,'SINAPI FEVEREIRO DES. 2019'!$1:$1048576,2,0),IFERROR(VLOOKUP($C84,'COMP. PROPRIA'!$B$10:$I$11965,4,0),""))</f>
        <v>ESCAVAÇÃO MANUAL DE VALA PARA VIGA BALDRAME, COM PREVISÃO DE FÔRMA. AF_06/2017</v>
      </c>
      <c r="F84" s="440"/>
      <c r="G84" s="440"/>
      <c r="H84" s="440"/>
      <c r="I84" s="440"/>
      <c r="J84" s="441"/>
      <c r="K84" s="167">
        <f>SUM(K86:K86)</f>
        <v>65.625</v>
      </c>
      <c r="L84" s="219" t="str">
        <f>IFERROR(VLOOKUP($C84,'SINAPI FEVEREIRO DES. 2019'!$1:$1048576,3,0),IFERROR(VLOOKUP($C84,'COMP. PROPRIA'!$B$10:$I$129873,5,0),""))</f>
        <v>M3</v>
      </c>
      <c r="M84" s="365"/>
      <c r="N84" s="298"/>
      <c r="O84" s="218"/>
      <c r="P84" s="218"/>
    </row>
    <row r="85" spans="2:17" ht="15" customHeight="1">
      <c r="B85" s="125"/>
      <c r="C85" s="285"/>
      <c r="D85" s="257"/>
      <c r="E85" s="55" t="s">
        <v>1259</v>
      </c>
      <c r="F85" s="229" t="s">
        <v>11877</v>
      </c>
      <c r="G85" s="229" t="s">
        <v>5965</v>
      </c>
      <c r="H85" s="229" t="s">
        <v>11865</v>
      </c>
      <c r="I85" s="336"/>
      <c r="J85" s="337"/>
      <c r="K85" s="167"/>
      <c r="L85" s="75"/>
      <c r="M85" s="297"/>
      <c r="N85" s="298"/>
      <c r="O85" s="218"/>
      <c r="P85" s="218"/>
    </row>
    <row r="86" spans="2:17" ht="15" customHeight="1">
      <c r="B86" s="125"/>
      <c r="C86" s="285"/>
      <c r="D86" s="257"/>
      <c r="E86" s="277">
        <v>50</v>
      </c>
      <c r="F86" s="53">
        <v>0.75</v>
      </c>
      <c r="G86" s="53">
        <v>1.75</v>
      </c>
      <c r="H86" s="53">
        <v>1</v>
      </c>
      <c r="I86" s="378"/>
      <c r="J86" s="379"/>
      <c r="K86" s="52">
        <f>E86*F86*G86*H86</f>
        <v>65.625</v>
      </c>
      <c r="L86" s="75"/>
      <c r="M86" s="297"/>
      <c r="N86" s="298"/>
      <c r="O86" s="218"/>
      <c r="P86" s="218"/>
    </row>
    <row r="87" spans="2:17" s="84" customFormat="1" ht="15" customHeight="1">
      <c r="B87" s="125"/>
      <c r="C87" s="62"/>
      <c r="D87" s="62"/>
      <c r="E87" s="341"/>
      <c r="F87" s="43"/>
      <c r="G87" s="43"/>
      <c r="H87" s="43"/>
      <c r="I87" s="378"/>
      <c r="J87" s="379"/>
      <c r="K87" s="170"/>
      <c r="L87" s="279"/>
      <c r="M87" s="362"/>
      <c r="N87" s="363"/>
      <c r="O87" s="364"/>
      <c r="P87" s="364"/>
    </row>
    <row r="88" spans="2:17" ht="35.25" customHeight="1">
      <c r="B88" s="125"/>
      <c r="C88" s="285">
        <v>96536</v>
      </c>
      <c r="D88" s="257" t="s">
        <v>6</v>
      </c>
      <c r="E88" s="439" t="str">
        <f>IFERROR(VLOOKUP($C88,'SINAPI FEVEREIRO DES. 2019'!$1:$1048576,2,0),IFERROR(VLOOKUP($C88,'COMP. PROPRIA'!$B$10:$I$11965,4,0),""))</f>
        <v>FABRICAÇÃO, MONTAGEM E DESMONTAGEM DE FÔRMA PARA VIGA BALDRAME, EM MADEIRA SERRADA, E=25 MM, 4 UTILIZAÇÕES. AF_06/2017</v>
      </c>
      <c r="F88" s="440"/>
      <c r="G88" s="440"/>
      <c r="H88" s="440"/>
      <c r="I88" s="440"/>
      <c r="J88" s="441"/>
      <c r="K88" s="167">
        <f>SUM(K90:K91)</f>
        <v>176.8</v>
      </c>
      <c r="L88" s="219" t="str">
        <f>IFERROR(VLOOKUP($C88,'SINAPI FEVEREIRO DES. 2019'!$1:$1048576,3,0),IFERROR(VLOOKUP($C88,'COMP. PROPRIA'!$B$10:$I$129873,5,0),""))</f>
        <v>M2</v>
      </c>
      <c r="M88" s="297"/>
      <c r="N88" s="298"/>
      <c r="O88" s="218"/>
      <c r="P88" s="218"/>
    </row>
    <row r="89" spans="2:17" ht="15" customHeight="1">
      <c r="B89" s="125"/>
      <c r="C89" s="285"/>
      <c r="D89" s="257"/>
      <c r="E89" s="55" t="s">
        <v>1259</v>
      </c>
      <c r="F89" s="229" t="s">
        <v>5965</v>
      </c>
      <c r="G89" s="229" t="s">
        <v>11880</v>
      </c>
      <c r="H89" s="336"/>
      <c r="I89" s="336"/>
      <c r="J89" s="337"/>
      <c r="K89" s="167"/>
      <c r="L89" s="75"/>
      <c r="M89" s="297"/>
      <c r="N89" s="298"/>
      <c r="O89" s="218"/>
      <c r="P89" s="218"/>
    </row>
    <row r="90" spans="2:17" ht="15" customHeight="1">
      <c r="B90" s="125"/>
      <c r="C90" s="285"/>
      <c r="D90" s="257"/>
      <c r="E90" s="277">
        <v>50</v>
      </c>
      <c r="F90" s="53">
        <v>1.75</v>
      </c>
      <c r="G90" s="53"/>
      <c r="H90" s="53">
        <v>2</v>
      </c>
      <c r="I90" s="378"/>
      <c r="J90" s="379"/>
      <c r="K90" s="52">
        <f t="shared" ref="K90:K91" si="0">E90*F90*H90</f>
        <v>175</v>
      </c>
      <c r="L90" s="75"/>
      <c r="M90" s="297"/>
      <c r="N90" s="298"/>
      <c r="O90" s="218"/>
      <c r="P90" s="218"/>
      <c r="Q90" s="394"/>
    </row>
    <row r="91" spans="2:17" ht="15" customHeight="1">
      <c r="B91" s="125"/>
      <c r="C91" s="285"/>
      <c r="D91" s="257"/>
      <c r="E91" s="277">
        <v>0.45</v>
      </c>
      <c r="F91" s="53">
        <v>2</v>
      </c>
      <c r="G91" s="53"/>
      <c r="H91" s="53">
        <v>2</v>
      </c>
      <c r="I91" s="378"/>
      <c r="J91" s="379"/>
      <c r="K91" s="52">
        <f t="shared" si="0"/>
        <v>1.8</v>
      </c>
      <c r="L91" s="75"/>
      <c r="M91" s="297"/>
      <c r="N91" s="298"/>
      <c r="O91" s="218"/>
      <c r="P91" s="218"/>
    </row>
    <row r="92" spans="2:17" ht="15" customHeight="1">
      <c r="B92" s="125"/>
      <c r="C92" s="62"/>
      <c r="D92" s="19"/>
      <c r="E92" s="57"/>
      <c r="F92" s="46"/>
      <c r="G92" s="46"/>
      <c r="H92" s="46"/>
      <c r="I92" s="46"/>
      <c r="J92" s="58"/>
      <c r="K92" s="166"/>
      <c r="L92" s="75"/>
      <c r="M92" s="297"/>
      <c r="N92" s="298"/>
      <c r="O92" s="218"/>
      <c r="P92" s="218"/>
    </row>
    <row r="93" spans="2:17" ht="30.75" customHeight="1">
      <c r="B93" s="125"/>
      <c r="C93" s="60">
        <v>96617</v>
      </c>
      <c r="D93" s="257" t="s">
        <v>6</v>
      </c>
      <c r="E93" s="439" t="str">
        <f>IFERROR(VLOOKUP($C93,'SINAPI FEVEREIRO DES. 2019'!$1:$1048576,2,0),IFERROR(VLOOKUP($C93,'COMP. PROPRIA'!$B$10:$I$11965,4,0),""))</f>
        <v>LASTRO DE CONCRETO MAGRO, APLICADO EM BLOCOS DE COROAMENTO OU SAPATAS, ESPESSURA DE 3 CM. AF_08/2017</v>
      </c>
      <c r="F93" s="440"/>
      <c r="G93" s="440"/>
      <c r="H93" s="440"/>
      <c r="I93" s="440"/>
      <c r="J93" s="441"/>
      <c r="K93" s="167">
        <f>K95</f>
        <v>12.5</v>
      </c>
      <c r="L93" s="219" t="str">
        <f>IFERROR(VLOOKUP($C93,'SINAPI FEVEREIRO DES. 2019'!$1:$1048576,3,0),IFERROR(VLOOKUP($C93,'COMP. PROPRIA'!$B$10:$I$129873,5,0),""))</f>
        <v>M2</v>
      </c>
      <c r="M93" s="297"/>
      <c r="N93" s="298"/>
      <c r="O93" s="218"/>
      <c r="P93" s="218"/>
    </row>
    <row r="94" spans="2:17" ht="15" customHeight="1">
      <c r="B94" s="125"/>
      <c r="D94" s="257"/>
      <c r="E94" s="55" t="s">
        <v>1259</v>
      </c>
      <c r="F94" s="229" t="s">
        <v>11880</v>
      </c>
      <c r="H94" s="336"/>
      <c r="I94" s="336"/>
      <c r="J94" s="337"/>
      <c r="K94" s="167"/>
      <c r="L94" s="75"/>
      <c r="M94" s="297"/>
      <c r="N94" s="298"/>
      <c r="O94" s="218"/>
      <c r="P94" s="218"/>
    </row>
    <row r="95" spans="2:17" ht="15" customHeight="1">
      <c r="B95" s="125"/>
      <c r="D95" s="257"/>
      <c r="E95" s="277">
        <f>E90</f>
        <v>50</v>
      </c>
      <c r="F95" s="53">
        <v>0.25</v>
      </c>
      <c r="H95" s="336"/>
      <c r="I95" s="336"/>
      <c r="J95" s="337"/>
      <c r="K95" s="52">
        <f>E95*F95</f>
        <v>12.5</v>
      </c>
      <c r="L95" s="75"/>
      <c r="M95" s="297"/>
      <c r="N95" s="298"/>
      <c r="O95" s="218"/>
      <c r="P95" s="218"/>
    </row>
    <row r="96" spans="2:17" ht="15" customHeight="1">
      <c r="B96" s="125"/>
      <c r="D96" s="19"/>
      <c r="E96" s="57"/>
      <c r="F96" s="46"/>
      <c r="G96" s="46"/>
      <c r="H96" s="46"/>
      <c r="I96" s="46"/>
      <c r="J96" s="58"/>
      <c r="K96" s="166"/>
      <c r="L96" s="75"/>
      <c r="M96" s="297"/>
      <c r="N96" s="298"/>
      <c r="O96" s="218"/>
      <c r="P96" s="218"/>
    </row>
    <row r="97" spans="2:16" ht="27" customHeight="1">
      <c r="B97" s="125"/>
      <c r="C97" s="60">
        <v>96545</v>
      </c>
      <c r="D97" s="257" t="s">
        <v>6</v>
      </c>
      <c r="E97" s="439" t="str">
        <f>IFERROR(VLOOKUP($C97,'SINAPI FEVEREIRO DES. 2019'!$1:$1048576,2,0),IFERROR(VLOOKUP($C97,'COMP. PROPRIA'!$B$10:$I$11965,4,0),""))</f>
        <v>ARMAÇÃO DE BLOCO, VIGA BALDRAME OU SAPATA UTILIZANDO AÇO CA-50 DE 8 MM - MONTAGEM. AF_06/2017</v>
      </c>
      <c r="F97" s="440"/>
      <c r="G97" s="440"/>
      <c r="H97" s="440"/>
      <c r="I97" s="440"/>
      <c r="J97" s="441"/>
      <c r="K97" s="167">
        <f>K100</f>
        <v>730.03854320000005</v>
      </c>
      <c r="L97" s="219" t="str">
        <f>IFERROR(VLOOKUP($C97,'SINAPI FEVEREIRO DES. 2019'!$1:$1048576,3,0),IFERROR(VLOOKUP($C97,'COMP. PROPRIA'!$B$10:$I$129873,5,0),""))</f>
        <v>KG</v>
      </c>
      <c r="M97" s="297"/>
      <c r="N97" s="298"/>
      <c r="O97" s="218"/>
      <c r="P97" s="218"/>
    </row>
    <row r="98" spans="2:16" ht="15" customHeight="1">
      <c r="B98" s="125"/>
      <c r="D98" s="257"/>
      <c r="E98" s="188"/>
      <c r="H98" s="342" t="s">
        <v>11866</v>
      </c>
      <c r="I98" s="343">
        <f>K97/K107</f>
        <v>33.37319054628572</v>
      </c>
      <c r="J98" s="337"/>
      <c r="K98" s="167"/>
      <c r="L98" s="75"/>
      <c r="M98" s="297"/>
      <c r="N98" s="298"/>
      <c r="O98" s="218"/>
      <c r="P98" s="218"/>
    </row>
    <row r="99" spans="2:16" ht="15" customHeight="1">
      <c r="B99" s="125"/>
      <c r="D99" s="257"/>
      <c r="E99" s="344" t="s">
        <v>11867</v>
      </c>
      <c r="F99" s="345" t="s">
        <v>1259</v>
      </c>
      <c r="G99" s="345" t="s">
        <v>11868</v>
      </c>
      <c r="H99" s="346" t="s">
        <v>11869</v>
      </c>
      <c r="I99" s="347" t="s">
        <v>1268</v>
      </c>
      <c r="J99" s="337"/>
      <c r="K99" s="52"/>
      <c r="L99" s="75"/>
      <c r="M99" s="297"/>
      <c r="N99" s="298"/>
      <c r="O99" s="218"/>
      <c r="P99" s="218"/>
    </row>
    <row r="100" spans="2:16" ht="15" customHeight="1">
      <c r="B100" s="125"/>
      <c r="D100" s="19"/>
      <c r="E100" s="69">
        <v>8</v>
      </c>
      <c r="F100" s="42">
        <v>1848.55</v>
      </c>
      <c r="G100" s="42">
        <v>1</v>
      </c>
      <c r="H100" s="351">
        <f>((E100/1000)*(E100/1000)*3.14*0.25)*7850</f>
        <v>0.39438400000000001</v>
      </c>
      <c r="I100" s="42">
        <v>1</v>
      </c>
      <c r="J100" s="58"/>
      <c r="K100" s="52">
        <f>F100*G100*H100+I100</f>
        <v>730.03854320000005</v>
      </c>
      <c r="L100" s="75"/>
      <c r="M100" s="297"/>
      <c r="N100" s="298"/>
      <c r="O100" s="218"/>
      <c r="P100" s="218"/>
    </row>
    <row r="101" spans="2:16" ht="15" customHeight="1">
      <c r="B101" s="125"/>
      <c r="D101" s="19"/>
      <c r="E101" s="57"/>
      <c r="F101" s="46"/>
      <c r="G101" s="46"/>
      <c r="H101" s="46"/>
      <c r="I101" s="46"/>
      <c r="J101" s="58"/>
      <c r="K101" s="166"/>
      <c r="L101" s="75"/>
      <c r="M101" s="297"/>
      <c r="N101" s="298"/>
      <c r="O101" s="218"/>
      <c r="P101" s="218"/>
    </row>
    <row r="102" spans="2:16" ht="24.75" customHeight="1">
      <c r="B102" s="125"/>
      <c r="C102" s="60">
        <v>96546</v>
      </c>
      <c r="D102" s="257" t="s">
        <v>6</v>
      </c>
      <c r="E102" s="439" t="str">
        <f>IFERROR(VLOOKUP($C102,'SINAPI FEVEREIRO DES. 2019'!$1:$1048576,2,0),IFERROR(VLOOKUP($C102,'COMP. PROPRIA'!$B$10:$I$11965,4,0),""))</f>
        <v>ARMAÇÃO DE BLOCO, VIGA BALDRAME OU SAPATA UTILIZANDO AÇO CA-50 DE 10 MM - MONTAGEM. AF_06/2017</v>
      </c>
      <c r="F102" s="440"/>
      <c r="G102" s="440"/>
      <c r="H102" s="440"/>
      <c r="I102" s="440"/>
      <c r="J102" s="441"/>
      <c r="K102" s="167">
        <f>K105</f>
        <v>519.35443000000009</v>
      </c>
      <c r="L102" s="219" t="str">
        <f>IFERROR(VLOOKUP($C102,'SINAPI FEVEREIRO DES. 2019'!$1:$1048576,3,0),IFERROR(VLOOKUP($C102,'COMP. PROPRIA'!$B$10:$I$129873,5,0),""))</f>
        <v>KG</v>
      </c>
      <c r="M102" s="297"/>
      <c r="N102" s="298"/>
      <c r="O102" s="218"/>
      <c r="P102" s="218"/>
    </row>
    <row r="103" spans="2:16" ht="15" customHeight="1">
      <c r="B103" s="125"/>
      <c r="D103" s="257"/>
      <c r="E103" s="188"/>
      <c r="H103" s="342" t="s">
        <v>11866</v>
      </c>
      <c r="I103" s="343">
        <f>K102/K107</f>
        <v>23.741916800000006</v>
      </c>
      <c r="J103" s="337"/>
      <c r="K103" s="167"/>
      <c r="L103" s="75"/>
      <c r="M103" s="297"/>
      <c r="N103" s="298"/>
      <c r="O103" s="218"/>
      <c r="P103" s="218"/>
    </row>
    <row r="104" spans="2:16" ht="15" customHeight="1">
      <c r="B104" s="125"/>
      <c r="C104" s="285"/>
      <c r="D104" s="257"/>
      <c r="E104" s="344" t="s">
        <v>11867</v>
      </c>
      <c r="F104" s="345" t="s">
        <v>1259</v>
      </c>
      <c r="G104" s="345" t="s">
        <v>11870</v>
      </c>
      <c r="H104" s="346" t="s">
        <v>11869</v>
      </c>
      <c r="I104" s="347" t="s">
        <v>1268</v>
      </c>
      <c r="J104" s="337"/>
      <c r="K104" s="52"/>
      <c r="L104" s="75"/>
      <c r="M104" s="297"/>
      <c r="N104" s="298"/>
      <c r="O104" s="218"/>
      <c r="P104" s="218"/>
    </row>
    <row r="105" spans="2:16" ht="15" customHeight="1">
      <c r="B105" s="125"/>
      <c r="C105" s="62"/>
      <c r="D105" s="19"/>
      <c r="E105" s="69">
        <v>10</v>
      </c>
      <c r="F105" s="42">
        <v>842.8</v>
      </c>
      <c r="G105" s="42">
        <v>1</v>
      </c>
      <c r="H105" s="351">
        <f>((E105/1000)*(E105/1000)*3.14*0.25)*7850</f>
        <v>0.61622500000000013</v>
      </c>
      <c r="I105" s="42">
        <v>1</v>
      </c>
      <c r="J105" s="58"/>
      <c r="K105" s="52">
        <f>F105*G105*H105*I105</f>
        <v>519.35443000000009</v>
      </c>
      <c r="L105" s="75"/>
      <c r="M105" s="297"/>
      <c r="N105" s="298"/>
      <c r="O105" s="218"/>
      <c r="P105" s="218"/>
    </row>
    <row r="106" spans="2:16" ht="15" customHeight="1">
      <c r="B106" s="125"/>
      <c r="C106" s="62"/>
      <c r="D106" s="19"/>
      <c r="E106" s="57"/>
      <c r="F106" s="46"/>
      <c r="G106" s="46"/>
      <c r="H106" s="46"/>
      <c r="I106" s="46"/>
      <c r="J106" s="58"/>
      <c r="K106" s="166"/>
      <c r="L106" s="75"/>
      <c r="M106" s="297"/>
      <c r="N106" s="298"/>
      <c r="O106" s="218"/>
      <c r="P106" s="218"/>
    </row>
    <row r="107" spans="2:16" ht="29.25" customHeight="1">
      <c r="B107" s="125"/>
      <c r="C107" s="60">
        <v>94965</v>
      </c>
      <c r="D107" s="257" t="s">
        <v>6</v>
      </c>
      <c r="E107" s="439" t="str">
        <f>IFERROR(VLOOKUP($C107,'SINAPI FEVEREIRO DES. 2019'!$1:$1048576,2,0),IFERROR(VLOOKUP($C107,'COMP. PROPRIA'!$B$10:$I$11965,4,0),""))</f>
        <v>CONCRETO FCK = 25MPA, TRAÇO 1:2,3:2,7 (CIMENTO/ AREIA MÉDIA/ BRITA 1)  - PREPARO MECÂNICO COM BETONEIRA 400 L. AF_07/2016</v>
      </c>
      <c r="F107" s="440"/>
      <c r="G107" s="440"/>
      <c r="H107" s="440"/>
      <c r="I107" s="440"/>
      <c r="J107" s="441"/>
      <c r="K107" s="167">
        <f>K109</f>
        <v>21.875</v>
      </c>
      <c r="L107" s="219" t="str">
        <f>IFERROR(VLOOKUP($C107,'SINAPI FEVEREIRO DES. 2019'!$1:$1048576,3,0),IFERROR(VLOOKUP($C107,'COMP. PROPRIA'!$B$10:$I$129873,5,0),""))</f>
        <v>M3</v>
      </c>
      <c r="M107" s="297"/>
      <c r="N107" s="298"/>
      <c r="O107" s="218"/>
      <c r="P107" s="218"/>
    </row>
    <row r="108" spans="2:16" ht="15" customHeight="1">
      <c r="B108" s="125"/>
      <c r="C108" s="285"/>
      <c r="D108" s="257"/>
      <c r="E108" s="348" t="s">
        <v>11823</v>
      </c>
      <c r="F108" s="347" t="s">
        <v>1266</v>
      </c>
      <c r="G108" s="347" t="s">
        <v>11871</v>
      </c>
      <c r="H108" s="345" t="s">
        <v>11872</v>
      </c>
      <c r="I108" s="336"/>
      <c r="J108" s="337"/>
      <c r="K108" s="167"/>
      <c r="L108" s="75"/>
      <c r="M108" s="297"/>
      <c r="N108" s="298"/>
      <c r="O108" s="218"/>
      <c r="P108" s="218"/>
    </row>
    <row r="109" spans="2:16" ht="15" customHeight="1">
      <c r="B109" s="125"/>
      <c r="C109" s="285"/>
      <c r="D109" s="257"/>
      <c r="E109" s="349">
        <f>E90</f>
        <v>50</v>
      </c>
      <c r="F109" s="350">
        <v>0.25</v>
      </c>
      <c r="G109" s="350">
        <f>F90</f>
        <v>1.75</v>
      </c>
      <c r="H109" s="350">
        <v>1</v>
      </c>
      <c r="I109" s="336"/>
      <c r="J109" s="337"/>
      <c r="K109" s="52">
        <f>E109*F109*G109*H109</f>
        <v>21.875</v>
      </c>
      <c r="L109" s="75"/>
      <c r="M109" s="297"/>
      <c r="N109" s="298"/>
      <c r="O109" s="218"/>
      <c r="P109" s="218"/>
    </row>
    <row r="110" spans="2:16" ht="15" customHeight="1">
      <c r="B110" s="125"/>
      <c r="C110" s="62"/>
      <c r="D110" s="19"/>
      <c r="E110" s="57"/>
      <c r="F110" s="46"/>
      <c r="G110" s="46"/>
      <c r="H110" s="46"/>
      <c r="I110" s="46"/>
      <c r="J110" s="58"/>
      <c r="K110" s="166"/>
      <c r="L110" s="75"/>
      <c r="M110" s="297"/>
      <c r="N110" s="298"/>
      <c r="O110" s="218"/>
      <c r="P110" s="218"/>
    </row>
    <row r="111" spans="2:16" ht="22.5" customHeight="1">
      <c r="B111" s="125"/>
      <c r="C111" s="60" t="s">
        <v>5567</v>
      </c>
      <c r="D111" s="257" t="s">
        <v>6</v>
      </c>
      <c r="E111" s="439" t="str">
        <f>IFERROR(VLOOKUP($C111,'SINAPI FEVEREIRO DES. 2019'!$1:$1048576,2,0),IFERROR(VLOOKUP($C111,'COMP. PROPRIA'!$B$10:$I$11965,4,0),""))</f>
        <v>LANCAMENTO/APLICACAO MANUAL DE CONCRETO EM FUNDACOES</v>
      </c>
      <c r="F111" s="440"/>
      <c r="G111" s="440"/>
      <c r="H111" s="440"/>
      <c r="I111" s="440"/>
      <c r="J111" s="441"/>
      <c r="K111" s="167">
        <f>K107</f>
        <v>21.875</v>
      </c>
      <c r="L111" s="219" t="str">
        <f>IFERROR(VLOOKUP($C111,'SINAPI FEVEREIRO DES. 2019'!$1:$1048576,3,0),IFERROR(VLOOKUP($C111,'COMP. PROPRIA'!$B$10:$I$129873,5,0),""))</f>
        <v>M3</v>
      </c>
      <c r="M111" s="297"/>
      <c r="N111" s="298"/>
      <c r="O111" s="218"/>
      <c r="P111" s="218"/>
    </row>
    <row r="112" spans="2:16" ht="15" customHeight="1">
      <c r="B112" s="125"/>
      <c r="C112" s="62"/>
      <c r="D112" s="19"/>
      <c r="E112" s="57"/>
      <c r="F112" s="46"/>
      <c r="G112" s="46"/>
      <c r="H112" s="46"/>
      <c r="I112" s="46"/>
      <c r="J112" s="58"/>
      <c r="K112" s="166"/>
      <c r="L112" s="75"/>
      <c r="M112" s="297"/>
      <c r="N112" s="298"/>
      <c r="O112" s="218"/>
      <c r="P112" s="218"/>
    </row>
    <row r="113" spans="2:16" ht="39" customHeight="1">
      <c r="B113" s="125"/>
      <c r="C113" s="114">
        <v>93382</v>
      </c>
      <c r="D113" s="257" t="s">
        <v>6</v>
      </c>
      <c r="E113" s="439" t="str">
        <f>IFERROR(VLOOKUP($C113,'SINAPI FEVEREIRO DES. 2019'!$1:$1048576,2,0),IFERROR(VLOOKUP($C113,'COMP. PROPRIA'!$B$10:$I$11965,4,0),""))</f>
        <v>REATERRO MANUAL DE VALAS COM COMPACTAÇÃO MECANIZADA. AF_04/2016</v>
      </c>
      <c r="F113" s="440"/>
      <c r="G113" s="440"/>
      <c r="H113" s="440"/>
      <c r="I113" s="440"/>
      <c r="J113" s="441"/>
      <c r="K113" s="167">
        <f>K84+K55-K107-K72</f>
        <v>70</v>
      </c>
      <c r="L113" s="219" t="str">
        <f>IFERROR(VLOOKUP($C113,'SINAPI FEVEREIRO DES. 2019'!$1:$1048576,3,0),IFERROR(VLOOKUP($C113,'COMP. PROPRIA'!$B$10:$I$129873,5,0),""))</f>
        <v>M3</v>
      </c>
      <c r="M113" s="367">
        <f>K55+K84-K113</f>
        <v>40.625</v>
      </c>
      <c r="N113" s="368" t="s">
        <v>35</v>
      </c>
      <c r="O113" s="218"/>
      <c r="P113" s="218"/>
    </row>
    <row r="114" spans="2:16" ht="15" customHeight="1">
      <c r="B114" s="125"/>
      <c r="D114" s="19"/>
      <c r="E114" s="57"/>
      <c r="F114" s="46"/>
      <c r="G114" s="46"/>
      <c r="H114" s="46"/>
      <c r="I114" s="46"/>
      <c r="J114" s="58"/>
      <c r="K114" s="166"/>
      <c r="L114" s="75"/>
      <c r="M114" s="297"/>
      <c r="N114" s="298"/>
      <c r="O114" s="218"/>
      <c r="P114" s="218"/>
    </row>
    <row r="115" spans="2:16" ht="30" customHeight="1">
      <c r="B115" s="125"/>
      <c r="C115" s="114" t="s">
        <v>5499</v>
      </c>
      <c r="D115" s="257" t="s">
        <v>6</v>
      </c>
      <c r="E115" s="439" t="str">
        <f>IFERROR(VLOOKUP($C115,'SINAPI FEVEREIRO DES. 2019'!$1:$1048576,2,0),IFERROR(VLOOKUP($C115,'COMP. PROPRIA'!$B$10:$I$11965,4,0),""))</f>
        <v>IMPERMEABILIZACAO DE ESTRUTURAS ENTERRADAS, COM TINTA ASFALTICA, DUAS DEMAOS.</v>
      </c>
      <c r="F115" s="440"/>
      <c r="G115" s="440"/>
      <c r="H115" s="440"/>
      <c r="I115" s="440"/>
      <c r="J115" s="441"/>
      <c r="K115" s="167">
        <f>K117</f>
        <v>175</v>
      </c>
      <c r="L115" s="219" t="str">
        <f>IFERROR(VLOOKUP($C115,'SINAPI FEVEREIRO DES. 2019'!$1:$1048576,3,0),IFERROR(VLOOKUP($C115,'COMP. PROPRIA'!$B$10:$I$129873,5,0),""))</f>
        <v>M2</v>
      </c>
      <c r="M115" s="297"/>
      <c r="N115" s="298"/>
      <c r="O115" s="218"/>
      <c r="P115" s="218"/>
    </row>
    <row r="116" spans="2:16" ht="30" customHeight="1">
      <c r="B116" s="125"/>
      <c r="C116" s="114"/>
      <c r="D116" s="257"/>
      <c r="E116" s="55" t="s">
        <v>1259</v>
      </c>
      <c r="F116" s="229" t="s">
        <v>11877</v>
      </c>
      <c r="G116" s="229" t="s">
        <v>11865</v>
      </c>
      <c r="H116" s="378"/>
      <c r="I116" s="378"/>
      <c r="J116" s="379"/>
      <c r="K116" s="167"/>
      <c r="L116" s="219"/>
      <c r="M116" s="297"/>
      <c r="N116" s="298"/>
      <c r="O116" s="218"/>
      <c r="P116" s="218"/>
    </row>
    <row r="117" spans="2:16" ht="30" customHeight="1">
      <c r="B117" s="125"/>
      <c r="C117" s="114"/>
      <c r="D117" s="257"/>
      <c r="E117" s="277">
        <v>50</v>
      </c>
      <c r="F117" s="53">
        <v>1.75</v>
      </c>
      <c r="G117" s="53">
        <v>2</v>
      </c>
      <c r="H117" s="378"/>
      <c r="I117" s="378"/>
      <c r="J117" s="379"/>
      <c r="K117" s="167">
        <f>E117*F117*G117</f>
        <v>175</v>
      </c>
      <c r="L117" s="219"/>
      <c r="M117" s="297"/>
      <c r="N117" s="298"/>
      <c r="O117" s="218"/>
      <c r="P117" s="218"/>
    </row>
    <row r="118" spans="2:16" ht="15" customHeight="1">
      <c r="B118" s="125"/>
      <c r="C118" s="285"/>
      <c r="D118" s="257"/>
      <c r="E118" s="341"/>
      <c r="F118" s="43"/>
      <c r="G118" s="43"/>
      <c r="H118" s="336"/>
      <c r="I118" s="336"/>
      <c r="J118" s="337"/>
      <c r="K118" s="52"/>
      <c r="L118" s="75"/>
      <c r="M118" s="297"/>
      <c r="N118" s="298"/>
      <c r="O118" s="218"/>
      <c r="P118" s="218"/>
    </row>
    <row r="119" spans="2:16" ht="15" customHeight="1">
      <c r="B119" s="125"/>
      <c r="C119" s="285"/>
      <c r="D119" s="257"/>
      <c r="E119" s="445" t="s">
        <v>11909</v>
      </c>
      <c r="F119" s="446"/>
      <c r="G119" s="446"/>
      <c r="H119" s="446"/>
      <c r="I119" s="446"/>
      <c r="J119" s="447"/>
      <c r="K119" s="52"/>
      <c r="L119" s="75"/>
      <c r="M119" s="297"/>
      <c r="N119" s="298"/>
      <c r="O119" s="218"/>
      <c r="P119" s="218"/>
    </row>
    <row r="120" spans="2:16" ht="15" customHeight="1">
      <c r="B120" s="125"/>
      <c r="C120" s="285"/>
      <c r="D120" s="257"/>
      <c r="E120" s="341"/>
      <c r="F120" s="43"/>
      <c r="G120" s="43"/>
      <c r="H120" s="378"/>
      <c r="I120" s="378"/>
      <c r="J120" s="379"/>
      <c r="K120" s="52"/>
      <c r="L120" s="75"/>
      <c r="M120" s="297"/>
      <c r="N120" s="298"/>
      <c r="O120" s="218"/>
      <c r="P120" s="218"/>
    </row>
    <row r="121" spans="2:16" ht="24.75" customHeight="1">
      <c r="B121" s="125"/>
      <c r="C121" s="115" t="str">
        <f>'COMP. PROPRIA'!B48</f>
        <v>CP-MURO-01</v>
      </c>
      <c r="D121" s="257" t="s">
        <v>1288</v>
      </c>
      <c r="E121" s="439" t="str">
        <f>IFERROR(VLOOKUP($C121,'SINAPI FEVEREIRO DES. 2019'!$1:$1048576,2,0),IFERROR(VLOOKUP($C121,'COMP. PROPRIA'!$B$10:$I$11965,4,0),""))</f>
        <v>EXECUÇÃO DE DRENAGEM DO MURO DE ARRIMO</v>
      </c>
      <c r="F121" s="440"/>
      <c r="G121" s="440"/>
      <c r="H121" s="440"/>
      <c r="I121" s="440"/>
      <c r="J121" s="441"/>
      <c r="K121" s="167">
        <v>49.5</v>
      </c>
      <c r="L121" s="219" t="str">
        <f>IFERROR(VLOOKUP($C121,'SINAPI FEVEREIRO DES. 2019'!$1:$1048576,3,0),IFERROR(VLOOKUP($C121,'COMP. PROPRIA'!$B$10:$I$129873,5,0),""))</f>
        <v>M</v>
      </c>
      <c r="M121" s="297"/>
      <c r="N121" s="298"/>
      <c r="O121" s="218"/>
      <c r="P121" s="218"/>
    </row>
    <row r="122" spans="2:16" ht="15" customHeight="1">
      <c r="B122" s="125"/>
      <c r="C122" s="285"/>
      <c r="D122" s="257"/>
      <c r="E122" s="341"/>
      <c r="F122" s="43"/>
      <c r="G122" s="43"/>
      <c r="H122" s="378"/>
      <c r="I122" s="378"/>
      <c r="J122" s="379"/>
      <c r="K122" s="52"/>
      <c r="L122" s="75"/>
      <c r="M122" s="297"/>
      <c r="N122" s="298"/>
      <c r="O122" s="218"/>
      <c r="P122" s="218"/>
    </row>
    <row r="123" spans="2:16" ht="15" customHeight="1">
      <c r="B123" s="125"/>
      <c r="C123" s="285"/>
      <c r="D123" s="257"/>
      <c r="E123" s="445" t="s">
        <v>11919</v>
      </c>
      <c r="F123" s="446"/>
      <c r="G123" s="446"/>
      <c r="H123" s="446"/>
      <c r="I123" s="446"/>
      <c r="J123" s="447"/>
      <c r="K123" s="52"/>
      <c r="L123" s="75"/>
      <c r="M123" s="297"/>
      <c r="N123" s="298"/>
      <c r="O123" s="218"/>
      <c r="P123" s="218"/>
    </row>
    <row r="124" spans="2:16" ht="15" customHeight="1">
      <c r="B124" s="125"/>
      <c r="C124" s="285"/>
      <c r="D124" s="257"/>
      <c r="E124" s="341"/>
      <c r="F124" s="43"/>
      <c r="G124" s="43"/>
      <c r="H124" s="384"/>
      <c r="I124" s="384"/>
      <c r="J124" s="385"/>
      <c r="K124" s="52"/>
      <c r="L124" s="75"/>
      <c r="M124" s="297"/>
      <c r="N124" s="298"/>
      <c r="O124" s="218"/>
      <c r="P124" s="218"/>
    </row>
    <row r="125" spans="2:16" ht="36.75" customHeight="1">
      <c r="B125" s="125"/>
      <c r="C125" s="60">
        <v>96527</v>
      </c>
      <c r="D125" s="257" t="s">
        <v>6</v>
      </c>
      <c r="E125" s="439" t="str">
        <f>IFERROR(VLOOKUP($C125,'SINAPI FEVEREIRO DES. 2019'!$1:$1048576,2,0),IFERROR(VLOOKUP($C125,'COMP. PROPRIA'!$B$10:$I$11965,4,0),""))</f>
        <v>ESCAVAÇÃO MANUAL DE VALA PARA VIGA BALDRAME, COM PREVISÃO DE FÔRMA. AF_06/2017</v>
      </c>
      <c r="F125" s="440"/>
      <c r="G125" s="440"/>
      <c r="H125" s="440"/>
      <c r="I125" s="440"/>
      <c r="J125" s="441"/>
      <c r="K125" s="167">
        <f>SUM(K127:K127)</f>
        <v>11.28</v>
      </c>
      <c r="L125" s="219" t="str">
        <f>IFERROR(VLOOKUP($C125,'SINAPI FEVEREIRO DES. 2019'!$1:$1048576,3,0),IFERROR(VLOOKUP($C125,'COMP. PROPRIA'!$B$10:$I$129873,5,0),""))</f>
        <v>M3</v>
      </c>
      <c r="M125" s="297"/>
      <c r="N125" s="298"/>
      <c r="O125" s="218"/>
      <c r="P125" s="218"/>
    </row>
    <row r="126" spans="2:16" ht="15" customHeight="1">
      <c r="B126" s="125"/>
      <c r="C126" s="285"/>
      <c r="D126" s="257"/>
      <c r="E126" s="55" t="s">
        <v>1259</v>
      </c>
      <c r="F126" s="229" t="s">
        <v>11877</v>
      </c>
      <c r="G126" s="229" t="s">
        <v>5965</v>
      </c>
      <c r="H126" s="49"/>
      <c r="I126" s="384"/>
      <c r="J126" s="385"/>
      <c r="K126" s="167"/>
      <c r="L126" s="75"/>
      <c r="M126" s="297"/>
      <c r="N126" s="298"/>
      <c r="O126" s="218"/>
      <c r="P126" s="218"/>
    </row>
    <row r="127" spans="2:16" ht="15" customHeight="1">
      <c r="B127" s="125"/>
      <c r="C127" s="285"/>
      <c r="D127" s="257"/>
      <c r="E127" s="277">
        <v>47</v>
      </c>
      <c r="F127" s="53">
        <v>0.4</v>
      </c>
      <c r="G127" s="53">
        <v>0.6</v>
      </c>
      <c r="H127" s="43"/>
      <c r="I127" s="384"/>
      <c r="J127" s="385"/>
      <c r="K127" s="52">
        <f>E127*F127*G127</f>
        <v>11.28</v>
      </c>
      <c r="L127" s="75"/>
      <c r="M127" s="297"/>
      <c r="N127" s="298"/>
      <c r="O127" s="218"/>
      <c r="P127" s="218"/>
    </row>
    <row r="128" spans="2:16" ht="15" customHeight="1">
      <c r="B128" s="125"/>
      <c r="C128" s="285"/>
      <c r="D128" s="257"/>
      <c r="E128" s="341"/>
      <c r="F128" s="43"/>
      <c r="G128" s="43"/>
      <c r="H128" s="384"/>
      <c r="I128" s="384"/>
      <c r="J128" s="385"/>
      <c r="K128" s="52"/>
      <c r="L128" s="75"/>
      <c r="M128" s="297"/>
      <c r="N128" s="298"/>
      <c r="O128" s="218"/>
      <c r="P128" s="218"/>
    </row>
    <row r="129" spans="2:16" ht="25.5" customHeight="1">
      <c r="B129" s="125"/>
      <c r="C129" s="114">
        <v>93382</v>
      </c>
      <c r="D129" s="257" t="s">
        <v>6</v>
      </c>
      <c r="E129" s="439" t="str">
        <f>IFERROR(VLOOKUP($C129,'SINAPI FEVEREIRO DES. 2019'!$1:$1048576,2,0),IFERROR(VLOOKUP($C129,'COMP. PROPRIA'!$B$10:$I$11965,4,0),""))</f>
        <v>REATERRO MANUAL DE VALAS COM COMPACTAÇÃO MECANIZADA. AF_04/2016</v>
      </c>
      <c r="F129" s="440"/>
      <c r="G129" s="440"/>
      <c r="H129" s="440"/>
      <c r="I129" s="440"/>
      <c r="J129" s="441"/>
      <c r="K129" s="167">
        <f>K125-K131</f>
        <v>5.64</v>
      </c>
      <c r="L129" s="219" t="str">
        <f>IFERROR(VLOOKUP($C129,'SINAPI FEVEREIRO DES. 2019'!$1:$1048576,3,0),IFERROR(VLOOKUP($C129,'COMP. PROPRIA'!$B$10:$I$129873,5,0),""))</f>
        <v>M3</v>
      </c>
      <c r="M129" s="297"/>
      <c r="N129" s="298"/>
      <c r="O129" s="218"/>
      <c r="P129" s="218"/>
    </row>
    <row r="130" spans="2:16" ht="15" customHeight="1">
      <c r="B130" s="125"/>
      <c r="C130" s="285"/>
      <c r="D130" s="257"/>
      <c r="E130" s="341"/>
      <c r="F130" s="43"/>
      <c r="G130" s="43"/>
      <c r="H130" s="384"/>
      <c r="I130" s="384"/>
      <c r="J130" s="385"/>
      <c r="K130" s="52"/>
      <c r="L130" s="75"/>
      <c r="M130" s="297"/>
      <c r="N130" s="298"/>
      <c r="O130" s="218"/>
      <c r="P130" s="218"/>
    </row>
    <row r="131" spans="2:16" ht="25.5" customHeight="1">
      <c r="B131" s="125"/>
      <c r="C131" s="114">
        <v>83518</v>
      </c>
      <c r="D131" s="257" t="s">
        <v>6</v>
      </c>
      <c r="E131" s="439" t="str">
        <f>IFERROR(VLOOKUP($C131,'SINAPI FEVEREIRO DES. 2019'!$1:$1048576,2,0),IFERROR(VLOOKUP($C131,'COMP. PROPRIA'!$B$10:$I$11965,4,0),""))</f>
        <v>ALVENARIA EMBASAMENTO E=20 CM BLOCO CONCRETO</v>
      </c>
      <c r="F131" s="440"/>
      <c r="G131" s="440"/>
      <c r="H131" s="440"/>
      <c r="I131" s="440"/>
      <c r="J131" s="441"/>
      <c r="K131" s="167">
        <f>K133</f>
        <v>5.64</v>
      </c>
      <c r="L131" s="219" t="str">
        <f>IFERROR(VLOOKUP($C131,'SINAPI FEVEREIRO DES. 2019'!$1:$1048576,3,0),IFERROR(VLOOKUP($C131,'COMP. PROPRIA'!$B$10:$I$129873,5,0),""))</f>
        <v>M3</v>
      </c>
      <c r="M131" s="297"/>
      <c r="N131" s="298"/>
      <c r="O131" s="218"/>
      <c r="P131" s="218"/>
    </row>
    <row r="132" spans="2:16" ht="15" customHeight="1">
      <c r="B132" s="125"/>
      <c r="C132" s="114"/>
      <c r="D132" s="257"/>
      <c r="E132" s="55" t="s">
        <v>1259</v>
      </c>
      <c r="F132" s="229" t="s">
        <v>11877</v>
      </c>
      <c r="G132" s="229" t="s">
        <v>11920</v>
      </c>
      <c r="H132" s="384"/>
      <c r="I132" s="384"/>
      <c r="J132" s="385"/>
      <c r="K132" s="167"/>
      <c r="L132" s="219"/>
      <c r="M132" s="297"/>
      <c r="N132" s="298"/>
      <c r="O132" s="218"/>
      <c r="P132" s="218"/>
    </row>
    <row r="133" spans="2:16" ht="15" customHeight="1">
      <c r="B133" s="125"/>
      <c r="C133" s="114"/>
      <c r="D133" s="257"/>
      <c r="E133" s="277">
        <v>47</v>
      </c>
      <c r="F133" s="53">
        <v>0.2</v>
      </c>
      <c r="G133" s="53">
        <v>0.6</v>
      </c>
      <c r="H133" s="384"/>
      <c r="I133" s="384"/>
      <c r="J133" s="385"/>
      <c r="K133" s="373">
        <f>E133*F133*G133</f>
        <v>5.64</v>
      </c>
      <c r="L133" s="219"/>
      <c r="M133" s="297"/>
      <c r="N133" s="298"/>
      <c r="O133" s="218"/>
      <c r="P133" s="218"/>
    </row>
    <row r="134" spans="2:16" ht="15" customHeight="1">
      <c r="B134" s="125"/>
      <c r="C134" s="285"/>
      <c r="D134" s="257"/>
      <c r="E134" s="341"/>
      <c r="F134" s="43"/>
      <c r="G134" s="43"/>
      <c r="H134" s="384"/>
      <c r="I134" s="384"/>
      <c r="J134" s="385"/>
      <c r="K134" s="52"/>
      <c r="L134" s="75"/>
      <c r="M134" s="297"/>
      <c r="N134" s="298"/>
      <c r="O134" s="218"/>
      <c r="P134" s="218"/>
    </row>
    <row r="135" spans="2:16" ht="30" customHeight="1">
      <c r="B135" s="125"/>
      <c r="C135" s="114" t="s">
        <v>5499</v>
      </c>
      <c r="D135" s="257" t="s">
        <v>6</v>
      </c>
      <c r="E135" s="439" t="str">
        <f>IFERROR(VLOOKUP($C135,'SINAPI FEVEREIRO DES. 2019'!$1:$1048576,2,0),IFERROR(VLOOKUP($C135,'COMP. PROPRIA'!$B$10:$I$11965,4,0),""))</f>
        <v>IMPERMEABILIZACAO DE ESTRUTURAS ENTERRADAS, COM TINTA ASFALTICA, DUAS DEMAOS.</v>
      </c>
      <c r="F135" s="440"/>
      <c r="G135" s="440"/>
      <c r="H135" s="440"/>
      <c r="I135" s="440"/>
      <c r="J135" s="441"/>
      <c r="K135" s="167">
        <f>K137</f>
        <v>65.8</v>
      </c>
      <c r="L135" s="219" t="str">
        <f>IFERROR(VLOOKUP($C135,'SINAPI FEVEREIRO DES. 2019'!$1:$1048576,3,0),IFERROR(VLOOKUP($C135,'COMP. PROPRIA'!$B$10:$I$129873,5,0),""))</f>
        <v>M2</v>
      </c>
      <c r="M135" s="297"/>
      <c r="N135" s="298"/>
      <c r="O135" s="218"/>
      <c r="P135" s="218"/>
    </row>
    <row r="136" spans="2:16" ht="15" customHeight="1">
      <c r="B136" s="125"/>
      <c r="C136" s="114"/>
      <c r="D136" s="257"/>
      <c r="E136" s="55" t="s">
        <v>1259</v>
      </c>
      <c r="F136" s="229" t="s">
        <v>11877</v>
      </c>
      <c r="G136" s="229" t="s">
        <v>5965</v>
      </c>
      <c r="H136" s="384"/>
      <c r="I136" s="384"/>
      <c r="J136" s="385"/>
      <c r="K136" s="167"/>
      <c r="L136" s="219"/>
      <c r="M136" s="297"/>
      <c r="N136" s="298"/>
      <c r="O136" s="218"/>
      <c r="P136" s="218"/>
    </row>
    <row r="137" spans="2:16" ht="15" customHeight="1">
      <c r="B137" s="125"/>
      <c r="C137" s="114"/>
      <c r="D137" s="257"/>
      <c r="E137" s="277">
        <v>47</v>
      </c>
      <c r="F137" s="53">
        <v>0.2</v>
      </c>
      <c r="G137" s="53">
        <v>0.6</v>
      </c>
      <c r="H137" s="384"/>
      <c r="I137" s="384"/>
      <c r="J137" s="385"/>
      <c r="K137" s="373">
        <f>(E137*G137*2)+(E137*F137)</f>
        <v>65.8</v>
      </c>
      <c r="L137" s="219"/>
      <c r="M137" s="297"/>
      <c r="N137" s="298"/>
      <c r="O137" s="218"/>
      <c r="P137" s="218"/>
    </row>
    <row r="138" spans="2:16" ht="15" customHeight="1">
      <c r="B138" s="125"/>
      <c r="C138" s="285"/>
      <c r="D138" s="257"/>
      <c r="E138" s="341"/>
      <c r="F138" s="43"/>
      <c r="G138" s="43"/>
      <c r="H138" s="384"/>
      <c r="I138" s="384"/>
      <c r="J138" s="385"/>
      <c r="K138" s="52"/>
      <c r="L138" s="75"/>
      <c r="M138" s="297"/>
      <c r="N138" s="298"/>
      <c r="O138" s="218"/>
      <c r="P138" s="218"/>
    </row>
    <row r="139" spans="2:16" ht="15" customHeight="1">
      <c r="B139" s="125"/>
      <c r="C139" s="285"/>
      <c r="D139" s="257"/>
      <c r="E139" s="445" t="s">
        <v>11873</v>
      </c>
      <c r="F139" s="446"/>
      <c r="G139" s="446"/>
      <c r="H139" s="446"/>
      <c r="I139" s="446"/>
      <c r="J139" s="447"/>
      <c r="K139" s="52"/>
      <c r="L139" s="75"/>
      <c r="M139" s="297"/>
      <c r="N139" s="298"/>
      <c r="O139" s="218"/>
      <c r="P139" s="218"/>
    </row>
    <row r="140" spans="2:16" ht="15" customHeight="1">
      <c r="B140" s="125"/>
      <c r="C140" s="285"/>
      <c r="D140" s="257"/>
      <c r="E140" s="341"/>
      <c r="F140" s="43"/>
      <c r="G140" s="43"/>
      <c r="H140" s="378"/>
      <c r="I140" s="378"/>
      <c r="J140" s="379"/>
      <c r="K140" s="52"/>
      <c r="L140" s="75"/>
      <c r="M140" s="297"/>
      <c r="N140" s="298"/>
      <c r="O140" s="218"/>
      <c r="P140" s="218"/>
    </row>
    <row r="141" spans="2:16" ht="59.25" customHeight="1">
      <c r="B141" s="125"/>
      <c r="C141" s="60">
        <v>87523</v>
      </c>
      <c r="D141" s="257" t="s">
        <v>6</v>
      </c>
      <c r="E141" s="439" t="str">
        <f>IFERROR(VLOOKUP($C141,'SINAPI FEVEREIRO DES. 2019'!$1:$1048576,2,0),IFERROR(VLOOKUP($C141,'COMP. PROPRIA'!$B$10:$I$11965,4,0),""))</f>
        <v>ALVENARIA DE VEDAÇÃO DE BLOCOS CERÂMICOS FURADOS NA HORIZONTAL DE 9X14X19CM (ESPESSURA 9CM) DE PAREDES COM ÁREA LÍQUIDA MAIOR OU IGUAL A 6M² COM VÃOS E ARGAMASSA DE ASSENTAMENTO COM PREPARO EM BETONEIRA. AF_06/2014</v>
      </c>
      <c r="F141" s="440"/>
      <c r="G141" s="440"/>
      <c r="H141" s="440"/>
      <c r="I141" s="440"/>
      <c r="J141" s="441"/>
      <c r="K141" s="167">
        <f>SUM(K142:K144)</f>
        <v>193</v>
      </c>
      <c r="L141" s="219" t="str">
        <f>IFERROR(VLOOKUP($C141,'SINAPI FEVEREIRO DES. 2019'!$1:$1048576,3,0),IFERROR(VLOOKUP($C141,'COMP. PROPRIA'!$B$10:$I$129873,5,0),""))</f>
        <v>M2</v>
      </c>
      <c r="M141" s="297"/>
      <c r="N141" s="298"/>
      <c r="O141" s="218"/>
      <c r="P141" s="218"/>
    </row>
    <row r="142" spans="2:16" ht="15" customHeight="1">
      <c r="B142" s="125"/>
      <c r="C142" s="352"/>
      <c r="D142" s="257"/>
      <c r="E142" s="348" t="s">
        <v>11823</v>
      </c>
      <c r="F142" s="347" t="s">
        <v>11871</v>
      </c>
      <c r="G142" s="369"/>
      <c r="H142" s="5"/>
      <c r="I142" s="384"/>
      <c r="J142" s="385"/>
      <c r="K142" s="167"/>
      <c r="L142" s="75"/>
      <c r="M142" s="297"/>
      <c r="N142" s="298"/>
      <c r="O142" s="218"/>
      <c r="P142" s="218"/>
    </row>
    <row r="143" spans="2:16" ht="15" customHeight="1">
      <c r="B143" s="125"/>
      <c r="C143" s="352"/>
      <c r="D143" s="257"/>
      <c r="E143" s="349">
        <v>47</v>
      </c>
      <c r="F143" s="350">
        <v>2</v>
      </c>
      <c r="G143" s="361"/>
      <c r="H143" s="5"/>
      <c r="I143" s="384"/>
      <c r="J143" s="385"/>
      <c r="K143" s="52">
        <f>E143*F143</f>
        <v>94</v>
      </c>
      <c r="L143" s="75"/>
      <c r="M143" s="297"/>
      <c r="N143" s="298"/>
      <c r="O143" s="218"/>
      <c r="P143" s="218"/>
    </row>
    <row r="144" spans="2:16" ht="15" customHeight="1">
      <c r="B144" s="125"/>
      <c r="C144" s="352"/>
      <c r="D144" s="257"/>
      <c r="E144" s="349">
        <v>49.5</v>
      </c>
      <c r="F144" s="350">
        <v>2</v>
      </c>
      <c r="G144" s="361"/>
      <c r="H144" s="5"/>
      <c r="I144" s="384"/>
      <c r="J144" s="385"/>
      <c r="K144" s="52">
        <f>E144*F144</f>
        <v>99</v>
      </c>
      <c r="L144" s="75"/>
      <c r="M144" s="297"/>
      <c r="N144" s="298"/>
      <c r="O144" s="218"/>
      <c r="P144" s="218"/>
    </row>
    <row r="145" spans="2:16" ht="15" customHeight="1" thickBot="1">
      <c r="B145" s="125"/>
      <c r="C145" s="285"/>
      <c r="D145" s="257"/>
      <c r="E145" s="341"/>
      <c r="F145" s="43"/>
      <c r="G145" s="43"/>
      <c r="H145" s="384"/>
      <c r="I145" s="384"/>
      <c r="J145" s="385"/>
      <c r="K145" s="52"/>
      <c r="L145" s="75"/>
      <c r="M145" s="297"/>
      <c r="N145" s="298"/>
      <c r="O145" s="218"/>
      <c r="P145" s="218"/>
    </row>
    <row r="146" spans="2:16" ht="15" customHeight="1" thickBot="1">
      <c r="B146" s="125"/>
      <c r="C146" s="285"/>
      <c r="D146" s="257"/>
      <c r="E146" s="448" t="s">
        <v>11874</v>
      </c>
      <c r="F146" s="449"/>
      <c r="G146" s="449"/>
      <c r="H146" s="449"/>
      <c r="I146" s="449"/>
      <c r="J146" s="450"/>
      <c r="K146" s="52"/>
      <c r="L146" s="75"/>
      <c r="M146" s="297"/>
      <c r="N146" s="298"/>
      <c r="O146" s="218"/>
      <c r="P146" s="218"/>
    </row>
    <row r="147" spans="2:16" ht="15" customHeight="1">
      <c r="B147" s="125"/>
      <c r="C147" s="285"/>
      <c r="D147" s="257"/>
      <c r="E147" s="341"/>
      <c r="F147" s="43"/>
      <c r="G147" s="43"/>
      <c r="H147" s="384"/>
      <c r="I147" s="384"/>
      <c r="J147" s="385"/>
      <c r="K147" s="52"/>
      <c r="L147" s="75"/>
      <c r="M147" s="297"/>
      <c r="N147" s="298"/>
      <c r="O147" s="218"/>
      <c r="P147" s="218"/>
    </row>
    <row r="148" spans="2:16" ht="53.25" customHeight="1">
      <c r="B148" s="125" t="s">
        <v>12292</v>
      </c>
      <c r="C148" s="60">
        <v>87894</v>
      </c>
      <c r="D148" s="257" t="s">
        <v>6</v>
      </c>
      <c r="E148" s="439" t="str">
        <f>IFERROR(VLOOKUP($C148,'SINAPI FEVEREIRO DES. 2019'!$1:$1048576,2,0),IFERROR(VLOOKUP($C148,'COMP. PROPRIA'!$B$10:$I$11965,4,0),""))</f>
        <v>CHAPISCO APLICADO EM ALVENARIA (SEM PRESENÇA DE VÃOS) E ESTRUTURAS DE CONCRETO DE FACHADA, COM COLHER DE PEDREIRO.  ARGAMASSA TRAÇO 1:3 COM PREPARO EM BETONEIRA 400L. AF_06/2014</v>
      </c>
      <c r="F148" s="440"/>
      <c r="G148" s="440"/>
      <c r="H148" s="440"/>
      <c r="I148" s="440"/>
      <c r="J148" s="441"/>
      <c r="K148" s="167">
        <f>SUM(K150:K151)</f>
        <v>726</v>
      </c>
      <c r="L148" s="219" t="str">
        <f>IFERROR(VLOOKUP($C148,'SINAPI FEVEREIRO DES. 2019'!$1:$1048576,3,0),IFERROR(VLOOKUP($C148,'COMP. PROPRIA'!$B$10:$I$129873,5,0),""))</f>
        <v>M2</v>
      </c>
      <c r="M148" s="297"/>
      <c r="N148" s="298"/>
      <c r="O148" s="218"/>
      <c r="P148" s="218"/>
    </row>
    <row r="149" spans="2:16" ht="15" customHeight="1">
      <c r="B149" s="125"/>
      <c r="C149" s="352"/>
      <c r="D149" s="257"/>
      <c r="E149" s="348" t="s">
        <v>11823</v>
      </c>
      <c r="F149" s="347" t="s">
        <v>11871</v>
      </c>
      <c r="G149" s="345" t="s">
        <v>11872</v>
      </c>
      <c r="I149" s="384"/>
      <c r="J149" s="385"/>
      <c r="K149" s="167"/>
      <c r="L149" s="75"/>
      <c r="M149" s="297"/>
      <c r="N149" s="298"/>
      <c r="O149" s="218"/>
      <c r="P149" s="218"/>
    </row>
    <row r="150" spans="2:16" ht="15" customHeight="1">
      <c r="B150" s="125"/>
      <c r="C150" s="352"/>
      <c r="D150" s="257"/>
      <c r="E150" s="349">
        <f>47+49.5</f>
        <v>96.5</v>
      </c>
      <c r="F150" s="350">
        <v>2</v>
      </c>
      <c r="G150" s="350">
        <v>2</v>
      </c>
      <c r="I150" s="384"/>
      <c r="J150" s="385"/>
      <c r="K150" s="52">
        <f>E150*F150*G150</f>
        <v>386</v>
      </c>
      <c r="L150" s="75"/>
      <c r="M150" s="297"/>
      <c r="N150" s="298"/>
      <c r="O150" s="218"/>
      <c r="P150" s="218"/>
    </row>
    <row r="151" spans="2:16" ht="15" customHeight="1">
      <c r="B151" s="125"/>
      <c r="C151" s="285"/>
      <c r="D151" s="257"/>
      <c r="E151" s="349">
        <v>85</v>
      </c>
      <c r="F151" s="350">
        <v>2</v>
      </c>
      <c r="G151" s="350">
        <v>2</v>
      </c>
      <c r="H151" s="384"/>
      <c r="I151" s="384"/>
      <c r="J151" s="385"/>
      <c r="K151" s="52">
        <f>E151*F151*G151</f>
        <v>340</v>
      </c>
      <c r="L151" s="75"/>
      <c r="M151" s="297"/>
      <c r="N151" s="298"/>
      <c r="O151" s="218"/>
      <c r="P151" s="218"/>
    </row>
    <row r="152" spans="2:16" ht="54.75" customHeight="1">
      <c r="B152" s="125" t="s">
        <v>12292</v>
      </c>
      <c r="C152" s="60">
        <v>87529</v>
      </c>
      <c r="D152" s="257" t="s">
        <v>6</v>
      </c>
      <c r="E152" s="439" t="str">
        <f>IFERROR(VLOOKUP($C152,'SINAPI FEVEREIRO DES. 2019'!$1:$1048576,2,0),IFERROR(VLOOKUP($C152,'COMP. PROPRIA'!$B$10:$I$11965,4,0),""))</f>
        <v>MASSA ÚNICA, PARA RECEBIMENTO DE PINTURA, EM ARGAMASSA TRAÇO 1:2:8, PREPARO MECÂNICO COM BETONEIRA 400L, APLICADA MANUALMENTE EM FACES INTERNAS DE PAREDES, ESPESSURA DE 20MM, COM EXECUÇÃO DE TALISCAS. AF_06/2014</v>
      </c>
      <c r="F152" s="440"/>
      <c r="G152" s="440"/>
      <c r="H152" s="440"/>
      <c r="I152" s="440"/>
      <c r="J152" s="441"/>
      <c r="K152" s="167">
        <f>SUM(K154:K155)</f>
        <v>726</v>
      </c>
      <c r="L152" s="219" t="str">
        <f>IFERROR(VLOOKUP($C152,'SINAPI FEVEREIRO DES. 2019'!$1:$1048576,3,0),IFERROR(VLOOKUP($C152,'COMP. PROPRIA'!$B$10:$I$129873,5,0),""))</f>
        <v>M2</v>
      </c>
      <c r="M152" s="297"/>
      <c r="N152" s="298"/>
      <c r="O152" s="218"/>
      <c r="P152" s="218"/>
    </row>
    <row r="153" spans="2:16" ht="15" customHeight="1">
      <c r="B153" s="125"/>
      <c r="C153" s="352"/>
      <c r="D153" s="257"/>
      <c r="E153" s="348" t="s">
        <v>11823</v>
      </c>
      <c r="F153" s="347" t="s">
        <v>11871</v>
      </c>
      <c r="G153" s="345" t="s">
        <v>11872</v>
      </c>
      <c r="H153" s="369"/>
      <c r="I153" s="384"/>
      <c r="J153" s="385"/>
      <c r="K153" s="167"/>
      <c r="L153" s="75"/>
      <c r="M153" s="297"/>
      <c r="N153" s="298"/>
      <c r="O153" s="218"/>
      <c r="P153" s="218"/>
    </row>
    <row r="154" spans="2:16" ht="15" customHeight="1">
      <c r="B154" s="125"/>
      <c r="C154" s="352"/>
      <c r="D154" s="257"/>
      <c r="E154" s="349">
        <f>47+49.5</f>
        <v>96.5</v>
      </c>
      <c r="F154" s="350">
        <v>2</v>
      </c>
      <c r="G154" s="350">
        <v>2</v>
      </c>
      <c r="I154" s="384"/>
      <c r="J154" s="385"/>
      <c r="K154" s="52">
        <f>E154*F154*G154</f>
        <v>386</v>
      </c>
      <c r="L154" s="75"/>
      <c r="M154" s="297"/>
      <c r="N154" s="298"/>
      <c r="O154" s="218"/>
      <c r="P154" s="218"/>
    </row>
    <row r="155" spans="2:16" ht="15" customHeight="1">
      <c r="B155" s="125"/>
      <c r="C155" s="285"/>
      <c r="D155" s="257"/>
      <c r="E155" s="349">
        <v>85</v>
      </c>
      <c r="F155" s="350">
        <v>2</v>
      </c>
      <c r="G155" s="350">
        <v>2</v>
      </c>
      <c r="H155" s="384"/>
      <c r="I155" s="384"/>
      <c r="J155" s="385"/>
      <c r="K155" s="52">
        <f>E155*F155*G155</f>
        <v>340</v>
      </c>
      <c r="L155" s="75"/>
      <c r="M155" s="297"/>
      <c r="N155" s="298"/>
      <c r="O155" s="218"/>
      <c r="P155" s="218"/>
    </row>
    <row r="156" spans="2:16" ht="15" customHeight="1">
      <c r="B156" s="125"/>
      <c r="C156" s="285"/>
      <c r="D156" s="257"/>
      <c r="E156" s="341"/>
      <c r="F156" s="43"/>
      <c r="G156" s="43"/>
      <c r="H156" s="336"/>
      <c r="I156" s="336"/>
      <c r="J156" s="337"/>
      <c r="K156" s="52"/>
      <c r="L156" s="75"/>
      <c r="M156" s="297"/>
      <c r="N156" s="298"/>
      <c r="O156" s="218"/>
      <c r="P156" s="218"/>
    </row>
    <row r="157" spans="2:16" ht="50.25" customHeight="1">
      <c r="B157" s="125" t="s">
        <v>12293</v>
      </c>
      <c r="C157" s="60">
        <v>87273</v>
      </c>
      <c r="D157" s="257" t="s">
        <v>6</v>
      </c>
      <c r="E157" s="439" t="str">
        <f>IFERROR(VLOOKUP($C157,'SINAPI FEVEREIRO DES. 2019'!$1:$1048576,2,0),IFERROR(VLOOKUP($C157,'COMP. PROPRIA'!$B$10:$I$11965,4,0),""))</f>
        <v>REVESTIMENTO CERÂMICO PARA PAREDES INTERNAS COM PLACAS TIPO ESMALTADA EXTRA DE DIMENSÕES 33X45 CM APLICADAS EM AMBIENTES DE ÁREA MAIOR QUE 5 M² NA ALTURA INTEIRA DAS PAREDES. AF_06/2014</v>
      </c>
      <c r="F157" s="440"/>
      <c r="G157" s="440"/>
      <c r="H157" s="440"/>
      <c r="I157" s="440"/>
      <c r="J157" s="441"/>
      <c r="K157" s="167">
        <f>SUM(K159:K161)</f>
        <v>144.61999999999998</v>
      </c>
      <c r="L157" s="219" t="str">
        <f>IFERROR(VLOOKUP($C157,'SINAPI FEVEREIRO DES. 2019'!$1:$1048576,3,0),IFERROR(VLOOKUP($C157,'COMP. PROPRIA'!$B$10:$I$129873,5,0),""))</f>
        <v>M2</v>
      </c>
      <c r="M157" s="297"/>
      <c r="N157" s="298"/>
      <c r="O157" s="218"/>
      <c r="P157" s="218"/>
    </row>
    <row r="158" spans="2:16" ht="15" customHeight="1">
      <c r="B158" s="125"/>
      <c r="C158" s="352"/>
      <c r="D158" s="257"/>
      <c r="E158" s="348" t="s">
        <v>11823</v>
      </c>
      <c r="F158" s="347" t="s">
        <v>11871</v>
      </c>
      <c r="G158" s="345" t="s">
        <v>11872</v>
      </c>
      <c r="I158" s="336"/>
      <c r="J158" s="337"/>
      <c r="K158" s="167"/>
      <c r="L158" s="75"/>
      <c r="M158" s="297"/>
      <c r="N158" s="298"/>
      <c r="O158" s="218"/>
      <c r="P158" s="218"/>
    </row>
    <row r="159" spans="2:16" ht="15" customHeight="1">
      <c r="B159" s="125"/>
      <c r="C159" s="352"/>
      <c r="D159" s="257"/>
      <c r="E159" s="349">
        <v>8.4</v>
      </c>
      <c r="F159" s="350">
        <v>2.8</v>
      </c>
      <c r="G159" s="350">
        <v>2</v>
      </c>
      <c r="H159" s="5"/>
      <c r="I159" s="336"/>
      <c r="J159" s="337"/>
      <c r="K159" s="52">
        <f>E159*F159*G159</f>
        <v>47.04</v>
      </c>
      <c r="L159" s="75"/>
      <c r="M159" s="297"/>
      <c r="N159" s="298"/>
      <c r="O159" s="218"/>
      <c r="P159" s="218"/>
    </row>
    <row r="160" spans="2:16" ht="15" customHeight="1">
      <c r="B160" s="125"/>
      <c r="C160" s="352"/>
      <c r="D160" s="257"/>
      <c r="E160" s="349">
        <f>3.1*1.75</f>
        <v>5.4249999999999998</v>
      </c>
      <c r="F160" s="350">
        <v>2.8</v>
      </c>
      <c r="G160" s="350">
        <v>2</v>
      </c>
      <c r="H160" s="5"/>
      <c r="I160" s="357"/>
      <c r="J160" s="358"/>
      <c r="K160" s="52">
        <f>E160*F160*G160</f>
        <v>30.379999999999995</v>
      </c>
      <c r="L160" s="75"/>
      <c r="M160" s="297"/>
      <c r="N160" s="298"/>
      <c r="O160" s="218"/>
      <c r="P160" s="218"/>
    </row>
    <row r="161" spans="2:16" ht="15" customHeight="1">
      <c r="B161" s="125"/>
      <c r="C161" s="352"/>
      <c r="D161" s="257"/>
      <c r="E161" s="349">
        <v>6</v>
      </c>
      <c r="F161" s="350">
        <v>2.8</v>
      </c>
      <c r="G161" s="350">
        <v>4</v>
      </c>
      <c r="H161" s="5"/>
      <c r="I161" s="420"/>
      <c r="J161" s="421"/>
      <c r="K161" s="52">
        <f>E161*F161*G161</f>
        <v>67.199999999999989</v>
      </c>
      <c r="L161" s="75"/>
      <c r="M161" s="297"/>
      <c r="N161" s="298"/>
      <c r="O161" s="218"/>
      <c r="P161" s="218"/>
    </row>
    <row r="162" spans="2:16" ht="15" customHeight="1" thickBot="1">
      <c r="B162" s="125"/>
      <c r="C162" s="285"/>
      <c r="D162" s="257"/>
      <c r="E162" s="341"/>
      <c r="F162" s="43"/>
      <c r="G162" s="43"/>
      <c r="H162" s="336"/>
      <c r="I162" s="336"/>
      <c r="J162" s="337"/>
      <c r="K162" s="52"/>
      <c r="L162" s="75"/>
      <c r="M162" s="297"/>
      <c r="N162" s="298"/>
      <c r="O162" s="218"/>
      <c r="P162" s="218"/>
    </row>
    <row r="163" spans="2:16" ht="15" customHeight="1" thickBot="1">
      <c r="B163" s="125"/>
      <c r="C163" s="285"/>
      <c r="D163" s="257"/>
      <c r="E163" s="448" t="s">
        <v>11875</v>
      </c>
      <c r="F163" s="449"/>
      <c r="G163" s="449"/>
      <c r="H163" s="449"/>
      <c r="I163" s="449"/>
      <c r="J163" s="450"/>
      <c r="K163" s="52"/>
      <c r="L163" s="75"/>
      <c r="M163" s="297"/>
      <c r="N163" s="298"/>
      <c r="O163" s="218"/>
      <c r="P163" s="218"/>
    </row>
    <row r="164" spans="2:16" ht="15" customHeight="1">
      <c r="B164" s="125"/>
      <c r="C164" s="285"/>
      <c r="D164" s="257"/>
      <c r="E164" s="341"/>
      <c r="F164" s="43"/>
      <c r="G164" s="43"/>
      <c r="H164" s="336"/>
      <c r="I164" s="336"/>
      <c r="J164" s="337"/>
      <c r="K164" s="52"/>
      <c r="L164" s="75"/>
      <c r="M164" s="297"/>
      <c r="N164" s="298"/>
      <c r="O164" s="218"/>
      <c r="P164" s="218"/>
    </row>
    <row r="165" spans="2:16" ht="36" customHeight="1">
      <c r="B165" s="125"/>
      <c r="C165" s="60">
        <v>96111</v>
      </c>
      <c r="D165" s="257" t="s">
        <v>6</v>
      </c>
      <c r="E165" s="439" t="str">
        <f>IFERROR(VLOOKUP($C165,'SINAPI FEVEREIRO DES. 2019'!$1:$1048576,2,0),IFERROR(VLOOKUP($C165,'COMP. PROPRIA'!$B$10:$I$11965,4,0),""))</f>
        <v>FORRO EM RÉGUAS DE PVC, FRISADO, PARA AMBIENTES RESIDENCIAIS, INCLUSIVE ESTRUTURA DE FIXAÇÃO. AF_05/2017_P</v>
      </c>
      <c r="F165" s="440"/>
      <c r="G165" s="440"/>
      <c r="H165" s="440"/>
      <c r="I165" s="440"/>
      <c r="J165" s="441"/>
      <c r="K165" s="167">
        <f>K27</f>
        <v>812.7</v>
      </c>
      <c r="L165" s="219" t="str">
        <f>IFERROR(VLOOKUP($C165,'SINAPI FEVEREIRO DES. 2019'!$1:$1048576,3,0),IFERROR(VLOOKUP($C165,'COMP. PROPRIA'!$B$10:$I$129873,5,0),""))</f>
        <v>M2</v>
      </c>
      <c r="M165" s="297"/>
      <c r="N165" s="298"/>
      <c r="O165" s="218"/>
      <c r="P165" s="218"/>
    </row>
    <row r="166" spans="2:16" ht="30" customHeight="1">
      <c r="B166" s="125"/>
      <c r="C166" s="60">
        <v>84093</v>
      </c>
      <c r="D166" s="257" t="s">
        <v>6</v>
      </c>
      <c r="E166" s="439" t="str">
        <f>IFERROR(VLOOKUP($C166,'SINAPI FEVEREIRO DES. 2019'!$1:$1048576,2,0),IFERROR(VLOOKUP($C166,'COMP. PROPRIA'!$B$10:$I$11965,4,0),""))</f>
        <v>TABEIRA DE MADEIRA LEI, 1A QUALIDADE, 2,5X30,0CM PARA BEIRAL DE TELHADO</v>
      </c>
      <c r="F166" s="440"/>
      <c r="G166" s="440"/>
      <c r="H166" s="440"/>
      <c r="I166" s="440"/>
      <c r="J166" s="441"/>
      <c r="K166" s="167">
        <v>73</v>
      </c>
      <c r="L166" s="219" t="str">
        <f>IFERROR(VLOOKUP($C166,'SINAPI FEVEREIRO DES. 2019'!$1:$1048576,3,0),IFERROR(VLOOKUP($C166,'COMP. PROPRIA'!$B$10:$I$129873,5,0),""))</f>
        <v>M</v>
      </c>
      <c r="M166" s="297"/>
      <c r="N166" s="298"/>
      <c r="O166" s="218"/>
      <c r="P166" s="218"/>
    </row>
    <row r="167" spans="2:16" ht="57.75" customHeight="1">
      <c r="B167" s="125"/>
      <c r="C167" s="60">
        <v>92539</v>
      </c>
      <c r="D167" s="257" t="s">
        <v>6</v>
      </c>
      <c r="E167" s="439" t="str">
        <f>IFERROR(VLOOKUP($C167,'SINAPI FEVEREIRO DES. 2019'!$1:$1048576,2,0),IFERROR(VLOOKUP($C167,'COMP. PROPRIA'!$B$10:$I$11965,4,0),""))</f>
        <v>TRAMA DE MADEIRA COMPOSTA POR RIPAS, CAIBROS E TERÇAS PARA TELHADOS DE ATÉ 2 ÁGUAS PARA TELHA DE ENCAIXE DE CERÂMICA OU DE CONCRETO, INCLUSO TRANSPORTE VERTICAL. AF_12/2015</v>
      </c>
      <c r="F167" s="440"/>
      <c r="G167" s="440"/>
      <c r="H167" s="440"/>
      <c r="I167" s="440"/>
      <c r="J167" s="441"/>
      <c r="K167" s="167">
        <f>K168*0.95</f>
        <v>857.84999999999991</v>
      </c>
      <c r="L167" s="219" t="str">
        <f>IFERROR(VLOOKUP($C167,'SINAPI FEVEREIRO DES. 2019'!$1:$1048576,3,0),IFERROR(VLOOKUP($C167,'COMP. PROPRIA'!$B$10:$I$129873,5,0),""))</f>
        <v>M2</v>
      </c>
      <c r="M167" s="297"/>
      <c r="N167" s="298"/>
      <c r="O167" s="218"/>
      <c r="P167" s="218"/>
    </row>
    <row r="168" spans="2:16" ht="39.75" customHeight="1">
      <c r="B168" s="125"/>
      <c r="C168" s="60">
        <v>94195</v>
      </c>
      <c r="D168" s="257" t="s">
        <v>6</v>
      </c>
      <c r="E168" s="439" t="str">
        <f>IFERROR(VLOOKUP($C168,'SINAPI FEVEREIRO DES. 2019'!$1:$1048576,2,0),IFERROR(VLOOKUP($C168,'COMP. PROPRIA'!$B$10:$I$11965,4,0),""))</f>
        <v>TELHAMENTO COM TELHA CERÂMICA DE ENCAIXE, TIPO PORTUGUESA, COM ATÉ 2 ÁGUAS, INCLUSO TRANSPORTE VERTICAL. AF_06/2016</v>
      </c>
      <c r="F168" s="440"/>
      <c r="G168" s="440"/>
      <c r="H168" s="440"/>
      <c r="I168" s="440"/>
      <c r="J168" s="441"/>
      <c r="K168" s="167">
        <f>903</f>
        <v>903</v>
      </c>
      <c r="L168" s="219" t="str">
        <f>IFERROR(VLOOKUP($C168,'SINAPI FEVEREIRO DES. 2019'!$1:$1048576,3,0),IFERROR(VLOOKUP($C168,'COMP. PROPRIA'!$B$10:$I$129873,5,0),""))</f>
        <v>M2</v>
      </c>
      <c r="M168" s="297"/>
      <c r="N168" s="298"/>
      <c r="O168" s="218"/>
      <c r="P168" s="218"/>
    </row>
    <row r="169" spans="2:16" s="84" customFormat="1" ht="15" customHeight="1" thickBot="1">
      <c r="B169" s="125"/>
      <c r="C169" s="352"/>
      <c r="D169" s="288"/>
      <c r="E169" s="360"/>
      <c r="F169" s="361"/>
      <c r="G169" s="361"/>
      <c r="H169" s="361"/>
      <c r="I169" s="355"/>
      <c r="J169" s="356"/>
      <c r="K169" s="170"/>
      <c r="L169" s="279"/>
      <c r="M169" s="362"/>
      <c r="N169" s="363"/>
      <c r="O169" s="364"/>
      <c r="P169" s="364"/>
    </row>
    <row r="170" spans="2:16" ht="15" customHeight="1" thickBot="1">
      <c r="B170" s="125"/>
      <c r="C170" s="285"/>
      <c r="D170" s="257"/>
      <c r="E170" s="448" t="s">
        <v>11876</v>
      </c>
      <c r="F170" s="449"/>
      <c r="G170" s="449"/>
      <c r="H170" s="449"/>
      <c r="I170" s="449"/>
      <c r="J170" s="450"/>
      <c r="K170" s="52"/>
      <c r="L170" s="75"/>
      <c r="M170" s="297"/>
      <c r="N170" s="298"/>
      <c r="O170" s="218"/>
      <c r="P170" s="218"/>
    </row>
    <row r="171" spans="2:16" ht="15" customHeight="1">
      <c r="B171" s="125"/>
      <c r="C171" s="285"/>
      <c r="D171" s="257"/>
      <c r="E171" s="445" t="s">
        <v>11925</v>
      </c>
      <c r="F171" s="446"/>
      <c r="G171" s="446"/>
      <c r="H171" s="446"/>
      <c r="I171" s="446"/>
      <c r="J171" s="447"/>
      <c r="K171" s="52"/>
      <c r="L171" s="75"/>
      <c r="M171" s="297"/>
      <c r="N171" s="298"/>
      <c r="O171" s="218"/>
      <c r="P171" s="218"/>
    </row>
    <row r="172" spans="2:16" ht="15" customHeight="1">
      <c r="B172" s="125"/>
      <c r="C172" s="285"/>
      <c r="D172" s="257"/>
      <c r="E172" s="341"/>
      <c r="F172" s="43"/>
      <c r="G172" s="43"/>
      <c r="H172" s="384"/>
      <c r="I172" s="384"/>
      <c r="J172" s="385"/>
      <c r="K172" s="52"/>
      <c r="L172" s="75"/>
      <c r="M172" s="297"/>
      <c r="N172" s="298"/>
      <c r="O172" s="218"/>
      <c r="P172" s="218"/>
    </row>
    <row r="173" spans="2:16" ht="36.75" customHeight="1">
      <c r="B173" s="125"/>
      <c r="C173" s="60">
        <v>93358</v>
      </c>
      <c r="D173" s="257" t="s">
        <v>6</v>
      </c>
      <c r="E173" s="439" t="str">
        <f>IFERROR(VLOOKUP($C173,'SINAPI FEVEREIRO DES. 2019'!$1:$1048576,2,0),IFERROR(VLOOKUP($C173,'COMP. PROPRIA'!$B$10:$I$11965,4,0),""))</f>
        <v>ESCAVAÇÃO MANUAL DE VALA COM PROFUNDIDADE MENOR OU IGUAL A 1,30 M. AF_03/2016</v>
      </c>
      <c r="F173" s="440"/>
      <c r="G173" s="440"/>
      <c r="H173" s="440"/>
      <c r="I173" s="440"/>
      <c r="J173" s="441"/>
      <c r="K173" s="167">
        <f>90*2*0.1</f>
        <v>18</v>
      </c>
      <c r="L173" s="219" t="str">
        <f>IFERROR(VLOOKUP($C173,'SINAPI FEVEREIRO DES. 2019'!$1:$1048576,3,0),IFERROR(VLOOKUP($C173,'COMP. PROPRIA'!$B$10:$I$129873,5,0),""))</f>
        <v>M3</v>
      </c>
      <c r="M173" s="297"/>
      <c r="N173" s="298"/>
      <c r="O173" s="218"/>
      <c r="P173" s="218"/>
    </row>
    <row r="174" spans="2:16" ht="36.75" customHeight="1">
      <c r="B174" s="125"/>
      <c r="C174" s="60">
        <v>95240</v>
      </c>
      <c r="D174" s="257" t="s">
        <v>6</v>
      </c>
      <c r="E174" s="439" t="str">
        <f>IFERROR(VLOOKUP($C174,'SINAPI FEVEREIRO DES. 2019'!$1:$1048576,2,0),IFERROR(VLOOKUP($C174,'COMP. PROPRIA'!$B$10:$I$11965,4,0),""))</f>
        <v>LASTRO DE CONCRETO MAGRO, APLICADO EM PISOS OU RADIERS, ESPESSURA DE 3 CM. AF_07/2016</v>
      </c>
      <c r="F174" s="440"/>
      <c r="G174" s="440"/>
      <c r="H174" s="440"/>
      <c r="I174" s="440"/>
      <c r="J174" s="441"/>
      <c r="K174" s="167">
        <f>90*2</f>
        <v>180</v>
      </c>
      <c r="L174" s="219" t="str">
        <f>IFERROR(VLOOKUP($C174,'SINAPI FEVEREIRO DES. 2019'!$1:$1048576,3,0),IFERROR(VLOOKUP($C174,'COMP. PROPRIA'!$B$10:$I$129873,5,0),""))</f>
        <v>M2</v>
      </c>
      <c r="M174" s="297"/>
      <c r="N174" s="298"/>
      <c r="O174" s="218"/>
      <c r="P174" s="218"/>
    </row>
    <row r="175" spans="2:16" ht="51" customHeight="1">
      <c r="B175" s="125" t="s">
        <v>12297</v>
      </c>
      <c r="C175" s="60">
        <v>94993</v>
      </c>
      <c r="D175" s="257" t="s">
        <v>6</v>
      </c>
      <c r="E175" s="439" t="str">
        <f>IFERROR(VLOOKUP($C175,'SINAPI FEVEREIRO DES. 2019'!$1:$1048576,2,0),IFERROR(VLOOKUP($C175,'COMP. PROPRIA'!$B$10:$I$11965,4,0),""))</f>
        <v>EXECUÇÃO DE PASSEIO (CALÇADA) OU PISO DE CONCRETO COM CONCRETO MOLDADO IN LOCO, USINADO, ACABAMENTO CONVENCIONAL, ESPESSURA 6 CM, ARMADO. AF_07/2016</v>
      </c>
      <c r="F175" s="440"/>
      <c r="G175" s="440"/>
      <c r="H175" s="440"/>
      <c r="I175" s="440"/>
      <c r="J175" s="441"/>
      <c r="K175" s="167">
        <f>74.2+K174</f>
        <v>254.2</v>
      </c>
      <c r="L175" s="219" t="str">
        <f>IFERROR(VLOOKUP($C175,'SINAPI FEVEREIRO DES. 2019'!$1:$1048576,3,0),IFERROR(VLOOKUP($C175,'COMP. PROPRIA'!$B$10:$I$129873,5,0),""))</f>
        <v>M2</v>
      </c>
      <c r="M175" s="297"/>
      <c r="N175" s="298"/>
      <c r="O175" s="218"/>
      <c r="P175" s="218"/>
    </row>
    <row r="176" spans="2:16" ht="15" customHeight="1">
      <c r="B176" s="125"/>
      <c r="C176" s="285"/>
      <c r="D176" s="257"/>
      <c r="E176" s="341"/>
      <c r="F176" s="43"/>
      <c r="G176" s="43"/>
      <c r="H176" s="355"/>
      <c r="I176" s="355"/>
      <c r="J176" s="356"/>
      <c r="K176" s="52"/>
      <c r="L176" s="75"/>
      <c r="M176" s="297"/>
      <c r="N176" s="298"/>
      <c r="O176" s="218"/>
      <c r="P176" s="218"/>
    </row>
    <row r="177" spans="2:16" ht="41.25" customHeight="1">
      <c r="B177" s="125"/>
      <c r="C177" s="60">
        <v>87248</v>
      </c>
      <c r="D177" s="257" t="s">
        <v>6</v>
      </c>
      <c r="E177" s="439" t="str">
        <f>IFERROR(VLOOKUP($C177,'SINAPI FEVEREIRO DES. 2019'!$1:$1048576,2,0),IFERROR(VLOOKUP($C177,'COMP. PROPRIA'!$B$10:$I$11965,4,0),""))</f>
        <v>REVESTIMENTO CERÂMICO PARA PISO COM PLACAS TIPO ESMALTADA EXTRA DE DIMENSÕES 35X35 CM APLICADA EM AMBIENTES DE ÁREA MAIOR QUE 10 M2. AF_06/2014</v>
      </c>
      <c r="F177" s="440"/>
      <c r="G177" s="440"/>
      <c r="H177" s="440"/>
      <c r="I177" s="440"/>
      <c r="J177" s="441"/>
      <c r="K177" s="167">
        <v>75</v>
      </c>
      <c r="L177" s="219" t="str">
        <f>IFERROR(VLOOKUP($C177,'SINAPI FEVEREIRO DES. 2019'!$1:$1048576,3,0),IFERROR(VLOOKUP($C177,'COMP. PROPRIA'!$B$10:$I$129873,5,0),""))</f>
        <v>M2</v>
      </c>
      <c r="M177" s="297"/>
      <c r="N177" s="298"/>
      <c r="O177" s="218"/>
      <c r="P177" s="218"/>
    </row>
    <row r="178" spans="2:16" ht="15" customHeight="1">
      <c r="B178" s="125"/>
      <c r="C178" s="352"/>
      <c r="D178" s="257"/>
      <c r="E178" s="348" t="s">
        <v>11881</v>
      </c>
      <c r="F178" s="361"/>
      <c r="G178" s="361"/>
      <c r="H178" s="369"/>
      <c r="I178" s="336"/>
      <c r="J178" s="337"/>
      <c r="K178" s="167"/>
      <c r="L178" s="75"/>
      <c r="M178" s="297"/>
      <c r="N178" s="298"/>
      <c r="O178" s="218"/>
      <c r="P178" s="218"/>
    </row>
    <row r="179" spans="2:16" ht="15" customHeight="1">
      <c r="B179" s="125"/>
      <c r="C179" s="352"/>
      <c r="D179" s="257"/>
      <c r="E179" s="349">
        <v>21.3</v>
      </c>
      <c r="F179" s="361"/>
      <c r="G179" s="361"/>
      <c r="H179" s="361"/>
      <c r="I179" s="357"/>
      <c r="J179" s="358"/>
      <c r="K179" s="52">
        <f>E179</f>
        <v>21.3</v>
      </c>
      <c r="L179" s="75"/>
      <c r="M179" s="297"/>
      <c r="N179" s="298"/>
      <c r="O179" s="218"/>
      <c r="P179" s="218"/>
    </row>
    <row r="180" spans="2:16" ht="15" customHeight="1">
      <c r="B180" s="125"/>
      <c r="C180" s="285"/>
      <c r="D180" s="257"/>
      <c r="E180" s="341"/>
      <c r="F180" s="43"/>
      <c r="G180" s="43"/>
      <c r="H180" s="336"/>
      <c r="I180" s="336"/>
      <c r="J180" s="337"/>
      <c r="K180" s="52"/>
      <c r="L180" s="75"/>
      <c r="M180" s="297"/>
      <c r="N180" s="298"/>
      <c r="O180" s="218"/>
      <c r="P180" s="218"/>
    </row>
    <row r="181" spans="2:16" ht="35.25" customHeight="1">
      <c r="B181" s="125"/>
      <c r="C181" s="60">
        <v>88648</v>
      </c>
      <c r="D181" s="257" t="s">
        <v>6</v>
      </c>
      <c r="E181" s="439" t="str">
        <f>IFERROR(VLOOKUP($C181,'SINAPI FEVEREIRO DES. 2019'!$1:$1048576,2,0),IFERROR(VLOOKUP($C181,'COMP. PROPRIA'!$B$10:$I$11965,4,0),""))</f>
        <v>RODAPÉ CERÂMICO DE 7CM DE ALTURA COM PLACAS TIPO ESMALTADA EXTRA  DE DIMENSÕES 35X35CM. AF_06/2014</v>
      </c>
      <c r="F181" s="440"/>
      <c r="G181" s="440"/>
      <c r="H181" s="440"/>
      <c r="I181" s="440"/>
      <c r="J181" s="441"/>
      <c r="K181" s="167">
        <f>K183</f>
        <v>41</v>
      </c>
      <c r="L181" s="219" t="str">
        <f>IFERROR(VLOOKUP($C181,'SINAPI FEVEREIRO DES. 2019'!$1:$1048576,3,0),IFERROR(VLOOKUP($C181,'COMP. PROPRIA'!$B$10:$I$129873,5,0),""))</f>
        <v>M</v>
      </c>
      <c r="M181" s="297"/>
      <c r="N181" s="298"/>
      <c r="O181" s="218"/>
      <c r="P181" s="218"/>
    </row>
    <row r="182" spans="2:16" ht="15" customHeight="1">
      <c r="B182" s="125"/>
      <c r="C182" s="352"/>
      <c r="D182" s="257"/>
      <c r="E182" s="348" t="s">
        <v>11823</v>
      </c>
      <c r="F182" s="361"/>
      <c r="G182" s="361"/>
      <c r="H182" s="369"/>
      <c r="I182" s="336"/>
      <c r="J182" s="337"/>
      <c r="K182" s="167"/>
      <c r="L182" s="75"/>
      <c r="M182" s="297"/>
      <c r="N182" s="298"/>
      <c r="O182" s="218"/>
      <c r="P182" s="218"/>
    </row>
    <row r="183" spans="2:16" ht="15" customHeight="1">
      <c r="B183" s="125"/>
      <c r="C183" s="352"/>
      <c r="D183" s="257"/>
      <c r="E183" s="349">
        <f>18+18+5</f>
        <v>41</v>
      </c>
      <c r="F183" s="361"/>
      <c r="G183" s="361"/>
      <c r="H183" s="361"/>
      <c r="I183" s="336"/>
      <c r="J183" s="337"/>
      <c r="K183" s="52">
        <f>E183</f>
        <v>41</v>
      </c>
      <c r="L183" s="75"/>
      <c r="M183" s="297"/>
      <c r="N183" s="298"/>
      <c r="O183" s="218"/>
      <c r="P183" s="218"/>
    </row>
    <row r="184" spans="2:16">
      <c r="B184" s="125"/>
      <c r="C184" s="62"/>
      <c r="D184" s="19"/>
      <c r="E184" s="280"/>
      <c r="F184" s="43"/>
      <c r="G184" s="230"/>
      <c r="H184" s="230"/>
      <c r="I184" s="230"/>
      <c r="J184" s="70"/>
      <c r="K184" s="166"/>
      <c r="L184" s="189"/>
      <c r="M184" s="71"/>
      <c r="N184" s="72"/>
    </row>
    <row r="185" spans="2:16" ht="35.25" customHeight="1">
      <c r="B185" s="125"/>
      <c r="C185" s="115" t="str">
        <f>'COMP. PROPRIA'!B32</f>
        <v>CP-REP-01</v>
      </c>
      <c r="D185" s="257" t="s">
        <v>1288</v>
      </c>
      <c r="E185" s="439" t="str">
        <f>IFERROR(VLOOKUP($C185,'SINAPI FEVEREIRO DES. 2019'!$1:$1048576,2,0),IFERROR(VLOOKUP($C185,'COMP. PROPRIA'!$B$10:$I$11965,4,0),""))</f>
        <v>LIXAMENTO, POLIMENTO E IMPERMEABILIZAÇÃO COM RESINA 2 DEMÃOS - PISO GRANILITE</v>
      </c>
      <c r="F185" s="440"/>
      <c r="G185" s="440"/>
      <c r="H185" s="440"/>
      <c r="I185" s="440"/>
      <c r="J185" s="441"/>
      <c r="K185" s="167">
        <f>K187</f>
        <v>649</v>
      </c>
      <c r="L185" s="219" t="str">
        <f>IFERROR(VLOOKUP($C185,'SINAPI FEVEREIRO DES. 2019'!$1:$1048576,3,0),IFERROR(VLOOKUP($C185,'COMP. PROPRIA'!$B$10:$I$129873,5,0),""))</f>
        <v>M2</v>
      </c>
      <c r="M185" s="71"/>
      <c r="N185" s="72"/>
    </row>
    <row r="186" spans="2:16" ht="15">
      <c r="B186" s="125"/>
      <c r="C186" s="352"/>
      <c r="D186" s="257"/>
      <c r="E186" s="348" t="s">
        <v>11881</v>
      </c>
      <c r="F186" s="361"/>
      <c r="G186" s="361"/>
      <c r="H186" s="369"/>
      <c r="I186" s="384"/>
      <c r="J186" s="385"/>
      <c r="K186" s="167"/>
      <c r="L186" s="75"/>
      <c r="M186" s="71"/>
      <c r="N186" s="72"/>
    </row>
    <row r="187" spans="2:16">
      <c r="B187" s="125"/>
      <c r="C187" s="352"/>
      <c r="D187" s="257"/>
      <c r="E187" s="349">
        <f>336+250+21+21+21</f>
        <v>649</v>
      </c>
      <c r="F187" s="361"/>
      <c r="G187" s="361"/>
      <c r="H187" s="361"/>
      <c r="I187" s="384"/>
      <c r="J187" s="385"/>
      <c r="K187" s="52">
        <f>E187</f>
        <v>649</v>
      </c>
      <c r="L187" s="75"/>
      <c r="M187" s="71"/>
      <c r="N187" s="72"/>
    </row>
    <row r="188" spans="2:16">
      <c r="B188" s="125"/>
      <c r="C188" s="62"/>
      <c r="D188" s="19"/>
      <c r="E188" s="280"/>
      <c r="F188" s="43"/>
      <c r="G188" s="230"/>
      <c r="H188" s="230"/>
      <c r="I188" s="230"/>
      <c r="J188" s="70"/>
      <c r="K188" s="166"/>
      <c r="L188" s="189"/>
      <c r="M188" s="71"/>
      <c r="N188" s="72"/>
    </row>
    <row r="189" spans="2:16">
      <c r="B189" s="125"/>
      <c r="C189" s="62"/>
      <c r="D189" s="19"/>
      <c r="E189" s="445" t="s">
        <v>11882</v>
      </c>
      <c r="F189" s="446"/>
      <c r="G189" s="446"/>
      <c r="H189" s="446"/>
      <c r="I189" s="446"/>
      <c r="J189" s="447"/>
      <c r="K189" s="166"/>
      <c r="L189" s="189"/>
      <c r="M189" s="71"/>
      <c r="N189" s="72"/>
    </row>
    <row r="190" spans="2:16">
      <c r="B190" s="125"/>
      <c r="C190" s="62"/>
      <c r="D190" s="19"/>
      <c r="E190" s="280"/>
      <c r="F190" s="43"/>
      <c r="G190" s="230"/>
      <c r="H190" s="230"/>
      <c r="I190" s="230"/>
      <c r="J190" s="70"/>
      <c r="K190" s="166"/>
      <c r="L190" s="189"/>
      <c r="M190" s="71"/>
      <c r="N190" s="72"/>
    </row>
    <row r="191" spans="2:16" ht="27" customHeight="1">
      <c r="B191" s="125"/>
      <c r="C191" s="285" t="str">
        <f>'COMP. PROPRIA'!B26</f>
        <v>CP-DEM-03</v>
      </c>
      <c r="D191" s="257" t="s">
        <v>1288</v>
      </c>
      <c r="E191" s="439" t="str">
        <f>IFERROR(VLOOKUP($C191,'SINAPI FEVEREIRO DES. 2019'!$1:$1048576,2,0),IFERROR(VLOOKUP($C191,'COMP. PROPRIA'!$B$10:$I$11965,4,0),""))</f>
        <v>DEMOLIÇÃO DE CONCRETO SIMPLES</v>
      </c>
      <c r="F191" s="440"/>
      <c r="G191" s="440"/>
      <c r="H191" s="440"/>
      <c r="I191" s="440"/>
      <c r="J191" s="441"/>
      <c r="K191" s="167">
        <f>(2.5*0.5*2)</f>
        <v>2.5</v>
      </c>
      <c r="L191" s="219" t="str">
        <f>IFERROR(VLOOKUP($C191,'SINAPI FEVEREIRO DES. 2019'!$1:$1048576,3,0),IFERROR(VLOOKUP($C191,'COMP. PROPRIA'!$B$10:$I$129873,5,0),""))</f>
        <v>M3</v>
      </c>
      <c r="M191" s="290">
        <f>K191</f>
        <v>2.5</v>
      </c>
      <c r="N191" s="51" t="s">
        <v>35</v>
      </c>
    </row>
    <row r="192" spans="2:16">
      <c r="B192" s="125"/>
      <c r="C192" s="62"/>
      <c r="D192" s="19"/>
      <c r="E192" s="280"/>
      <c r="F192" s="43"/>
      <c r="G192" s="230"/>
      <c r="H192" s="230"/>
      <c r="I192" s="230"/>
      <c r="J192" s="70"/>
      <c r="K192" s="166"/>
      <c r="L192" s="189"/>
      <c r="M192" s="71"/>
      <c r="N192" s="72"/>
    </row>
    <row r="193" spans="2:19" ht="33" customHeight="1">
      <c r="B193" s="125"/>
      <c r="C193" s="354">
        <v>94342</v>
      </c>
      <c r="D193" s="257" t="s">
        <v>6</v>
      </c>
      <c r="E193" s="439" t="str">
        <f>IFERROR(VLOOKUP($C193,'SINAPI FEVEREIRO DES. 2019'!$1:$1048576,2,0),IFERROR(VLOOKUP($C193,'COMP. PROPRIA'!$B$10:$I$11965,4,0),""))</f>
        <v>ATERRO MANUAL DE VALAS COM AREIA PARA ATERRO E COMPACTAÇÃO MECANIZADA. AF_05/2016</v>
      </c>
      <c r="F193" s="440"/>
      <c r="G193" s="440"/>
      <c r="H193" s="440"/>
      <c r="I193" s="440"/>
      <c r="J193" s="441"/>
      <c r="K193" s="167">
        <f>K195</f>
        <v>3.375</v>
      </c>
      <c r="L193" s="219" t="str">
        <f>IFERROR(VLOOKUP($C193,'SINAPI FEVEREIRO DES. 2019'!$1:$1048576,3,0),IFERROR(VLOOKUP($C193,'COMP. PROPRIA'!$B$10:$I$129873,5,0),""))</f>
        <v>M3</v>
      </c>
      <c r="M193" s="71"/>
      <c r="N193" s="72"/>
    </row>
    <row r="194" spans="2:19" ht="15">
      <c r="B194" s="125"/>
      <c r="C194" s="352"/>
      <c r="D194" s="257"/>
      <c r="E194" s="348" t="s">
        <v>11823</v>
      </c>
      <c r="F194" s="347" t="s">
        <v>1266</v>
      </c>
      <c r="G194" s="347" t="s">
        <v>11871</v>
      </c>
      <c r="H194" s="347" t="s">
        <v>11865</v>
      </c>
      <c r="I194" s="357"/>
      <c r="J194" s="358"/>
      <c r="K194" s="167"/>
      <c r="L194" s="75"/>
      <c r="M194" s="71"/>
      <c r="N194" s="72"/>
    </row>
    <row r="195" spans="2:19">
      <c r="B195" s="125"/>
      <c r="C195" s="352"/>
      <c r="D195" s="257"/>
      <c r="E195" s="349">
        <v>7.5</v>
      </c>
      <c r="F195" s="350">
        <v>1.5</v>
      </c>
      <c r="G195" s="350">
        <v>0.6</v>
      </c>
      <c r="H195" s="350">
        <v>0.5</v>
      </c>
      <c r="I195" s="357"/>
      <c r="J195" s="358"/>
      <c r="K195" s="52">
        <f>E195*F195*G195*H195</f>
        <v>3.375</v>
      </c>
      <c r="L195" s="75"/>
      <c r="M195" s="71"/>
      <c r="N195" s="72"/>
    </row>
    <row r="196" spans="2:19">
      <c r="B196" s="125"/>
      <c r="C196" s="62"/>
      <c r="D196" s="19"/>
      <c r="E196" s="280"/>
      <c r="F196" s="43"/>
      <c r="G196" s="230"/>
      <c r="H196" s="230"/>
      <c r="I196" s="230"/>
      <c r="J196" s="70"/>
      <c r="K196" s="166"/>
      <c r="L196" s="189"/>
      <c r="M196" s="71"/>
      <c r="N196" s="72"/>
    </row>
    <row r="197" spans="2:19" ht="33" customHeight="1">
      <c r="B197" s="125"/>
      <c r="C197" s="60">
        <v>95241</v>
      </c>
      <c r="D197" s="257" t="s">
        <v>6</v>
      </c>
      <c r="E197" s="439" t="str">
        <f>IFERROR(VLOOKUP($C197,'SINAPI FEVEREIRO DES. 2019'!$1:$1048576,2,0),IFERROR(VLOOKUP($C197,'COMP. PROPRIA'!$B$10:$I$11965,4,0),""))</f>
        <v>LASTRO DE CONCRETO MAGRO, APLICADO EM PISOS OU RADIERS, ESPESSURA DE 5 CM. AF_07/2016</v>
      </c>
      <c r="F197" s="440"/>
      <c r="G197" s="440"/>
      <c r="H197" s="440"/>
      <c r="I197" s="440"/>
      <c r="J197" s="441"/>
      <c r="K197" s="167">
        <f>SUM(K199:K200)</f>
        <v>11.25</v>
      </c>
      <c r="L197" s="219" t="str">
        <f>IFERROR(VLOOKUP($C197,'SINAPI FEVEREIRO DES. 2019'!$1:$1048576,3,0),IFERROR(VLOOKUP($C197,'COMP. PROPRIA'!$B$10:$I$129873,5,0),""))</f>
        <v>M2</v>
      </c>
      <c r="M197" s="71"/>
      <c r="N197" s="72"/>
    </row>
    <row r="198" spans="2:19">
      <c r="B198" s="125"/>
      <c r="C198" s="352"/>
      <c r="D198" s="257"/>
      <c r="E198" s="348" t="s">
        <v>11823</v>
      </c>
      <c r="F198" s="347" t="s">
        <v>1266</v>
      </c>
      <c r="G198" s="361"/>
      <c r="H198" s="347"/>
      <c r="I198" s="357"/>
      <c r="J198" s="358"/>
      <c r="K198" s="166"/>
      <c r="L198" s="75"/>
      <c r="M198" s="71"/>
      <c r="N198" s="72"/>
    </row>
    <row r="199" spans="2:19">
      <c r="B199" s="125"/>
      <c r="C199" s="62"/>
      <c r="D199" s="19"/>
      <c r="E199" s="349">
        <v>7.5</v>
      </c>
      <c r="F199" s="350">
        <v>1.5</v>
      </c>
      <c r="G199" s="361"/>
      <c r="H199" s="361"/>
      <c r="I199" s="230"/>
      <c r="J199" s="70"/>
      <c r="K199" s="166">
        <f>E199*F199</f>
        <v>11.25</v>
      </c>
      <c r="L199" s="189"/>
      <c r="M199" s="71"/>
      <c r="N199" s="72"/>
    </row>
    <row r="200" spans="2:19">
      <c r="B200" s="125"/>
      <c r="C200" s="62"/>
      <c r="D200" s="19"/>
      <c r="E200" s="280"/>
      <c r="F200" s="43"/>
      <c r="G200" s="230"/>
      <c r="H200" s="230"/>
      <c r="I200" s="230"/>
      <c r="J200" s="70"/>
      <c r="K200" s="166"/>
      <c r="L200" s="189"/>
      <c r="M200" s="71"/>
      <c r="N200" s="72"/>
    </row>
    <row r="201" spans="2:19" ht="39.75" customHeight="1">
      <c r="B201" s="125"/>
      <c r="C201" s="60">
        <v>72183</v>
      </c>
      <c r="D201" s="257" t="s">
        <v>6</v>
      </c>
      <c r="E201" s="439" t="str">
        <f>IFERROR(VLOOKUP($C201,'SINAPI FEVEREIRO DES. 2019'!$1:$1048576,2,0),IFERROR(VLOOKUP($C201,'COMP. PROPRIA'!$B$10:$I$11965,4,0),""))</f>
        <v>PISO EM CONCRETO 20MPA PREPARO MECANICO, ESPESSURA 7 CM, COM ARMACAO EM TELA SOLDADA</v>
      </c>
      <c r="F201" s="440"/>
      <c r="G201" s="440"/>
      <c r="H201" s="440"/>
      <c r="I201" s="440"/>
      <c r="J201" s="441"/>
      <c r="K201" s="167">
        <f>SUM(K203:K204)</f>
        <v>11.25</v>
      </c>
      <c r="L201" s="219" t="str">
        <f>IFERROR(VLOOKUP($C201,'SINAPI FEVEREIRO DES. 2019'!$1:$1048576,3,0),IFERROR(VLOOKUP($C201,'COMP. PROPRIA'!$B$10:$I$129873,5,0),""))</f>
        <v>M2</v>
      </c>
      <c r="M201" s="71"/>
      <c r="N201" s="72"/>
    </row>
    <row r="202" spans="2:19">
      <c r="B202" s="125"/>
      <c r="C202" s="62"/>
      <c r="D202" s="19"/>
      <c r="E202" s="348" t="s">
        <v>11823</v>
      </c>
      <c r="F202" s="347" t="s">
        <v>1266</v>
      </c>
      <c r="G202" s="230"/>
      <c r="H202" s="230"/>
      <c r="I202" s="230"/>
      <c r="J202" s="70"/>
      <c r="K202" s="166"/>
      <c r="L202" s="189"/>
      <c r="M202" s="71"/>
      <c r="N202" s="72"/>
    </row>
    <row r="203" spans="2:19">
      <c r="B203" s="125"/>
      <c r="C203" s="62"/>
      <c r="D203" s="19"/>
      <c r="E203" s="349">
        <v>7.5</v>
      </c>
      <c r="F203" s="350">
        <v>1.5</v>
      </c>
      <c r="G203" s="230"/>
      <c r="H203" s="230"/>
      <c r="I203" s="230"/>
      <c r="J203" s="70"/>
      <c r="K203" s="166">
        <f>E203*F203</f>
        <v>11.25</v>
      </c>
      <c r="L203" s="189"/>
      <c r="M203" s="71"/>
      <c r="N203" s="72"/>
    </row>
    <row r="204" spans="2:19" ht="13.5" thickBot="1">
      <c r="B204" s="125"/>
      <c r="C204" s="62"/>
      <c r="D204" s="19"/>
      <c r="E204" s="280"/>
      <c r="F204" s="43"/>
      <c r="G204" s="230"/>
      <c r="H204" s="230"/>
      <c r="I204" s="230"/>
      <c r="J204" s="70"/>
      <c r="K204" s="166"/>
      <c r="L204" s="189"/>
      <c r="M204" s="71"/>
      <c r="N204" s="72"/>
    </row>
    <row r="205" spans="2:19" ht="12.75" customHeight="1" thickBot="1">
      <c r="B205" s="126"/>
      <c r="C205" s="63"/>
      <c r="D205" s="61"/>
      <c r="E205" s="448" t="s">
        <v>5656</v>
      </c>
      <c r="F205" s="449"/>
      <c r="G205" s="449"/>
      <c r="H205" s="449"/>
      <c r="I205" s="449"/>
      <c r="J205" s="450"/>
      <c r="K205" s="165"/>
      <c r="L205" s="259"/>
      <c r="M205" s="59"/>
      <c r="N205" s="128"/>
    </row>
    <row r="206" spans="2:19" ht="18.75" customHeight="1">
      <c r="B206" s="127"/>
      <c r="C206" s="63"/>
      <c r="D206" s="61"/>
      <c r="E206" s="258"/>
      <c r="F206" s="259"/>
      <c r="G206" s="259"/>
      <c r="H206" s="259"/>
      <c r="I206" s="259"/>
      <c r="J206" s="260"/>
      <c r="K206" s="165"/>
      <c r="L206" s="259"/>
      <c r="M206" s="68"/>
      <c r="N206" s="129"/>
    </row>
    <row r="207" spans="2:19" ht="27" customHeight="1">
      <c r="B207" s="248"/>
      <c r="C207" s="287">
        <v>72122</v>
      </c>
      <c r="D207" s="19" t="s">
        <v>6</v>
      </c>
      <c r="E207" s="439" t="str">
        <f>IFERROR(VLOOKUP($C207,'SINAPI FEVEREIRO DES. 2019'!$1:$1048576,2,0),IFERROR(VLOOKUP($C207,'COMP. PROPRIA'!#REF!,4,0),""))</f>
        <v>VIDRO FANTASIA TIPO CANELADO, ESPESSURA 4MM</v>
      </c>
      <c r="F207" s="440"/>
      <c r="G207" s="440"/>
      <c r="H207" s="440"/>
      <c r="I207" s="440"/>
      <c r="J207" s="441"/>
      <c r="K207" s="167">
        <v>3</v>
      </c>
      <c r="L207" s="219" t="str">
        <f>IFERROR(VLOOKUP($C207,'SINAPI FEVEREIRO DES. 2019'!$1:$1048576,3,0),IFERROR(VLOOKUP($C207,'COMP. PROPRIA'!$B$10:$I$129873,5,0),""))</f>
        <v>M2</v>
      </c>
      <c r="M207" s="68"/>
      <c r="N207" s="129"/>
    </row>
    <row r="208" spans="2:19" s="84" customFormat="1" ht="65.25" customHeight="1">
      <c r="B208" s="127"/>
      <c r="C208" s="287">
        <v>90843</v>
      </c>
      <c r="D208" s="19" t="s">
        <v>6</v>
      </c>
      <c r="E208" s="439" t="str">
        <f>IFERROR(VLOOKUP($C208,'SINAPI FEVEREIRO DES. 2019'!$1:$1048576,2,0),IFERROR(VLOOKUP($C208,'COMP. PROPRIA'!#REF!,4,0),""))</f>
        <v>KIT DE PORTA DE MADEIRA PARA PINTURA, SEMI-OCA (LEVE OU MÉDIA), PADRÃO MÉDIO, 80X210CM, ESPESSURA DE 3,5CM, ITENS INCLUSOS: DOBRADIÇAS, MONTAGEM E INSTALAÇÃO DO BATENTE, FECHADURA COM EXECUÇÃO DO FURO - FORNECIMENTO E INSTALAÇÃO. AF_08/2015</v>
      </c>
      <c r="F208" s="440"/>
      <c r="G208" s="440"/>
      <c r="H208" s="440"/>
      <c r="I208" s="440"/>
      <c r="J208" s="441"/>
      <c r="K208" s="167">
        <v>8</v>
      </c>
      <c r="L208" s="219" t="str">
        <f>IFERROR(VLOOKUP($C208,'SINAPI FEVEREIRO DES. 2019'!$1:$1048576,3,0),IFERROR(VLOOKUP($C208,'COMP. PROPRIA'!$B$10:$I$129873,5,0),""))</f>
        <v>UN</v>
      </c>
      <c r="M208" s="339"/>
      <c r="N208" s="340"/>
      <c r="S208" s="288"/>
    </row>
    <row r="209" spans="1:19" s="84" customFormat="1" ht="63" customHeight="1">
      <c r="B209" s="127"/>
      <c r="C209" s="287">
        <v>90844</v>
      </c>
      <c r="D209" s="19" t="s">
        <v>6</v>
      </c>
      <c r="E209" s="439" t="str">
        <f>IFERROR(VLOOKUP($C209,'SINAPI FEVEREIRO DES. 2019'!$1:$1048576,2,0),IFERROR(VLOOKUP($C209,'COMP. PROPRIA'!#REF!,4,0),""))</f>
        <v>KIT DE PORTA DE MADEIRA PARA PINTURA, SEMI-OCA (LEVE OU MÉDIA), PADRÃO MÉDIO, 90X210CM, ESPESSURA DE 3,5CM, ITENS INCLUSOS: DOBRADIÇAS, MONTAGEM E INSTALAÇÃO DO BATENTE, FECHADURA COM EXECUÇÃO DO FURO - FORNECIMENTO E INSTALAÇÃO. AF_08/2015</v>
      </c>
      <c r="F209" s="440"/>
      <c r="G209" s="440"/>
      <c r="H209" s="440"/>
      <c r="I209" s="440"/>
      <c r="J209" s="441"/>
      <c r="K209" s="167">
        <v>17</v>
      </c>
      <c r="L209" s="219" t="str">
        <f>IFERROR(VLOOKUP($C209,'SINAPI FEVEREIRO DES. 2019'!$1:$1048576,3,0),IFERROR(VLOOKUP($C209,'COMP. PROPRIA'!$B$10:$I$129873,5,0),""))</f>
        <v>UN</v>
      </c>
      <c r="M209" s="339"/>
      <c r="N209" s="340"/>
      <c r="S209" s="288"/>
    </row>
    <row r="210" spans="1:19" s="84" customFormat="1" ht="33.75" customHeight="1">
      <c r="B210" s="127"/>
      <c r="C210" s="287">
        <v>94560</v>
      </c>
      <c r="D210" s="19" t="s">
        <v>6</v>
      </c>
      <c r="E210" s="439" t="str">
        <f>IFERROR(VLOOKUP($C210,'SINAPI FEVEREIRO DES. 2019'!$1:$1048576,2,0),IFERROR(VLOOKUP($C210,'COMP. PROPRIA'!#REF!,4,0),""))</f>
        <v>JANELA DE AÇO DE CORRER, 2 FOLHAS, FIXAÇÃO COM ARGAMASSA, COM VIDROS, PADRONIZADA. AF_07/2016</v>
      </c>
      <c r="F210" s="440"/>
      <c r="G210" s="440"/>
      <c r="H210" s="440"/>
      <c r="I210" s="440"/>
      <c r="J210" s="441"/>
      <c r="K210" s="167">
        <v>51.15</v>
      </c>
      <c r="L210" s="219" t="str">
        <f>IFERROR(VLOOKUP($C210,'SINAPI FEVEREIRO DES. 2019'!$1:$1048576,3,0),IFERROR(VLOOKUP($C210,'COMP. PROPRIA'!$B$10:$I$129873,5,0),""))</f>
        <v>M2</v>
      </c>
      <c r="M210" s="339"/>
      <c r="N210" s="340"/>
      <c r="S210" s="288"/>
    </row>
    <row r="211" spans="1:19" s="84" customFormat="1" ht="33.75" customHeight="1">
      <c r="B211" s="127"/>
      <c r="C211" s="287">
        <v>94559</v>
      </c>
      <c r="D211" s="19" t="s">
        <v>6</v>
      </c>
      <c r="E211" s="439" t="str">
        <f>IFERROR(VLOOKUP($C211,'SINAPI FEVEREIRO DES. 2019'!$1:$1048576,2,0),IFERROR(VLOOKUP($C211,'COMP. PROPRIA'!#REF!,4,0),""))</f>
        <v>JANELA DE AÇO BASCULANTE, FIXAÇÃO COM ARGAMASSA, SEM VIDROS, PADRONIZADA. AF_07/2016</v>
      </c>
      <c r="F211" s="440"/>
      <c r="G211" s="440"/>
      <c r="H211" s="440"/>
      <c r="I211" s="440"/>
      <c r="J211" s="441"/>
      <c r="K211" s="167">
        <v>6.6</v>
      </c>
      <c r="L211" s="219" t="str">
        <f>IFERROR(VLOOKUP($C211,'SINAPI FEVEREIRO DES. 2019'!$1:$1048576,3,0),IFERROR(VLOOKUP($C211,'COMP. PROPRIA'!$B$10:$I$129873,5,0),""))</f>
        <v>M2</v>
      </c>
      <c r="M211" s="339"/>
      <c r="N211" s="340"/>
      <c r="S211" s="288"/>
    </row>
    <row r="212" spans="1:19" s="84" customFormat="1" ht="33.75" customHeight="1">
      <c r="B212" s="127"/>
      <c r="C212" s="289" t="str">
        <f>'COMP. PROPRIA'!B130</f>
        <v>CP-ESQ-03</v>
      </c>
      <c r="D212" s="257" t="s">
        <v>1288</v>
      </c>
      <c r="E212" s="439" t="str">
        <f>IFERROR(VLOOKUP($C212,'SINAPI FEVEREIRO DES. 2019'!$1:$1048576,2,0),IFERROR(VLOOKUP($C212,'COMP. PROPRIA'!$B$10:$I$11965,4,0),""))</f>
        <v>JANELA DE ALUMÍNIO DE CORRER, 2 FOLHAS, FIXAÇÃO COM ARGAMASSA, COM VIDROS, PADRONIZADA INCLUSO PEITORIL EM GRANILITE 60CM (ABERTURA NA VERTICAL "PASSA PRATO" - FORNECIMENTO E INSTALAÇÃO</v>
      </c>
      <c r="F212" s="440"/>
      <c r="G212" s="440"/>
      <c r="H212" s="440"/>
      <c r="I212" s="440"/>
      <c r="J212" s="441"/>
      <c r="K212" s="167">
        <v>1</v>
      </c>
      <c r="L212" s="219" t="str">
        <f>IFERROR(VLOOKUP($C212,'SINAPI FEVEREIRO DES. 2019'!$1:$1048576,3,0),IFERROR(VLOOKUP($C212,'COMP. PROPRIA'!$B$10:$I$129873,5,0),""))</f>
        <v>UNI</v>
      </c>
      <c r="M212" s="339"/>
      <c r="N212" s="340"/>
      <c r="S212" s="288"/>
    </row>
    <row r="213" spans="1:19" s="84" customFormat="1" ht="33.75" customHeight="1" thickBot="1">
      <c r="B213" s="127"/>
      <c r="C213" s="287"/>
      <c r="D213" s="19"/>
      <c r="E213" s="423"/>
      <c r="F213" s="424"/>
      <c r="G213" s="424"/>
      <c r="H213" s="424"/>
      <c r="I213" s="424"/>
      <c r="J213" s="425"/>
      <c r="K213" s="167"/>
      <c r="L213" s="219"/>
      <c r="M213" s="339"/>
      <c r="N213" s="340"/>
      <c r="S213" s="288"/>
    </row>
    <row r="214" spans="1:19" ht="30.75" customHeight="1" thickBot="1">
      <c r="B214" s="126"/>
      <c r="C214" s="63"/>
      <c r="D214" s="61"/>
      <c r="E214" s="451" t="s">
        <v>5875</v>
      </c>
      <c r="F214" s="452"/>
      <c r="G214" s="452"/>
      <c r="H214" s="452"/>
      <c r="I214" s="452"/>
      <c r="J214" s="453"/>
      <c r="K214" s="165"/>
      <c r="L214" s="259"/>
      <c r="M214" s="64"/>
      <c r="N214" s="74"/>
    </row>
    <row r="215" spans="1:19">
      <c r="B215" s="125"/>
      <c r="C215" s="62"/>
      <c r="D215" s="19"/>
      <c r="E215" s="188"/>
      <c r="F215" s="230"/>
      <c r="G215" s="230"/>
      <c r="H215" s="230"/>
      <c r="I215" s="230"/>
      <c r="J215" s="70"/>
      <c r="K215" s="169"/>
      <c r="L215" s="44"/>
      <c r="M215" s="64"/>
      <c r="N215" s="74"/>
    </row>
    <row r="216" spans="1:19">
      <c r="B216" s="125"/>
      <c r="C216" s="62"/>
      <c r="D216" s="19"/>
      <c r="E216" s="442" t="s">
        <v>11826</v>
      </c>
      <c r="F216" s="443"/>
      <c r="G216" s="443"/>
      <c r="H216" s="443"/>
      <c r="I216" s="443"/>
      <c r="J216" s="444"/>
      <c r="K216" s="169"/>
      <c r="L216" s="44"/>
      <c r="M216" s="64"/>
      <c r="N216" s="74"/>
    </row>
    <row r="217" spans="1:19">
      <c r="B217" s="125"/>
      <c r="C217" s="62"/>
      <c r="D217" s="19"/>
      <c r="E217" s="188"/>
      <c r="F217" s="230"/>
      <c r="G217" s="230"/>
      <c r="H217" s="230"/>
      <c r="I217" s="230"/>
      <c r="J217" s="70"/>
      <c r="K217" s="169"/>
      <c r="L217" s="44"/>
      <c r="M217" s="64"/>
      <c r="N217" s="74"/>
    </row>
    <row r="218" spans="1:19" ht="37.5" customHeight="1">
      <c r="B218" s="125"/>
      <c r="C218" s="275">
        <v>84123</v>
      </c>
      <c r="D218" s="19" t="s">
        <v>6</v>
      </c>
      <c r="E218" s="439" t="str">
        <f>IFERROR(VLOOKUP($C218,'SINAPI FEVEREIRO DES. 2019'!$1:$1048576,2,0),IFERROR(VLOOKUP($C218,'COMP. PROPRIA'!#REF!,4,0),""))</f>
        <v>LIXAMENTO MAN C/ LIXA CALAFATE DE CONCR APARENTE ANTIGO</v>
      </c>
      <c r="F218" s="440"/>
      <c r="G218" s="440"/>
      <c r="H218" s="440"/>
      <c r="I218" s="440"/>
      <c r="J218" s="441"/>
      <c r="K218" s="167">
        <f>SUM(K220:K221)</f>
        <v>622.50000000000011</v>
      </c>
      <c r="L218" s="219" t="str">
        <f>IFERROR(VLOOKUP($C218,'SINAPI FEVEREIRO DES. 2019'!$1:$1048576,3,0),IFERROR(VLOOKUP($C218,'COMP. PROPRIA'!$B$10:$I$129873,5,0),""))</f>
        <v>M2</v>
      </c>
      <c r="M218" s="64"/>
      <c r="N218" s="74"/>
    </row>
    <row r="219" spans="1:19" ht="12.75" customHeight="1">
      <c r="B219" s="125"/>
      <c r="C219" s="62"/>
      <c r="D219" s="19"/>
      <c r="E219" s="55" t="s">
        <v>1272</v>
      </c>
      <c r="F219" s="229" t="s">
        <v>1273</v>
      </c>
      <c r="G219" s="49"/>
      <c r="H219" s="281"/>
      <c r="I219" s="230"/>
      <c r="J219" s="70"/>
      <c r="K219" s="166"/>
      <c r="L219" s="189"/>
      <c r="M219" s="64"/>
      <c r="N219" s="74"/>
    </row>
    <row r="220" spans="1:19">
      <c r="B220" s="125"/>
      <c r="C220" s="62"/>
      <c r="D220" s="257" t="s">
        <v>6454</v>
      </c>
      <c r="E220" s="69">
        <f>(392+127)/2</f>
        <v>259.5</v>
      </c>
      <c r="F220" s="53">
        <v>2.7</v>
      </c>
      <c r="G220" s="43"/>
      <c r="H220" s="43"/>
      <c r="I220" s="230"/>
      <c r="J220" s="70"/>
      <c r="K220" s="166">
        <f>E220*F220</f>
        <v>700.65000000000009</v>
      </c>
      <c r="L220" s="189"/>
      <c r="M220" s="64"/>
      <c r="N220" s="74"/>
    </row>
    <row r="221" spans="1:19">
      <c r="B221" s="125"/>
      <c r="C221" s="62"/>
      <c r="D221" s="257" t="s">
        <v>11824</v>
      </c>
      <c r="E221" s="277">
        <f>(103.8+52.5)/2</f>
        <v>78.150000000000006</v>
      </c>
      <c r="F221" s="82">
        <v>-1</v>
      </c>
      <c r="G221" s="230"/>
      <c r="H221" s="43"/>
      <c r="I221" s="230"/>
      <c r="J221" s="70"/>
      <c r="K221" s="166">
        <f>E221*F221</f>
        <v>-78.150000000000006</v>
      </c>
      <c r="L221" s="189"/>
      <c r="M221" s="64"/>
      <c r="N221" s="74"/>
    </row>
    <row r="222" spans="1:19">
      <c r="B222" s="125"/>
      <c r="C222" s="62"/>
      <c r="D222" s="19"/>
      <c r="E222" s="188"/>
      <c r="F222" s="230"/>
      <c r="G222" s="230"/>
      <c r="H222" s="230"/>
      <c r="I222" s="230"/>
      <c r="J222" s="70"/>
      <c r="K222" s="169"/>
      <c r="L222" s="44"/>
      <c r="M222" s="64"/>
      <c r="N222" s="74"/>
    </row>
    <row r="223" spans="1:19" ht="35.25" customHeight="1">
      <c r="B223" s="296"/>
      <c r="C223" s="289" t="str">
        <f>'COMP. PROPRIA'!B143</f>
        <v>CP-PIN-02</v>
      </c>
      <c r="D223" s="257" t="s">
        <v>1288</v>
      </c>
      <c r="E223" s="439" t="str">
        <f>IFERROR(VLOOKUP($C223,'SINAPI FEVEREIRO DES. 2019'!$1:$1048576,2,0),IFERROR(VLOOKUP($C223,'COMP. PROPRIA'!$B$10:$I$11965,4,0),""))</f>
        <v>PINTURA COM TINTA ESMALTE SINTÉTICO</v>
      </c>
      <c r="F223" s="440"/>
      <c r="G223" s="440"/>
      <c r="H223" s="440"/>
      <c r="I223" s="440"/>
      <c r="J223" s="441"/>
      <c r="K223" s="167">
        <f>SUM(K225:K226)</f>
        <v>272.32499999999999</v>
      </c>
      <c r="L223" s="219" t="str">
        <f>IFERROR(VLOOKUP($C223,'SINAPI FEVEREIRO DES. 2019'!$1:$1048576,3,0),IFERROR(VLOOKUP($C223,'COMP. PROPRIA'!$B$10:$I$129873,5,0),""))</f>
        <v>M2</v>
      </c>
      <c r="M223" s="80"/>
      <c r="N223" s="83"/>
      <c r="O223" s="84"/>
      <c r="P223" s="84"/>
      <c r="Q223" s="84"/>
    </row>
    <row r="224" spans="1:19" ht="25.5">
      <c r="A224" s="232"/>
      <c r="B224" s="125"/>
      <c r="C224" s="62"/>
      <c r="D224" s="19"/>
      <c r="E224" s="55" t="s">
        <v>1272</v>
      </c>
      <c r="F224" s="229" t="s">
        <v>1273</v>
      </c>
      <c r="G224" s="49"/>
      <c r="H224" s="251"/>
      <c r="I224" s="230"/>
      <c r="J224" s="70"/>
      <c r="K224" s="166"/>
      <c r="L224" s="189"/>
      <c r="M224" s="80"/>
      <c r="N224" s="83"/>
      <c r="O224" s="84"/>
      <c r="P224" s="84"/>
      <c r="Q224" s="84"/>
    </row>
    <row r="225" spans="1:17">
      <c r="A225" s="232"/>
      <c r="B225" s="125"/>
      <c r="C225" s="288"/>
      <c r="D225" s="257" t="s">
        <v>6454</v>
      </c>
      <c r="E225" s="69">
        <f>E220</f>
        <v>259.5</v>
      </c>
      <c r="F225" s="53">
        <v>1.2</v>
      </c>
      <c r="G225" s="43"/>
      <c r="H225" s="43"/>
      <c r="I225" s="230"/>
      <c r="J225" s="70"/>
      <c r="K225" s="166">
        <f>E225*F225</f>
        <v>311.39999999999998</v>
      </c>
      <c r="L225" s="189"/>
      <c r="M225" s="80"/>
      <c r="N225" s="83"/>
      <c r="O225" s="84"/>
      <c r="P225" s="84"/>
      <c r="Q225" s="84"/>
    </row>
    <row r="226" spans="1:17">
      <c r="A226" s="232"/>
      <c r="B226" s="125"/>
      <c r="C226" s="288"/>
      <c r="D226" s="257" t="s">
        <v>11824</v>
      </c>
      <c r="E226" s="277">
        <f>E221/2</f>
        <v>39.075000000000003</v>
      </c>
      <c r="F226" s="82">
        <v>-1</v>
      </c>
      <c r="G226" s="43"/>
      <c r="H226" s="43"/>
      <c r="I226" s="230"/>
      <c r="J226" s="70"/>
      <c r="K226" s="166">
        <f>E226*F226</f>
        <v>-39.075000000000003</v>
      </c>
      <c r="L226" s="189"/>
      <c r="M226" s="80"/>
      <c r="N226" s="83"/>
      <c r="O226" s="84"/>
      <c r="P226" s="84"/>
      <c r="Q226" s="84"/>
    </row>
    <row r="227" spans="1:17" ht="20.25" customHeight="1">
      <c r="A227" s="232"/>
      <c r="B227" s="125"/>
      <c r="C227" s="62"/>
      <c r="D227" s="257"/>
      <c r="E227" s="280"/>
      <c r="F227" s="43"/>
      <c r="G227" s="43"/>
      <c r="H227" s="43"/>
      <c r="I227" s="43"/>
      <c r="J227" s="282"/>
      <c r="K227" s="166"/>
      <c r="L227" s="233"/>
      <c r="M227" s="80"/>
      <c r="N227" s="83"/>
      <c r="O227" s="84"/>
      <c r="P227" s="84"/>
      <c r="Q227" s="84"/>
    </row>
    <row r="228" spans="1:17" ht="36.75" customHeight="1">
      <c r="B228" s="125"/>
      <c r="C228" s="275">
        <v>88489</v>
      </c>
      <c r="D228" s="19" t="s">
        <v>6</v>
      </c>
      <c r="E228" s="439" t="str">
        <f>IFERROR(VLOOKUP($C228,'SINAPI FEVEREIRO DES. 2019'!$1:$1048576,2,0),IFERROR(VLOOKUP($C228,'COMP. PROPRIA'!#REF!,4,0),""))</f>
        <v>APLICAÇÃO MANUAL DE PINTURA COM TINTA LÁTEX ACRÍLICA EM PAREDES, DUAS DEMÃOS. AF_06/2014</v>
      </c>
      <c r="F228" s="440"/>
      <c r="G228" s="440"/>
      <c r="H228" s="440"/>
      <c r="I228" s="440"/>
      <c r="J228" s="441"/>
      <c r="K228" s="167">
        <f>SUM(K230:K231)</f>
        <v>402.07499999999999</v>
      </c>
      <c r="L228" s="219" t="str">
        <f>IFERROR(VLOOKUP($C228,'SINAPI FEVEREIRO DES. 2019'!$1:$1048576,3,0),IFERROR(VLOOKUP($C228,'COMP. PROPRIA'!$B$10:$I$129873,5,0),""))</f>
        <v>M2</v>
      </c>
      <c r="M228" s="80"/>
      <c r="N228" s="83"/>
      <c r="O228" s="84"/>
      <c r="P228" s="84"/>
      <c r="Q228" s="84"/>
    </row>
    <row r="229" spans="1:17" ht="25.5">
      <c r="B229" s="125"/>
      <c r="C229" s="62"/>
      <c r="D229" s="19"/>
      <c r="E229" s="55" t="s">
        <v>1272</v>
      </c>
      <c r="F229" s="229" t="s">
        <v>1273</v>
      </c>
      <c r="G229" s="49"/>
      <c r="H229" s="281"/>
      <c r="I229" s="230"/>
      <c r="J229" s="70"/>
      <c r="K229" s="166"/>
      <c r="L229" s="189"/>
      <c r="M229" s="64"/>
      <c r="N229" s="74"/>
    </row>
    <row r="230" spans="1:17">
      <c r="B230" s="125"/>
      <c r="C230" s="62"/>
      <c r="D230" s="257" t="s">
        <v>6454</v>
      </c>
      <c r="E230" s="69">
        <f>E225</f>
        <v>259.5</v>
      </c>
      <c r="F230" s="53">
        <v>1.7</v>
      </c>
      <c r="G230" s="45"/>
      <c r="H230" s="43"/>
      <c r="I230" s="230"/>
      <c r="J230" s="70"/>
      <c r="K230" s="166">
        <f>E230*F230</f>
        <v>441.15</v>
      </c>
      <c r="L230" s="189"/>
      <c r="M230" s="64"/>
      <c r="N230" s="74"/>
    </row>
    <row r="231" spans="1:17">
      <c r="B231" s="125"/>
      <c r="C231" s="288"/>
      <c r="D231" s="257" t="s">
        <v>11824</v>
      </c>
      <c r="E231" s="277">
        <f>E226</f>
        <v>39.075000000000003</v>
      </c>
      <c r="F231" s="82">
        <v>-1</v>
      </c>
      <c r="G231" s="43"/>
      <c r="H231" s="43"/>
      <c r="I231" s="230"/>
      <c r="J231" s="70"/>
      <c r="K231" s="166">
        <f>E231*F231</f>
        <v>-39.075000000000003</v>
      </c>
      <c r="L231" s="189"/>
      <c r="M231" s="64"/>
      <c r="N231" s="74"/>
    </row>
    <row r="232" spans="1:17">
      <c r="B232" s="125"/>
      <c r="C232" s="62"/>
      <c r="D232" s="19"/>
      <c r="E232" s="188"/>
      <c r="F232" s="230"/>
      <c r="G232" s="230"/>
      <c r="H232" s="230"/>
      <c r="I232" s="230"/>
      <c r="J232" s="70"/>
      <c r="K232" s="169"/>
      <c r="L232" s="44"/>
      <c r="M232" s="64"/>
      <c r="N232" s="74"/>
    </row>
    <row r="233" spans="1:17" ht="30.75" customHeight="1">
      <c r="B233" s="125"/>
      <c r="C233" s="275">
        <v>96135</v>
      </c>
      <c r="D233" s="19" t="s">
        <v>6</v>
      </c>
      <c r="E233" s="439" t="str">
        <f>IFERROR(VLOOKUP($C233,'SINAPI FEVEREIRO DES. 2019'!$1:$1048576,2,0),IFERROR(VLOOKUP($C233,'COMP. PROPRIA'!#REF!,4,0),""))</f>
        <v>APLICAÇÃO MANUAL DE MASSA ACRÍLICA EM PAREDES EXTERNAS DE CASAS, DUAS DEMÃOS. AF_05/2017</v>
      </c>
      <c r="F233" s="440"/>
      <c r="G233" s="440"/>
      <c r="H233" s="440"/>
      <c r="I233" s="440"/>
      <c r="J233" s="441"/>
      <c r="K233" s="167">
        <f>K235</f>
        <v>42</v>
      </c>
      <c r="L233" s="219" t="str">
        <f>IFERROR(VLOOKUP($C233,'SINAPI FEVEREIRO DES. 2019'!$1:$1048576,3,0),IFERROR(VLOOKUP($C233,'COMP. PROPRIA'!$B$10:$I$129873,5,0),""))</f>
        <v>M2</v>
      </c>
      <c r="M233" s="64"/>
      <c r="N233" s="74"/>
    </row>
    <row r="234" spans="1:17">
      <c r="B234" s="125"/>
      <c r="C234" s="62"/>
      <c r="D234" s="19"/>
      <c r="E234" s="188"/>
      <c r="F234" s="230"/>
      <c r="G234" s="230"/>
      <c r="H234" s="230"/>
      <c r="I234" s="230"/>
      <c r="J234" s="70"/>
      <c r="K234" s="169"/>
      <c r="L234" s="44"/>
      <c r="M234" s="64"/>
      <c r="N234" s="74"/>
    </row>
    <row r="235" spans="1:17" ht="15">
      <c r="B235" s="125"/>
      <c r="C235" s="275" t="s">
        <v>5607</v>
      </c>
      <c r="D235" s="19" t="s">
        <v>6</v>
      </c>
      <c r="E235" s="439" t="str">
        <f>IFERROR(VLOOKUP($C235,'SINAPI FEVEREIRO DES. 2019'!$1:$1048576,2,0),IFERROR(VLOOKUP($C235,'COMP. PROPRIA'!#REF!,4,0),""))</f>
        <v>PINTURA DE QUADRO ESCOLAR COM TINTA ESMALTE ACABAMENTO FOSCO, DUAS DEMAOS SOBRE MASSA ACRILICA</v>
      </c>
      <c r="F235" s="440"/>
      <c r="G235" s="440"/>
      <c r="H235" s="440"/>
      <c r="I235" s="440"/>
      <c r="J235" s="441"/>
      <c r="K235" s="167">
        <f>K237</f>
        <v>42</v>
      </c>
      <c r="L235" s="219" t="str">
        <f>IFERROR(VLOOKUP($C235,'SINAPI FEVEREIRO DES. 2019'!$1:$1048576,3,0),IFERROR(VLOOKUP($C235,'COMP. PROPRIA'!$B$10:$I$129873,5,0),""))</f>
        <v>M2</v>
      </c>
      <c r="M235" s="64"/>
      <c r="N235" s="74"/>
    </row>
    <row r="236" spans="1:17" ht="25.5">
      <c r="B236" s="125"/>
      <c r="C236" s="62"/>
      <c r="D236" s="19"/>
      <c r="E236" s="55" t="s">
        <v>1272</v>
      </c>
      <c r="F236" s="229" t="s">
        <v>1273</v>
      </c>
      <c r="G236" s="49"/>
      <c r="H236" s="281"/>
      <c r="I236" s="230"/>
      <c r="J236" s="70"/>
      <c r="K236" s="166"/>
      <c r="L236" s="219"/>
      <c r="M236" s="64"/>
      <c r="N236" s="74"/>
    </row>
    <row r="237" spans="1:17">
      <c r="B237" s="125"/>
      <c r="C237" s="279"/>
      <c r="D237" s="257" t="s">
        <v>6427</v>
      </c>
      <c r="E237" s="69">
        <v>6</v>
      </c>
      <c r="F237" s="53">
        <v>7</v>
      </c>
      <c r="G237" s="43"/>
      <c r="H237" s="43"/>
      <c r="I237" s="230"/>
      <c r="J237" s="70"/>
      <c r="K237" s="166">
        <f>E237*F237</f>
        <v>42</v>
      </c>
      <c r="L237" s="189"/>
      <c r="M237" s="64"/>
      <c r="N237" s="74"/>
    </row>
    <row r="238" spans="1:17">
      <c r="B238" s="125"/>
      <c r="C238" s="62"/>
      <c r="D238" s="19"/>
      <c r="E238" s="188"/>
      <c r="F238" s="230"/>
      <c r="G238" s="230"/>
      <c r="H238" s="230"/>
      <c r="I238" s="230"/>
      <c r="J238" s="70"/>
      <c r="K238" s="169"/>
      <c r="L238" s="44"/>
      <c r="M238" s="64"/>
      <c r="N238" s="74"/>
    </row>
    <row r="239" spans="1:17">
      <c r="B239" s="125"/>
      <c r="C239" s="62"/>
      <c r="D239" s="19"/>
      <c r="E239" s="442" t="s">
        <v>11827</v>
      </c>
      <c r="F239" s="443"/>
      <c r="G239" s="443"/>
      <c r="H239" s="443"/>
      <c r="I239" s="443"/>
      <c r="J239" s="444"/>
      <c r="K239" s="169"/>
      <c r="L239" s="44"/>
      <c r="M239" s="64"/>
      <c r="N239" s="74"/>
    </row>
    <row r="240" spans="1:17">
      <c r="B240" s="125"/>
      <c r="C240" s="62"/>
      <c r="D240" s="19"/>
      <c r="E240" s="188"/>
      <c r="F240" s="230"/>
      <c r="G240" s="230"/>
      <c r="H240" s="230"/>
      <c r="I240" s="230"/>
      <c r="J240" s="70"/>
      <c r="K240" s="169"/>
      <c r="L240" s="44"/>
      <c r="M240" s="64"/>
      <c r="N240" s="74"/>
    </row>
    <row r="241" spans="2:14" ht="15">
      <c r="B241" s="125"/>
      <c r="C241" s="275">
        <v>84123</v>
      </c>
      <c r="D241" s="19" t="s">
        <v>6</v>
      </c>
      <c r="E241" s="439" t="str">
        <f>IFERROR(VLOOKUP($C241,'SINAPI FEVEREIRO DES. 2019'!$1:$1048576,2,0),IFERROR(VLOOKUP($C241,'COMP. PROPRIA'!#REF!,4,0),""))</f>
        <v>LIXAMENTO MAN C/ LIXA CALAFATE DE CONCR APARENTE ANTIGO</v>
      </c>
      <c r="F241" s="440"/>
      <c r="G241" s="440"/>
      <c r="H241" s="440"/>
      <c r="I241" s="440"/>
      <c r="J241" s="441"/>
      <c r="K241" s="167">
        <f>SUM(K243:K244)</f>
        <v>648.44999999999993</v>
      </c>
      <c r="L241" s="219" t="str">
        <f>IFERROR(VLOOKUP($C241,'SINAPI FEVEREIRO DES. 2019'!$1:$1048576,3,0),IFERROR(VLOOKUP($C241,'COMP. PROPRIA'!$B$10:$I$129873,5,0),""))</f>
        <v>M2</v>
      </c>
      <c r="M241" s="64"/>
      <c r="N241" s="74"/>
    </row>
    <row r="242" spans="2:14" ht="25.5">
      <c r="B242" s="125"/>
      <c r="C242" s="62"/>
      <c r="D242" s="19"/>
      <c r="E242" s="55" t="s">
        <v>1272</v>
      </c>
      <c r="F242" s="229" t="s">
        <v>1273</v>
      </c>
      <c r="G242" s="49"/>
      <c r="H242" s="281"/>
      <c r="I242" s="230"/>
      <c r="J242" s="70"/>
      <c r="K242" s="166"/>
      <c r="L242" s="189"/>
      <c r="M242" s="64"/>
      <c r="N242" s="74"/>
    </row>
    <row r="243" spans="2:14">
      <c r="B243" s="125"/>
      <c r="C243" s="62"/>
      <c r="D243" s="257" t="s">
        <v>6437</v>
      </c>
      <c r="E243" s="76">
        <f>E220</f>
        <v>259.5</v>
      </c>
      <c r="F243" s="53">
        <v>2.8</v>
      </c>
      <c r="G243" s="45"/>
      <c r="H243" s="43"/>
      <c r="I243" s="230"/>
      <c r="J243" s="70"/>
      <c r="K243" s="166">
        <f>E243*F243</f>
        <v>726.59999999999991</v>
      </c>
      <c r="L243" s="189"/>
      <c r="M243" s="64"/>
      <c r="N243" s="74"/>
    </row>
    <row r="244" spans="2:14">
      <c r="B244" s="125"/>
      <c r="C244" s="62"/>
      <c r="D244" s="257" t="s">
        <v>11824</v>
      </c>
      <c r="E244" s="277">
        <f>E221</f>
        <v>78.150000000000006</v>
      </c>
      <c r="F244" s="82">
        <v>-1</v>
      </c>
      <c r="G244" s="230"/>
      <c r="H244" s="43"/>
      <c r="I244" s="230"/>
      <c r="J244" s="70"/>
      <c r="K244" s="166">
        <f>E244*F244</f>
        <v>-78.150000000000006</v>
      </c>
      <c r="L244" s="189"/>
      <c r="M244" s="64"/>
      <c r="N244" s="74"/>
    </row>
    <row r="245" spans="2:14">
      <c r="B245" s="125"/>
      <c r="C245" s="62"/>
      <c r="D245" s="19"/>
      <c r="E245" s="188"/>
      <c r="F245" s="230"/>
      <c r="G245" s="230"/>
      <c r="H245" s="230"/>
      <c r="I245" s="230"/>
      <c r="J245" s="70"/>
      <c r="K245" s="169"/>
      <c r="L245" s="44"/>
      <c r="M245" s="64"/>
      <c r="N245" s="74"/>
    </row>
    <row r="246" spans="2:14" ht="15">
      <c r="B246" s="125"/>
      <c r="C246" s="289" t="str">
        <f>'COMP. PROPRIA'!B143</f>
        <v>CP-PIN-02</v>
      </c>
      <c r="D246" s="257" t="s">
        <v>1288</v>
      </c>
      <c r="E246" s="439" t="str">
        <f>IFERROR(VLOOKUP($C246,'SINAPI FEVEREIRO DES. 2019'!$1:$1048576,2,0),IFERROR(VLOOKUP($C246,'COMP. PROPRIA'!$B$10:$I$11965,4,0),""))</f>
        <v>PINTURA COM TINTA ESMALTE SINTÉTICO</v>
      </c>
      <c r="F246" s="440"/>
      <c r="G246" s="440"/>
      <c r="H246" s="440"/>
      <c r="I246" s="440"/>
      <c r="J246" s="441"/>
      <c r="K246" s="167">
        <f>SUM(K248:K249)</f>
        <v>272.32499999999999</v>
      </c>
      <c r="L246" s="219" t="str">
        <f>IFERROR(VLOOKUP($C246,'SINAPI FEVEREIRO DES. 2019'!$1:$1048576,3,0),IFERROR(VLOOKUP($C246,'COMP. PROPRIA'!$B$10:$I$129873,5,0),""))</f>
        <v>M2</v>
      </c>
      <c r="M246" s="64"/>
      <c r="N246" s="74"/>
    </row>
    <row r="247" spans="2:14" ht="25.5">
      <c r="B247" s="125"/>
      <c r="C247" s="62"/>
      <c r="D247" s="19"/>
      <c r="E247" s="55" t="s">
        <v>1272</v>
      </c>
      <c r="F247" s="229" t="s">
        <v>1273</v>
      </c>
      <c r="G247" s="49"/>
      <c r="H247" s="251"/>
      <c r="I247" s="230"/>
      <c r="J247" s="70"/>
      <c r="K247" s="166"/>
      <c r="L247" s="189"/>
      <c r="M247" s="64"/>
      <c r="N247" s="74"/>
    </row>
    <row r="248" spans="2:14">
      <c r="B248" s="125"/>
      <c r="C248" s="288"/>
      <c r="D248" s="257" t="s">
        <v>6437</v>
      </c>
      <c r="E248" s="76">
        <f>E243</f>
        <v>259.5</v>
      </c>
      <c r="F248" s="53">
        <v>1.2</v>
      </c>
      <c r="G248" s="45"/>
      <c r="H248" s="43"/>
      <c r="I248" s="230"/>
      <c r="J248" s="70"/>
      <c r="K248" s="166">
        <f>E248*F248</f>
        <v>311.39999999999998</v>
      </c>
      <c r="L248" s="189"/>
      <c r="M248" s="64"/>
      <c r="N248" s="74"/>
    </row>
    <row r="249" spans="2:14">
      <c r="B249" s="125"/>
      <c r="C249" s="288"/>
      <c r="D249" s="257" t="s">
        <v>11824</v>
      </c>
      <c r="E249" s="277">
        <f>E244/2</f>
        <v>39.075000000000003</v>
      </c>
      <c r="F249" s="82">
        <v>-1</v>
      </c>
      <c r="G249" s="230"/>
      <c r="H249" s="43"/>
      <c r="I249" s="230"/>
      <c r="J249" s="70"/>
      <c r="K249" s="166">
        <f>E249*F249</f>
        <v>-39.075000000000003</v>
      </c>
      <c r="L249" s="189"/>
      <c r="M249" s="64"/>
      <c r="N249" s="74"/>
    </row>
    <row r="250" spans="2:14">
      <c r="B250" s="125"/>
      <c r="C250" s="62"/>
      <c r="D250" s="257"/>
      <c r="E250" s="280"/>
      <c r="F250" s="43"/>
      <c r="G250" s="43"/>
      <c r="H250" s="43"/>
      <c r="I250" s="43"/>
      <c r="J250" s="282"/>
      <c r="K250" s="166"/>
      <c r="L250" s="233"/>
      <c r="M250" s="64"/>
      <c r="N250" s="74"/>
    </row>
    <row r="251" spans="2:14" ht="29.25" customHeight="1">
      <c r="B251" s="125"/>
      <c r="C251" s="275">
        <v>88489</v>
      </c>
      <c r="D251" s="19" t="s">
        <v>6</v>
      </c>
      <c r="E251" s="439" t="str">
        <f>IFERROR(VLOOKUP($C251,'SINAPI FEVEREIRO DES. 2019'!$1:$1048576,2,0),IFERROR(VLOOKUP($C251,'COMP. PROPRIA'!#REF!,4,0),""))</f>
        <v>APLICAÇÃO MANUAL DE PINTURA COM TINTA LÁTEX ACRÍLICA EM PAREDES, DUAS DEMÃOS. AF_06/2014</v>
      </c>
      <c r="F251" s="440"/>
      <c r="G251" s="440"/>
      <c r="H251" s="440"/>
      <c r="I251" s="440"/>
      <c r="J251" s="441"/>
      <c r="K251" s="167">
        <f>SUM(K253:K254)</f>
        <v>428.02500000000003</v>
      </c>
      <c r="L251" s="219" t="str">
        <f>IFERROR(VLOOKUP($C251,'SINAPI FEVEREIRO DES. 2019'!$1:$1048576,3,0),IFERROR(VLOOKUP($C251,'COMP. PROPRIA'!$B$10:$I$129873,5,0),""))</f>
        <v>M2</v>
      </c>
      <c r="M251" s="64"/>
      <c r="N251" s="74"/>
    </row>
    <row r="252" spans="2:14" ht="25.5">
      <c r="B252" s="125"/>
      <c r="C252" s="62"/>
      <c r="D252" s="19"/>
      <c r="E252" s="55" t="s">
        <v>1272</v>
      </c>
      <c r="F252" s="229" t="s">
        <v>1273</v>
      </c>
      <c r="G252" s="49"/>
      <c r="H252" s="281"/>
      <c r="I252" s="230"/>
      <c r="J252" s="70"/>
      <c r="K252" s="166"/>
      <c r="L252" s="189"/>
      <c r="M252" s="64"/>
      <c r="N252" s="74"/>
    </row>
    <row r="253" spans="2:14">
      <c r="B253" s="125"/>
      <c r="C253" s="62"/>
      <c r="D253" s="257" t="s">
        <v>6440</v>
      </c>
      <c r="E253" s="76">
        <f>E248</f>
        <v>259.5</v>
      </c>
      <c r="F253" s="53">
        <v>1.8</v>
      </c>
      <c r="G253" s="45"/>
      <c r="H253" s="43"/>
      <c r="I253" s="230"/>
      <c r="J253" s="70"/>
      <c r="K253" s="166">
        <f>E253*F253</f>
        <v>467.1</v>
      </c>
      <c r="L253" s="189"/>
      <c r="M253" s="64"/>
      <c r="N253" s="74"/>
    </row>
    <row r="254" spans="2:14">
      <c r="B254" s="125"/>
      <c r="C254" s="288"/>
      <c r="D254" s="257" t="s">
        <v>11824</v>
      </c>
      <c r="E254" s="277">
        <f>E249</f>
        <v>39.075000000000003</v>
      </c>
      <c r="F254" s="82">
        <v>-1</v>
      </c>
      <c r="G254" s="43"/>
      <c r="H254" s="43"/>
      <c r="I254" s="230"/>
      <c r="J254" s="70"/>
      <c r="K254" s="166">
        <f>E254*F254</f>
        <v>-39.075000000000003</v>
      </c>
      <c r="L254" s="189"/>
      <c r="M254" s="64"/>
      <c r="N254" s="74"/>
    </row>
    <row r="255" spans="2:14">
      <c r="B255" s="125"/>
      <c r="C255" s="62"/>
      <c r="D255" s="19"/>
      <c r="E255" s="188"/>
      <c r="F255" s="230"/>
      <c r="G255" s="230"/>
      <c r="H255" s="230"/>
      <c r="I255" s="230"/>
      <c r="J255" s="70"/>
      <c r="K255" s="169"/>
      <c r="L255" s="44"/>
      <c r="M255" s="64"/>
      <c r="N255" s="74"/>
    </row>
    <row r="256" spans="2:14">
      <c r="B256" s="125"/>
      <c r="C256" s="62"/>
      <c r="D256" s="19"/>
      <c r="E256" s="442" t="s">
        <v>11922</v>
      </c>
      <c r="F256" s="443"/>
      <c r="G256" s="443"/>
      <c r="H256" s="443"/>
      <c r="I256" s="443"/>
      <c r="J256" s="444"/>
      <c r="K256" s="169"/>
      <c r="L256" s="44"/>
      <c r="M256" s="64"/>
      <c r="N256" s="74"/>
    </row>
    <row r="257" spans="2:14">
      <c r="B257" s="125"/>
      <c r="C257" s="62"/>
      <c r="D257" s="19"/>
      <c r="E257" s="188"/>
      <c r="F257" s="230"/>
      <c r="G257" s="230"/>
      <c r="H257" s="230"/>
      <c r="I257" s="230"/>
      <c r="J257" s="70"/>
      <c r="K257" s="169"/>
      <c r="L257" s="44"/>
      <c r="M257" s="64"/>
      <c r="N257" s="74"/>
    </row>
    <row r="258" spans="2:14" ht="45.75" customHeight="1">
      <c r="B258" s="125"/>
      <c r="C258" s="275">
        <v>73445</v>
      </c>
      <c r="D258" s="19" t="s">
        <v>6</v>
      </c>
      <c r="E258" s="439" t="str">
        <f>IFERROR(VLOOKUP($C258,'SINAPI FEVEREIRO DES. 2019'!$1:$1048576,2,0),IFERROR(VLOOKUP($C258,'COMP. PROPRIA'!#REF!,4,0),""))</f>
        <v>CAIACAO INT OU EXT SOBRE REVESTIMENTO LISO C/ADOCAO DE FIXADOR COM    COM DUAS DEMAOS</v>
      </c>
      <c r="F258" s="440"/>
      <c r="G258" s="440"/>
      <c r="H258" s="440"/>
      <c r="I258" s="440"/>
      <c r="J258" s="441"/>
      <c r="K258" s="167">
        <f>SUM(K260:K261)</f>
        <v>360</v>
      </c>
      <c r="L258" s="219" t="str">
        <f>IFERROR(VLOOKUP($C258,'SINAPI FEVEREIRO DES. 2019'!$1:$1048576,3,0),IFERROR(VLOOKUP($C258,'COMP. PROPRIA'!$B$10:$I$129873,5,0),""))</f>
        <v>M2</v>
      </c>
      <c r="M258" s="64"/>
      <c r="N258" s="74"/>
    </row>
    <row r="259" spans="2:14">
      <c r="B259" s="125"/>
      <c r="C259" s="62"/>
      <c r="D259" s="19"/>
      <c r="E259" s="55" t="s">
        <v>11820</v>
      </c>
      <c r="F259" s="229" t="s">
        <v>11923</v>
      </c>
      <c r="G259" s="49"/>
      <c r="H259" s="359"/>
      <c r="I259" s="230"/>
      <c r="J259" s="70"/>
      <c r="K259" s="166"/>
      <c r="L259" s="44"/>
      <c r="M259" s="64"/>
      <c r="N259" s="74"/>
    </row>
    <row r="260" spans="2:14">
      <c r="B260" s="125"/>
      <c r="C260" s="62"/>
      <c r="D260" s="19"/>
      <c r="E260" s="76">
        <v>180</v>
      </c>
      <c r="F260" s="53">
        <v>2</v>
      </c>
      <c r="G260" s="45"/>
      <c r="H260" s="43"/>
      <c r="I260" s="230"/>
      <c r="J260" s="70"/>
      <c r="K260" s="166">
        <f>E260*F260</f>
        <v>360</v>
      </c>
      <c r="L260" s="44"/>
      <c r="M260" s="64"/>
      <c r="N260" s="74"/>
    </row>
    <row r="261" spans="2:14">
      <c r="B261" s="125"/>
      <c r="C261" s="62"/>
      <c r="D261" s="19"/>
      <c r="E261" s="188"/>
      <c r="F261" s="230"/>
      <c r="G261" s="230"/>
      <c r="H261" s="230"/>
      <c r="I261" s="230"/>
      <c r="J261" s="70"/>
      <c r="K261" s="169"/>
      <c r="L261" s="44"/>
      <c r="M261" s="64"/>
      <c r="N261" s="74"/>
    </row>
    <row r="262" spans="2:14">
      <c r="B262" s="125"/>
      <c r="C262" s="62"/>
      <c r="D262" s="19"/>
      <c r="E262" s="442" t="s">
        <v>11924</v>
      </c>
      <c r="F262" s="443"/>
      <c r="G262" s="443"/>
      <c r="H262" s="443"/>
      <c r="I262" s="443"/>
      <c r="J262" s="444"/>
      <c r="K262" s="169"/>
      <c r="L262" s="44"/>
      <c r="M262" s="64"/>
      <c r="N262" s="74"/>
    </row>
    <row r="263" spans="2:14">
      <c r="B263" s="125"/>
      <c r="C263" s="62"/>
      <c r="D263" s="19"/>
      <c r="E263" s="188"/>
      <c r="F263" s="230"/>
      <c r="G263" s="230"/>
      <c r="H263" s="230"/>
      <c r="I263" s="230"/>
      <c r="J263" s="70"/>
      <c r="K263" s="169"/>
      <c r="L263" s="44"/>
      <c r="M263" s="64"/>
      <c r="N263" s="74"/>
    </row>
    <row r="264" spans="2:14" ht="15">
      <c r="B264" s="125"/>
      <c r="C264" s="275">
        <v>84123</v>
      </c>
      <c r="D264" s="19" t="s">
        <v>6</v>
      </c>
      <c r="E264" s="439" t="str">
        <f>IFERROR(VLOOKUP($C264,'SINAPI FEVEREIRO DES. 2019'!$1:$1048576,2,0),IFERROR(VLOOKUP($C264,'COMP. PROPRIA'!#REF!,4,0),""))</f>
        <v>LIXAMENTO MAN C/ LIXA CALAFATE DE CONCR APARENTE ANTIGO</v>
      </c>
      <c r="F264" s="440"/>
      <c r="G264" s="440"/>
      <c r="H264" s="440"/>
      <c r="I264" s="440"/>
      <c r="J264" s="441"/>
      <c r="K264" s="167">
        <f>SUM(K266:K266)</f>
        <v>86</v>
      </c>
      <c r="L264" s="219" t="str">
        <f>IFERROR(VLOOKUP($C264,'SINAPI FEVEREIRO DES. 2019'!$1:$1048576,3,0),IFERROR(VLOOKUP($C264,'COMP. PROPRIA'!$B$10:$I$129873,5,0),""))</f>
        <v>M2</v>
      </c>
      <c r="M264" s="64"/>
      <c r="N264" s="74"/>
    </row>
    <row r="265" spans="2:14" ht="25.5">
      <c r="B265" s="125"/>
      <c r="C265" s="62"/>
      <c r="D265" s="19"/>
      <c r="E265" s="55" t="s">
        <v>1272</v>
      </c>
      <c r="F265" s="229" t="s">
        <v>1273</v>
      </c>
      <c r="G265" s="49"/>
      <c r="H265" s="359"/>
      <c r="I265" s="230"/>
      <c r="J265" s="70"/>
      <c r="K265" s="166"/>
      <c r="L265" s="189"/>
      <c r="M265" s="64"/>
      <c r="N265" s="74"/>
    </row>
    <row r="266" spans="2:14">
      <c r="B266" s="125"/>
      <c r="C266" s="62"/>
      <c r="D266" s="257" t="s">
        <v>6437</v>
      </c>
      <c r="E266" s="76">
        <v>43</v>
      </c>
      <c r="F266" s="53">
        <v>2</v>
      </c>
      <c r="G266" s="45"/>
      <c r="H266" s="43"/>
      <c r="I266" s="230"/>
      <c r="J266" s="70"/>
      <c r="K266" s="166">
        <f>E266*F266</f>
        <v>86</v>
      </c>
      <c r="L266" s="189"/>
      <c r="M266" s="64"/>
      <c r="N266" s="74"/>
    </row>
    <row r="267" spans="2:14">
      <c r="B267" s="125"/>
      <c r="C267" s="62"/>
      <c r="D267" s="19"/>
      <c r="E267" s="188"/>
      <c r="F267" s="230"/>
      <c r="G267" s="230"/>
      <c r="H267" s="230"/>
      <c r="I267" s="230"/>
      <c r="J267" s="70"/>
      <c r="K267" s="169"/>
      <c r="L267" s="44"/>
      <c r="M267" s="64"/>
      <c r="N267" s="74"/>
    </row>
    <row r="268" spans="2:14" ht="15">
      <c r="B268" s="125"/>
      <c r="C268" s="289" t="str">
        <f>'COMP. PROPRIA'!B143</f>
        <v>CP-PIN-02</v>
      </c>
      <c r="D268" s="257" t="s">
        <v>1288</v>
      </c>
      <c r="E268" s="439" t="str">
        <f>IFERROR(VLOOKUP($C268,'SINAPI FEVEREIRO DES. 2019'!$1:$1048576,2,0),IFERROR(VLOOKUP($C268,'COMP. PROPRIA'!$B$10:$I$11965,4,0),""))</f>
        <v>PINTURA COM TINTA ESMALTE SINTÉTICO</v>
      </c>
      <c r="F268" s="440"/>
      <c r="G268" s="440"/>
      <c r="H268" s="440"/>
      <c r="I268" s="440"/>
      <c r="J268" s="441"/>
      <c r="K268" s="167">
        <f>SUM(K270:K270)</f>
        <v>51.6</v>
      </c>
      <c r="L268" s="219" t="str">
        <f>IFERROR(VLOOKUP($C268,'SINAPI FEVEREIRO DES. 2019'!$1:$1048576,3,0),IFERROR(VLOOKUP($C268,'COMP. PROPRIA'!$B$10:$I$129873,5,0),""))</f>
        <v>M2</v>
      </c>
      <c r="M268" s="64"/>
      <c r="N268" s="74"/>
    </row>
    <row r="269" spans="2:14" ht="25.5">
      <c r="B269" s="125"/>
      <c r="C269" s="62"/>
      <c r="D269" s="19"/>
      <c r="E269" s="55" t="s">
        <v>1272</v>
      </c>
      <c r="F269" s="229" t="s">
        <v>1273</v>
      </c>
      <c r="G269" s="49"/>
      <c r="H269" s="251"/>
      <c r="I269" s="230"/>
      <c r="J269" s="70"/>
      <c r="K269" s="166"/>
      <c r="L269" s="189"/>
      <c r="M269" s="64"/>
      <c r="N269" s="74"/>
    </row>
    <row r="270" spans="2:14">
      <c r="B270" s="125"/>
      <c r="C270" s="288"/>
      <c r="D270" s="257" t="s">
        <v>6437</v>
      </c>
      <c r="E270" s="76">
        <f>E266</f>
        <v>43</v>
      </c>
      <c r="F270" s="53">
        <v>1.2</v>
      </c>
      <c r="G270" s="45"/>
      <c r="H270" s="43"/>
      <c r="I270" s="230"/>
      <c r="J270" s="70"/>
      <c r="K270" s="166">
        <f>E270*F270</f>
        <v>51.6</v>
      </c>
      <c r="L270" s="189"/>
      <c r="M270" s="64"/>
      <c r="N270" s="74"/>
    </row>
    <row r="271" spans="2:14">
      <c r="B271" s="125"/>
      <c r="C271" s="62"/>
      <c r="D271" s="257"/>
      <c r="E271" s="280"/>
      <c r="F271" s="43"/>
      <c r="G271" s="43"/>
      <c r="H271" s="43"/>
      <c r="I271" s="43"/>
      <c r="J271" s="282"/>
      <c r="K271" s="166"/>
      <c r="L271" s="233"/>
      <c r="M271" s="64"/>
      <c r="N271" s="74"/>
    </row>
    <row r="272" spans="2:14" ht="31.5" customHeight="1">
      <c r="B272" s="125"/>
      <c r="C272" s="275">
        <v>88489</v>
      </c>
      <c r="D272" s="19" t="s">
        <v>6</v>
      </c>
      <c r="E272" s="439" t="str">
        <f>IFERROR(VLOOKUP($C272,'SINAPI FEVEREIRO DES. 2019'!$1:$1048576,2,0),IFERROR(VLOOKUP($C272,'COMP. PROPRIA'!#REF!,4,0),""))</f>
        <v>APLICAÇÃO MANUAL DE PINTURA COM TINTA LÁTEX ACRÍLICA EM PAREDES, DUAS DEMÃOS. AF_06/2014</v>
      </c>
      <c r="F272" s="440"/>
      <c r="G272" s="440"/>
      <c r="H272" s="440"/>
      <c r="I272" s="440"/>
      <c r="J272" s="441"/>
      <c r="K272" s="167">
        <f>SUM(K274:K275)</f>
        <v>86</v>
      </c>
      <c r="L272" s="219" t="str">
        <f>IFERROR(VLOOKUP($C272,'SINAPI FEVEREIRO DES. 2019'!$1:$1048576,3,0),IFERROR(VLOOKUP($C272,'COMP. PROPRIA'!$B$10:$I$129873,5,0),""))</f>
        <v>M2</v>
      </c>
      <c r="M272" s="64"/>
      <c r="N272" s="74"/>
    </row>
    <row r="273" spans="2:14" ht="25.5">
      <c r="B273" s="125"/>
      <c r="C273" s="62"/>
      <c r="D273" s="19"/>
      <c r="E273" s="55" t="s">
        <v>1272</v>
      </c>
      <c r="F273" s="229" t="s">
        <v>1273</v>
      </c>
      <c r="G273" s="49"/>
      <c r="H273" s="359"/>
      <c r="I273" s="230"/>
      <c r="J273" s="70"/>
      <c r="K273" s="166"/>
      <c r="L273" s="189"/>
      <c r="M273" s="64"/>
      <c r="N273" s="74"/>
    </row>
    <row r="274" spans="2:14">
      <c r="B274" s="125"/>
      <c r="C274" s="62"/>
      <c r="D274" s="257" t="s">
        <v>6440</v>
      </c>
      <c r="E274" s="76">
        <f>E270</f>
        <v>43</v>
      </c>
      <c r="F274" s="53">
        <v>2</v>
      </c>
      <c r="G274" s="45"/>
      <c r="H274" s="43"/>
      <c r="I274" s="230"/>
      <c r="J274" s="70"/>
      <c r="K274" s="166">
        <f>E274*F274</f>
        <v>86</v>
      </c>
      <c r="L274" s="189"/>
      <c r="M274" s="64"/>
      <c r="N274" s="74"/>
    </row>
    <row r="275" spans="2:14">
      <c r="B275" s="125"/>
      <c r="C275" s="62"/>
      <c r="D275" s="19"/>
      <c r="E275" s="188"/>
      <c r="F275" s="230"/>
      <c r="G275" s="230"/>
      <c r="H275" s="230"/>
      <c r="I275" s="230"/>
      <c r="J275" s="70"/>
      <c r="K275" s="169"/>
      <c r="L275" s="44"/>
      <c r="M275" s="64"/>
      <c r="N275" s="74"/>
    </row>
    <row r="276" spans="2:14" ht="27.75" customHeight="1">
      <c r="B276" s="125"/>
      <c r="C276" s="275">
        <v>73445</v>
      </c>
      <c r="D276" s="19" t="s">
        <v>6</v>
      </c>
      <c r="E276" s="439" t="str">
        <f>IFERROR(VLOOKUP($C276,'SINAPI FEVEREIRO DES. 2019'!$1:$1048576,2,0),IFERROR(VLOOKUP($C276,'COMP. PROPRIA'!#REF!,4,0),""))</f>
        <v>CAIACAO INT OU EXT SOBRE REVESTIMENTO LISO C/ADOCAO DE FIXADOR COM    COM DUAS DEMAOS</v>
      </c>
      <c r="F276" s="440"/>
      <c r="G276" s="440"/>
      <c r="H276" s="440"/>
      <c r="I276" s="440"/>
      <c r="J276" s="441"/>
      <c r="K276" s="167">
        <f>SUM(K278:K279)</f>
        <v>175</v>
      </c>
      <c r="L276" s="219" t="str">
        <f>IFERROR(VLOOKUP($C276,'SINAPI FEVEREIRO DES. 2019'!$1:$1048576,3,0),IFERROR(VLOOKUP($C276,'COMP. PROPRIA'!$B$10:$I$129873,5,0),""))</f>
        <v>M2</v>
      </c>
      <c r="M276" s="64"/>
      <c r="N276" s="74"/>
    </row>
    <row r="277" spans="2:14">
      <c r="B277" s="125"/>
      <c r="C277" s="62"/>
      <c r="D277" s="19"/>
      <c r="E277" s="55" t="s">
        <v>11820</v>
      </c>
      <c r="F277" s="229" t="s">
        <v>11923</v>
      </c>
      <c r="G277" s="49"/>
      <c r="H277" s="359"/>
      <c r="I277" s="230"/>
      <c r="J277" s="70"/>
      <c r="K277" s="166"/>
      <c r="L277" s="44"/>
      <c r="M277" s="64"/>
      <c r="N277" s="74"/>
    </row>
    <row r="278" spans="2:14">
      <c r="B278" s="125"/>
      <c r="C278" s="62"/>
      <c r="D278" s="19"/>
      <c r="E278" s="76">
        <f>180-43-49.5</f>
        <v>87.5</v>
      </c>
      <c r="F278" s="53">
        <v>2</v>
      </c>
      <c r="G278" s="45"/>
      <c r="H278" s="43"/>
      <c r="I278" s="230"/>
      <c r="J278" s="70"/>
      <c r="K278" s="166">
        <f>E278*F278</f>
        <v>175</v>
      </c>
      <c r="L278" s="44"/>
      <c r="M278" s="64"/>
      <c r="N278" s="74"/>
    </row>
    <row r="279" spans="2:14">
      <c r="B279" s="125"/>
      <c r="C279" s="62"/>
      <c r="D279" s="19"/>
      <c r="E279" s="188"/>
      <c r="F279" s="230"/>
      <c r="G279" s="230"/>
      <c r="H279" s="230"/>
      <c r="I279" s="230"/>
      <c r="J279" s="70"/>
      <c r="K279" s="169"/>
      <c r="L279" s="44"/>
      <c r="M279" s="64"/>
      <c r="N279" s="74"/>
    </row>
    <row r="280" spans="2:14">
      <c r="B280" s="125"/>
      <c r="C280" s="288"/>
      <c r="D280" s="288"/>
      <c r="E280" s="442" t="s">
        <v>11942</v>
      </c>
      <c r="F280" s="443"/>
      <c r="G280" s="443"/>
      <c r="H280" s="443"/>
      <c r="I280" s="443"/>
      <c r="J280" s="444"/>
      <c r="K280" s="166"/>
      <c r="L280" s="189"/>
      <c r="M280" s="64"/>
      <c r="N280" s="74"/>
    </row>
    <row r="281" spans="2:14">
      <c r="B281" s="125"/>
      <c r="C281" s="288"/>
      <c r="D281" s="257"/>
      <c r="E281" s="280"/>
      <c r="F281" s="43"/>
      <c r="G281" s="45"/>
      <c r="H281" s="43"/>
      <c r="I281" s="43"/>
      <c r="J281" s="79"/>
      <c r="K281" s="166"/>
      <c r="L281" s="189"/>
      <c r="M281" s="64"/>
      <c r="N281" s="74"/>
    </row>
    <row r="282" spans="2:14" ht="15">
      <c r="B282" s="125"/>
      <c r="C282" s="275">
        <v>84123</v>
      </c>
      <c r="D282" s="19" t="s">
        <v>6</v>
      </c>
      <c r="E282" s="439" t="str">
        <f>IFERROR(VLOOKUP($C282,'SINAPI FEVEREIRO DES. 2019'!$1:$1048576,2,0),IFERROR(VLOOKUP($C282,'COMP. PROPRIA'!#REF!,4,0),""))</f>
        <v>LIXAMENTO MAN C/ LIXA CALAFATE DE CONCR APARENTE ANTIGO</v>
      </c>
      <c r="F282" s="440"/>
      <c r="G282" s="440"/>
      <c r="H282" s="440"/>
      <c r="I282" s="440"/>
      <c r="J282" s="441"/>
      <c r="K282" s="167">
        <v>48</v>
      </c>
      <c r="L282" s="219" t="str">
        <f>IFERROR(VLOOKUP($C282,'SINAPI FEVEREIRO DES. 2019'!$1:$1048576,3,0),IFERROR(VLOOKUP($C282,'COMP. PROPRIA'!$B$10:$I$129873,5,0),""))</f>
        <v>M2</v>
      </c>
      <c r="M282" s="64"/>
      <c r="N282" s="74"/>
    </row>
    <row r="283" spans="2:14" ht="33" customHeight="1">
      <c r="B283" s="248"/>
      <c r="C283" s="275" t="s">
        <v>5602</v>
      </c>
      <c r="D283" s="19" t="s">
        <v>6</v>
      </c>
      <c r="E283" s="439" t="str">
        <f>IFERROR(VLOOKUP($C283,'SINAPI FEVEREIRO DES. 2019'!$1:$1048576,2,0),IFERROR(VLOOKUP($C283,'COMP. PROPRIA'!#REF!,4,0),""))</f>
        <v>PINTURA ACRILICA EM PISO CIMENTADO DUAS DEMAOS</v>
      </c>
      <c r="F283" s="440"/>
      <c r="G283" s="440"/>
      <c r="H283" s="440"/>
      <c r="I283" s="440"/>
      <c r="J283" s="441"/>
      <c r="K283" s="167">
        <v>48</v>
      </c>
      <c r="L283" s="219" t="str">
        <f>IFERROR(VLOOKUP($C283,'SINAPI FEVEREIRO DES. 2019'!$1:$1048576,3,0),IFERROR(VLOOKUP($C283,'COMP. PROPRIA'!$B$10:$I$129873,5,0),""))</f>
        <v>M2</v>
      </c>
      <c r="M283" s="64"/>
      <c r="N283" s="74"/>
    </row>
    <row r="284" spans="2:14" ht="37.5" customHeight="1">
      <c r="B284" s="125"/>
      <c r="C284" s="275">
        <v>41595</v>
      </c>
      <c r="D284" s="19" t="s">
        <v>6</v>
      </c>
      <c r="E284" s="439" t="str">
        <f>IFERROR(VLOOKUP($C284,'SINAPI FEVEREIRO DES. 2019'!$1:$1048576,2,0),IFERROR(VLOOKUP($C284,'COMP. PROPRIA'!#REF!,4,0),""))</f>
        <v>PINTURA ACRILICA DE FAIXAS DE DEMARCACAO EM QUADRA POLIESPORTIVA, 5 CM DE LARGURA</v>
      </c>
      <c r="F284" s="440"/>
      <c r="G284" s="440"/>
      <c r="H284" s="440"/>
      <c r="I284" s="440"/>
      <c r="J284" s="441"/>
      <c r="K284" s="167">
        <f>6+6+8+8+6+5</f>
        <v>39</v>
      </c>
      <c r="L284" s="219" t="str">
        <f>IFERROR(VLOOKUP($C284,'SINAPI FEVEREIRO DES. 2019'!$1:$1048576,3,0),IFERROR(VLOOKUP($C284,'COMP. PROPRIA'!$B$10:$I$129873,5,0),""))</f>
        <v>M</v>
      </c>
      <c r="M284" s="64"/>
      <c r="N284" s="74"/>
    </row>
    <row r="285" spans="2:14">
      <c r="B285" s="125"/>
      <c r="C285" s="62"/>
      <c r="D285" s="19"/>
      <c r="E285" s="188"/>
      <c r="F285" s="230"/>
      <c r="G285" s="230"/>
      <c r="H285" s="230"/>
      <c r="I285" s="230"/>
      <c r="J285" s="70"/>
      <c r="K285" s="169"/>
      <c r="L285" s="44"/>
      <c r="M285" s="64"/>
      <c r="N285" s="74"/>
    </row>
    <row r="286" spans="2:14">
      <c r="B286" s="125"/>
      <c r="C286" s="62"/>
      <c r="D286" s="19"/>
      <c r="E286" s="188"/>
      <c r="F286" s="230"/>
      <c r="G286" s="230"/>
      <c r="H286" s="230"/>
      <c r="I286" s="230"/>
      <c r="J286" s="70"/>
      <c r="K286" s="169"/>
      <c r="L286" s="44"/>
      <c r="M286" s="64"/>
      <c r="N286" s="74"/>
    </row>
    <row r="287" spans="2:14">
      <c r="B287" s="125"/>
      <c r="C287" s="62"/>
      <c r="D287" s="19"/>
      <c r="E287" s="442" t="s">
        <v>11828</v>
      </c>
      <c r="F287" s="443"/>
      <c r="G287" s="443"/>
      <c r="H287" s="443"/>
      <c r="I287" s="443"/>
      <c r="J287" s="444"/>
      <c r="K287" s="169"/>
      <c r="L287" s="44"/>
      <c r="M287" s="64"/>
      <c r="N287" s="74"/>
    </row>
    <row r="288" spans="2:14">
      <c r="B288" s="125"/>
      <c r="C288" s="62"/>
      <c r="D288" s="19"/>
      <c r="E288" s="188"/>
      <c r="F288" s="230"/>
      <c r="G288" s="230"/>
      <c r="H288" s="230"/>
      <c r="I288" s="230"/>
      <c r="J288" s="70"/>
      <c r="K288" s="169"/>
      <c r="L288" s="44"/>
      <c r="M288" s="64"/>
      <c r="N288" s="74"/>
    </row>
    <row r="289" spans="2:19" ht="15">
      <c r="B289" s="125"/>
      <c r="C289" s="275" t="s">
        <v>5602</v>
      </c>
      <c r="D289" s="19" t="s">
        <v>6</v>
      </c>
      <c r="E289" s="439" t="str">
        <f>IFERROR(VLOOKUP($C289,'SINAPI FEVEREIRO DES. 2019'!$1:$1048576,2,0),IFERROR(VLOOKUP($C289,'COMP. PROPRIA'!#REF!,4,0),""))</f>
        <v>PINTURA ACRILICA EM PISO CIMENTADO DUAS DEMAOS</v>
      </c>
      <c r="F289" s="440"/>
      <c r="G289" s="440"/>
      <c r="H289" s="440"/>
      <c r="I289" s="440"/>
      <c r="J289" s="441"/>
      <c r="K289" s="167">
        <f>SUM(K291:K291)</f>
        <v>168</v>
      </c>
      <c r="L289" s="219" t="str">
        <f>IFERROR(VLOOKUP($C289,'SINAPI FEVEREIRO DES. 2019'!$1:$1048576,3,0),IFERROR(VLOOKUP($C289,'COMP. PROPRIA'!$B$10:$I$129873,5,0),""))</f>
        <v>M2</v>
      </c>
      <c r="M289" s="64"/>
      <c r="N289" s="74"/>
    </row>
    <row r="290" spans="2:19">
      <c r="B290" s="125"/>
      <c r="C290" s="62"/>
      <c r="D290" s="19"/>
      <c r="E290" s="55" t="s">
        <v>1272</v>
      </c>
      <c r="F290" s="49"/>
      <c r="G290" s="359"/>
      <c r="H290" s="230"/>
      <c r="I290" s="230"/>
      <c r="J290" s="70"/>
      <c r="K290" s="169"/>
      <c r="L290" s="44"/>
      <c r="M290" s="64"/>
      <c r="N290" s="74"/>
    </row>
    <row r="291" spans="2:19">
      <c r="B291" s="125"/>
      <c r="C291" s="62"/>
      <c r="D291" s="19"/>
      <c r="E291" s="69">
        <v>168</v>
      </c>
      <c r="F291" s="43"/>
      <c r="G291" s="43"/>
      <c r="H291" s="230"/>
      <c r="I291" s="230"/>
      <c r="J291" s="70"/>
      <c r="K291" s="166">
        <f>E291</f>
        <v>168</v>
      </c>
      <c r="L291" s="44"/>
      <c r="M291" s="64"/>
      <c r="N291" s="74"/>
    </row>
    <row r="292" spans="2:19">
      <c r="B292" s="125"/>
      <c r="C292" s="62"/>
      <c r="D292" s="19"/>
      <c r="E292" s="188"/>
      <c r="F292" s="230"/>
      <c r="G292" s="230"/>
      <c r="H292" s="230"/>
      <c r="I292" s="230"/>
      <c r="J292" s="70"/>
      <c r="K292" s="169"/>
      <c r="L292" s="44"/>
      <c r="M292" s="64"/>
      <c r="N292" s="74"/>
    </row>
    <row r="293" spans="2:19" ht="25.5" customHeight="1">
      <c r="B293" s="125"/>
      <c r="C293" s="397" t="str">
        <f>'COMP. PROPRIA'!B138</f>
        <v>CP-PIN-01</v>
      </c>
      <c r="D293" s="257" t="s">
        <v>1288</v>
      </c>
      <c r="E293" s="439" t="str">
        <f>IFERROR(VLOOKUP($C293,'SINAPI FEVEREIRO DES. 2019'!$1:$1048576,2,0),IFERROR(VLOOKUP($C293,'COMP. PROPRIA'!B:I,4,0),""))</f>
        <v xml:space="preserve">LIXAMENTO E PREPARAÇÃO DE SUPERFICIE ESQUADRIA METÁLICA PARA RECEBIMENTO DE PINTURA </v>
      </c>
      <c r="F293" s="440"/>
      <c r="G293" s="440"/>
      <c r="H293" s="440"/>
      <c r="I293" s="440"/>
      <c r="J293" s="441"/>
      <c r="K293" s="167">
        <f>SUM(K295:K295)</f>
        <v>103.8</v>
      </c>
      <c r="L293" s="219" t="str">
        <f>IFERROR(VLOOKUP($C293,'SINAPI FEVEREIRO DES. 2019'!$1:$1048576,3,0),IFERROR(VLOOKUP($C293,'COMP. PROPRIA'!$B$10:$I$129873,5,0),""))</f>
        <v>M2</v>
      </c>
      <c r="M293" s="64"/>
      <c r="N293" s="74"/>
    </row>
    <row r="294" spans="2:19">
      <c r="B294" s="125"/>
      <c r="C294" s="62"/>
      <c r="D294" s="19"/>
      <c r="E294" s="55" t="s">
        <v>6467</v>
      </c>
      <c r="F294" s="49"/>
      <c r="G294" s="359"/>
      <c r="H294" s="230"/>
      <c r="I294" s="230"/>
      <c r="J294" s="70"/>
      <c r="K294" s="169"/>
      <c r="L294" s="44"/>
      <c r="M294" s="64"/>
      <c r="N294" s="74"/>
    </row>
    <row r="295" spans="2:19">
      <c r="B295" s="125"/>
      <c r="C295" s="62"/>
      <c r="D295" s="19"/>
      <c r="E295" s="69">
        <v>103.8</v>
      </c>
      <c r="F295" s="43"/>
      <c r="G295" s="43"/>
      <c r="H295" s="230"/>
      <c r="I295" s="230"/>
      <c r="J295" s="70"/>
      <c r="K295" s="166">
        <f>E295</f>
        <v>103.8</v>
      </c>
      <c r="L295" s="44"/>
      <c r="M295" s="64"/>
      <c r="N295" s="74"/>
    </row>
    <row r="296" spans="2:19">
      <c r="B296" s="125"/>
      <c r="C296" s="62"/>
      <c r="D296" s="19"/>
      <c r="E296" s="188"/>
      <c r="F296" s="230"/>
      <c r="G296" s="230"/>
      <c r="H296" s="230"/>
      <c r="I296" s="230"/>
      <c r="J296" s="70"/>
      <c r="K296" s="169"/>
      <c r="L296" s="44"/>
      <c r="M296" s="64"/>
      <c r="N296" s="74"/>
    </row>
    <row r="297" spans="2:19" ht="35.25" customHeight="1">
      <c r="B297" s="125"/>
      <c r="C297" s="397">
        <v>95468</v>
      </c>
      <c r="D297" s="19" t="s">
        <v>6</v>
      </c>
      <c r="E297" s="439" t="str">
        <f>IFERROR(VLOOKUP($C297,'SINAPI FEVEREIRO DES. 2019'!$1:$1048576,2,0),IFERROR(VLOOKUP($C297,'COMP. PROPRIA'!B:I,4,0),""))</f>
        <v>PINTURA ESMALTE BRILHANTE (2 DEMAOS) SOBRE SUPERFICIE METALICA, INCLUSIVE PROTECAO COM ZARCAO (1 DEMAO)</v>
      </c>
      <c r="F297" s="440"/>
      <c r="G297" s="440"/>
      <c r="H297" s="440"/>
      <c r="I297" s="440"/>
      <c r="J297" s="441"/>
      <c r="K297" s="167">
        <f>K293</f>
        <v>103.8</v>
      </c>
      <c r="L297" s="219" t="str">
        <f>IFERROR(VLOOKUP($C297,'SINAPI FEVEREIRO DES. 2019'!$1:$1048576,3,0),IFERROR(VLOOKUP($C297,'COMP. PROPRIA'!$B$10:$I$129873,5,0),""))</f>
        <v>M2</v>
      </c>
      <c r="M297" s="64"/>
      <c r="N297" s="74"/>
    </row>
    <row r="298" spans="2:19" s="84" customFormat="1" ht="13.5" thickBot="1">
      <c r="B298" s="125"/>
      <c r="C298" s="62"/>
      <c r="D298" s="62"/>
      <c r="E298" s="280"/>
      <c r="F298" s="43"/>
      <c r="G298" s="43"/>
      <c r="H298" s="43"/>
      <c r="I298" s="43"/>
      <c r="J298" s="79"/>
      <c r="K298" s="165"/>
      <c r="L298" s="398"/>
      <c r="M298" s="80"/>
      <c r="N298" s="83"/>
    </row>
    <row r="299" spans="2:19" ht="13.5" thickBot="1">
      <c r="B299" s="125"/>
      <c r="C299" s="62"/>
      <c r="D299" s="19"/>
      <c r="E299" s="448" t="s">
        <v>12307</v>
      </c>
      <c r="F299" s="449"/>
      <c r="G299" s="449"/>
      <c r="H299" s="449"/>
      <c r="I299" s="449"/>
      <c r="J299" s="450"/>
      <c r="K299" s="169"/>
      <c r="L299" s="44"/>
      <c r="M299" s="64"/>
      <c r="N299" s="74"/>
    </row>
    <row r="300" spans="2:19">
      <c r="B300" s="125"/>
      <c r="C300" s="62"/>
      <c r="D300" s="19"/>
      <c r="E300" s="188"/>
      <c r="F300" s="230"/>
      <c r="G300" s="230"/>
      <c r="H300" s="230"/>
      <c r="I300" s="230"/>
      <c r="J300" s="70"/>
      <c r="K300" s="169"/>
      <c r="L300" s="44"/>
      <c r="M300" s="64"/>
      <c r="N300" s="74"/>
    </row>
    <row r="301" spans="2:19" ht="37.5" customHeight="1">
      <c r="B301" s="125"/>
      <c r="C301" s="397">
        <v>93358</v>
      </c>
      <c r="D301" s="257" t="s">
        <v>6</v>
      </c>
      <c r="E301" s="439" t="str">
        <f>IFERROR(VLOOKUP($C301,'SINAPI FEVEREIRO DES. 2019'!$1:$1048576,2,0),IFERROR(VLOOKUP($C301,'COMP. PROPRIA'!$B$10:$I$11965,4,0),""))</f>
        <v>ESCAVAÇÃO MANUAL DE VALA COM PROFUNDIDADE MENOR OU IGUAL A 1,30 M. AF_03/2016</v>
      </c>
      <c r="F301" s="440"/>
      <c r="G301" s="440"/>
      <c r="H301" s="440"/>
      <c r="I301" s="440"/>
      <c r="J301" s="441"/>
      <c r="K301" s="167">
        <v>14</v>
      </c>
      <c r="L301" s="219" t="str">
        <f>IFERROR(VLOOKUP($C301,'SINAPI FEVEREIRO DES. 2019'!$1:$1048576,3,0),IFERROR(VLOOKUP($C301,'COMP. PROPRIA'!$B$10:$I$129873,5,0),""))</f>
        <v>M3</v>
      </c>
      <c r="M301" s="64"/>
      <c r="N301" s="74"/>
      <c r="S301" s="426"/>
    </row>
    <row r="302" spans="2:19" ht="23.25" customHeight="1">
      <c r="B302" s="125"/>
      <c r="C302" s="397">
        <v>93382</v>
      </c>
      <c r="D302" s="257" t="s">
        <v>6</v>
      </c>
      <c r="E302" s="439" t="str">
        <f>IFERROR(VLOOKUP($C302,'SINAPI FEVEREIRO DES. 2019'!$1:$1048576,2,0),IFERROR(VLOOKUP($C302,'COMP. PROPRIA'!$B$10:$I$11965,4,0),""))</f>
        <v>REATERRO MANUAL DE VALAS COM COMPACTAÇÃO MECANIZADA. AF_04/2016</v>
      </c>
      <c r="F302" s="440"/>
      <c r="G302" s="440"/>
      <c r="H302" s="440"/>
      <c r="I302" s="440"/>
      <c r="J302" s="441"/>
      <c r="K302" s="167">
        <f>35*0.4*0.9</f>
        <v>12.6</v>
      </c>
      <c r="L302" s="219" t="str">
        <f>IFERROR(VLOOKUP($C302,'SINAPI FEVEREIRO DES. 2019'!$1:$1048576,3,0),IFERROR(VLOOKUP($C302,'COMP. PROPRIA'!$B$10:$I$129873,5,0),""))</f>
        <v>M3</v>
      </c>
      <c r="M302" s="64"/>
      <c r="N302" s="74"/>
    </row>
    <row r="303" spans="2:19" ht="29.25" customHeight="1">
      <c r="B303" s="125"/>
      <c r="C303" s="397" t="s">
        <v>5570</v>
      </c>
      <c r="D303" s="19" t="s">
        <v>6</v>
      </c>
      <c r="E303" s="439" t="str">
        <f>IFERROR(VLOOKUP($C303,'SINAPI FEVEREIRO DES. 2019'!$1:$1048576,2,0),IFERROR(VLOOKUP($C303,'COMP. PROPRIA'!B:I,4,0),""))</f>
        <v>CAIXA DE INSPEÇÃO EM CONCRETO PRÉ-MOLDADO DN 60CM COM TAMPA H= 60CM - FORNECIMENTO E INSTALACAO</v>
      </c>
      <c r="F303" s="440"/>
      <c r="G303" s="440"/>
      <c r="H303" s="440"/>
      <c r="I303" s="440"/>
      <c r="J303" s="441"/>
      <c r="K303" s="167">
        <v>1</v>
      </c>
      <c r="L303" s="219" t="str">
        <f>IFERROR(VLOOKUP($C303,'SINAPI FEVEREIRO DES. 2019'!$1:$1048576,3,0),IFERROR(VLOOKUP($C303,'COMP. PROPRIA'!$B$10:$I$129873,5,0),""))</f>
        <v>UN</v>
      </c>
      <c r="M303" s="64"/>
      <c r="N303" s="74"/>
    </row>
    <row r="304" spans="2:19" ht="47.25" customHeight="1">
      <c r="B304" s="125"/>
      <c r="C304" s="397">
        <v>89714</v>
      </c>
      <c r="D304" s="19" t="s">
        <v>6</v>
      </c>
      <c r="E304" s="439" t="str">
        <f>IFERROR(VLOOKUP($C304,'SINAPI FEVEREIRO DES. 2019'!$1:$1048576,2,0),IFERROR(VLOOKUP($C304,'COMP. PROPRIA'!B:I,4,0),""))</f>
        <v>TUBO PVC, SERIE NORMAL, ESGOTO PREDIAL, DN 100 MM, FORNECIDO E INSTALADO EM RAMAL DE DESCARGA OU RAMAL DE ESGOTO SANITÁRIO. AF_12/2014</v>
      </c>
      <c r="F304" s="440"/>
      <c r="G304" s="440"/>
      <c r="H304" s="440"/>
      <c r="I304" s="440"/>
      <c r="J304" s="441"/>
      <c r="K304" s="167">
        <v>35</v>
      </c>
      <c r="L304" s="219" t="str">
        <f>IFERROR(VLOOKUP($C304,'SINAPI FEVEREIRO DES. 2019'!$1:$1048576,3,0),IFERROR(VLOOKUP($C304,'COMP. PROPRIA'!$B$10:$I$129873,5,0),""))</f>
        <v>M</v>
      </c>
      <c r="M304" s="64"/>
      <c r="N304" s="74"/>
    </row>
    <row r="305" spans="2:19" ht="47.25" customHeight="1">
      <c r="B305" s="125"/>
      <c r="C305" s="397">
        <v>89744</v>
      </c>
      <c r="D305" s="19" t="s">
        <v>6</v>
      </c>
      <c r="E305" s="439" t="str">
        <f>IFERROR(VLOOKUP($C305,'SINAPI FEVEREIRO DES. 2019'!$1:$1048576,2,0),IFERROR(VLOOKUP($C305,'COMP. PROPRIA'!B:I,4,0),""))</f>
        <v>JOELHO 90 GRAUS, PVC, SERIE NORMAL, ESGOTO PREDIAL, DN 100 MM, JUNTA ELÁSTICA, FORNECIDO E INSTALADO EM RAMAL DE DESCARGA OU RAMAL DE ESGOTO SANITÁRIO. AF_12/2014</v>
      </c>
      <c r="F305" s="440"/>
      <c r="G305" s="440"/>
      <c r="H305" s="440"/>
      <c r="I305" s="440"/>
      <c r="J305" s="441"/>
      <c r="K305" s="167">
        <v>9</v>
      </c>
      <c r="L305" s="219" t="str">
        <f>IFERROR(VLOOKUP($C305,'SINAPI FEVEREIRO DES. 2019'!$1:$1048576,3,0),IFERROR(VLOOKUP($C305,'COMP. PROPRIA'!$B$10:$I$129873,5,0),""))</f>
        <v>UN</v>
      </c>
      <c r="M305" s="64"/>
      <c r="N305" s="74"/>
    </row>
    <row r="306" spans="2:19" ht="60.75" customHeight="1">
      <c r="B306" s="125"/>
      <c r="C306" s="397">
        <v>72739</v>
      </c>
      <c r="D306" s="19" t="s">
        <v>6</v>
      </c>
      <c r="E306" s="439" t="str">
        <f>IFERROR(VLOOKUP($C306,'SINAPI FEVEREIRO DES. 2019'!$1:$1048576,2,0),IFERROR(VLOOKUP($C306,'COMP. PROPRIA'!B:I,4,0),""))</f>
        <v>VASO SANITARIO INFANTIL SIFONADO, PARA VALVULA DE DESCARGA, EM LOUCA BRANCA, COM ACESSORIOS, INCLUSIVE ASSENTO PLASTICO, BOLSA DE BORRACHA PARA LIGACAO, TUBO PVC LIGACAO - FORNECIMENTO E INSTALACAO</v>
      </c>
      <c r="F306" s="440"/>
      <c r="G306" s="440"/>
      <c r="H306" s="440"/>
      <c r="I306" s="440"/>
      <c r="J306" s="441"/>
      <c r="K306" s="167">
        <v>9</v>
      </c>
      <c r="L306" s="219" t="str">
        <f>IFERROR(VLOOKUP($C306,'SINAPI FEVEREIRO DES. 2019'!$1:$1048576,3,0),IFERROR(VLOOKUP($C306,'COMP. PROPRIA'!$B$10:$I$129873,5,0),""))</f>
        <v>UN</v>
      </c>
      <c r="M306" s="64"/>
      <c r="N306" s="74"/>
      <c r="S306" s="426"/>
    </row>
    <row r="307" spans="2:19" ht="60.75" customHeight="1">
      <c r="B307" s="125"/>
      <c r="C307" s="397">
        <v>95472</v>
      </c>
      <c r="D307" s="19" t="s">
        <v>6</v>
      </c>
      <c r="E307" s="439" t="str">
        <f>IFERROR(VLOOKUP($C307,'SINAPI FEVEREIRO DES. 2019'!$1:$1048576,2,0),IFERROR(VLOOKUP($C307,'COMP. PROPRIA'!B:I,4,0),""))</f>
        <v>VASO SANITARIO SIFONADO CONVENCIONAL PARA PCD SEM FURO FRONTAL COM LOUÇA BRANCA SEM ASSENTO, INCLUSO CONJUNTO DE LIGAÇÃO PARA BACIA SANITÁRIA AJUSTÁVEL - FORNECIMENTO E INSTALAÇÃO. AF_10/2016</v>
      </c>
      <c r="F307" s="440"/>
      <c r="G307" s="440"/>
      <c r="H307" s="440"/>
      <c r="I307" s="440"/>
      <c r="J307" s="441"/>
      <c r="K307" s="167">
        <v>2</v>
      </c>
      <c r="L307" s="219" t="str">
        <f>IFERROR(VLOOKUP($C307,'SINAPI FEVEREIRO DES. 2019'!$1:$1048576,3,0),IFERROR(VLOOKUP($C307,'COMP. PROPRIA'!$B$10:$I$129873,5,0),""))</f>
        <v>UN</v>
      </c>
      <c r="M307" s="64"/>
      <c r="N307" s="74"/>
    </row>
    <row r="308" spans="2:19" ht="38.25" customHeight="1">
      <c r="B308" s="125"/>
      <c r="C308" s="397" t="str">
        <f>'COMP. PROPRIA'!B112</f>
        <v>CP-SAN-01</v>
      </c>
      <c r="D308" s="19" t="s">
        <v>1288</v>
      </c>
      <c r="E308" s="439" t="str">
        <f>IFERROR(VLOOKUP($C308,'SINAPI FEVEREIRO DES. 2019'!$1:$1048576,2,0),IFERROR(VLOOKUP($C308,'COMP. PROPRIA'!B:I,4,0),""))</f>
        <v>ASSENTO SANITARIO DE PLASTICO, TIPO CONVENCIONAL</v>
      </c>
      <c r="F308" s="440"/>
      <c r="G308" s="440"/>
      <c r="H308" s="440"/>
      <c r="I308" s="440"/>
      <c r="J308" s="441"/>
      <c r="K308" s="167">
        <v>2</v>
      </c>
      <c r="L308" s="219" t="str">
        <f>IFERROR(VLOOKUP($C308,'SINAPI FEVEREIRO DES. 2019'!$1:$1048576,3,0),IFERROR(VLOOKUP($C308,'COMP. PROPRIA'!$B$10:$I$129873,5,0),""))</f>
        <v>UN</v>
      </c>
      <c r="M308" s="64"/>
      <c r="N308" s="74"/>
    </row>
    <row r="309" spans="2:19" ht="60.75" customHeight="1">
      <c r="B309" s="125"/>
      <c r="C309" s="397" t="s">
        <v>5596</v>
      </c>
      <c r="D309" s="19" t="s">
        <v>6</v>
      </c>
      <c r="E309" s="439" t="str">
        <f>IFERROR(VLOOKUP($C309,'SINAPI FEVEREIRO DES. 2019'!$1:$1048576,2,0),IFERROR(VLOOKUP($C309,'COMP. PROPRIA'!B:I,4,0),""))</f>
        <v>MICTORIO SIFONADO DE LOUCA BRANCA COM PERTENCES, COM REGISTRO DE PRESSAO 1/2" COM CANOPLA CROMADA ACABAMENTO SIMPLES E CONJUNTO PARA FIXACAO  - FORNECIMENTO E INSTALACAO</v>
      </c>
      <c r="F309" s="440"/>
      <c r="G309" s="440"/>
      <c r="H309" s="440"/>
      <c r="I309" s="440"/>
      <c r="J309" s="441"/>
      <c r="K309" s="167">
        <v>2</v>
      </c>
      <c r="L309" s="219" t="str">
        <f>IFERROR(VLOOKUP($C309,'SINAPI FEVEREIRO DES. 2019'!$1:$1048576,3,0),IFERROR(VLOOKUP($C309,'COMP. PROPRIA'!$B$10:$I$129873,5,0),""))</f>
        <v>UN</v>
      </c>
      <c r="M309" s="64"/>
      <c r="N309" s="74"/>
    </row>
    <row r="310" spans="2:19" ht="60.75" customHeight="1">
      <c r="B310" s="125" t="s">
        <v>12322</v>
      </c>
      <c r="C310" s="397">
        <v>93441</v>
      </c>
      <c r="D310" s="19" t="s">
        <v>6</v>
      </c>
      <c r="E310" s="469" t="s">
        <v>12320</v>
      </c>
      <c r="F310" s="470"/>
      <c r="G310" s="470"/>
      <c r="H310" s="470"/>
      <c r="I310" s="470"/>
      <c r="J310" s="471"/>
      <c r="K310" s="167">
        <v>2</v>
      </c>
      <c r="L310" s="219" t="str">
        <f>IFERROR(VLOOKUP($C310,'SINAPI FEVEREIRO DES. 2019'!$1:$1048576,3,0),IFERROR(VLOOKUP($C310,'COMP. PROPRIA'!$B$10:$I$129873,5,0),""))</f>
        <v>UN</v>
      </c>
      <c r="M310" s="64"/>
      <c r="N310" s="74"/>
    </row>
    <row r="311" spans="2:19" ht="60.75" customHeight="1">
      <c r="B311" s="125"/>
      <c r="C311" s="397">
        <v>86895</v>
      </c>
      <c r="D311" s="19" t="s">
        <v>6</v>
      </c>
      <c r="E311" s="439" t="str">
        <f>IFERROR(VLOOKUP($C311,'SINAPI FEVEREIRO DES. 2019'!$1:$1048576,2,0),IFERROR(VLOOKUP($C311,'COMP. PROPRIA'!B:I,4,0),""))</f>
        <v>BANCADA DE GRANITO CINZA POLIDO PARA LAVATÓRIO 0,50 X 0,60 M - FORNECIMENTO E INSTALAÇÃO. AF_12/2013</v>
      </c>
      <c r="F311" s="440"/>
      <c r="G311" s="440"/>
      <c r="H311" s="440"/>
      <c r="I311" s="440"/>
      <c r="J311" s="441"/>
      <c r="K311" s="167">
        <v>4</v>
      </c>
      <c r="L311" s="219" t="str">
        <f>IFERROR(VLOOKUP($C311,'SINAPI FEVEREIRO DES. 2019'!$1:$1048576,3,0),IFERROR(VLOOKUP($C311,'COMP. PROPRIA'!$B$10:$I$129873,5,0),""))</f>
        <v>UN</v>
      </c>
      <c r="M311" s="64"/>
      <c r="N311" s="74"/>
    </row>
    <row r="312" spans="2:19" ht="38.25" customHeight="1">
      <c r="B312" s="125"/>
      <c r="C312" s="397" t="s">
        <v>5502</v>
      </c>
      <c r="D312" s="19" t="s">
        <v>6</v>
      </c>
      <c r="E312" s="439" t="str">
        <f>IFERROR(VLOOKUP($C312,'SINAPI FEVEREIRO DES. 2019'!$1:$1048576,2,0),IFERROR(VLOOKUP($C312,'COMP. PROPRIA'!B:I,4,0),""))</f>
        <v>ESPELHO CRISTAL ESPESSURA 4MM, COM MOLDURA DE MADEIRA</v>
      </c>
      <c r="F312" s="440"/>
      <c r="G312" s="440"/>
      <c r="H312" s="440"/>
      <c r="I312" s="440"/>
      <c r="J312" s="441"/>
      <c r="K312" s="167">
        <v>4</v>
      </c>
      <c r="L312" s="219" t="str">
        <f>IFERROR(VLOOKUP($C312,'SINAPI FEVEREIRO DES. 2019'!$1:$1048576,3,0),IFERROR(VLOOKUP($C312,'COMP. PROPRIA'!$B$10:$I$129873,5,0),""))</f>
        <v>M2</v>
      </c>
      <c r="M312" s="64"/>
      <c r="N312" s="74"/>
    </row>
    <row r="313" spans="2:19" ht="38.25" customHeight="1">
      <c r="B313" s="125"/>
      <c r="C313" s="397" t="s">
        <v>5210</v>
      </c>
      <c r="D313" s="19" t="s">
        <v>6</v>
      </c>
      <c r="E313" s="439" t="str">
        <f>IFERROR(VLOOKUP($C313,'SINAPI FEVEREIRO DES. 2019'!$1:$1048576,2,0),IFERROR(VLOOKUP($C313,'COMP. PROPRIA'!B:I,4,0),""))</f>
        <v>DIVISORIA EM MARMORITE ESPESSURA 35MM, CHUMBAMENTO NO PISO E PAREDE COM ARGAMASSA DE CIMENTO E AREIA, POLIMENTO MANUAL, EXCLUSIVE FERRAGENS</v>
      </c>
      <c r="F313" s="440"/>
      <c r="G313" s="440"/>
      <c r="H313" s="440"/>
      <c r="I313" s="440"/>
      <c r="J313" s="441"/>
      <c r="K313" s="167">
        <f>15*1.8</f>
        <v>27</v>
      </c>
      <c r="L313" s="219" t="str">
        <f>IFERROR(VLOOKUP($C313,'SINAPI FEVEREIRO DES. 2019'!$1:$1048576,3,0),IFERROR(VLOOKUP($C313,'COMP. PROPRIA'!$B$10:$I$129873,5,0),""))</f>
        <v>M2</v>
      </c>
      <c r="M313" s="64"/>
      <c r="N313" s="74"/>
    </row>
    <row r="314" spans="2:19">
      <c r="B314" s="125"/>
      <c r="C314" s="62"/>
      <c r="D314" s="19"/>
      <c r="E314" s="188"/>
      <c r="F314" s="230"/>
      <c r="G314" s="230"/>
      <c r="H314" s="230"/>
      <c r="I314" s="230"/>
      <c r="J314" s="70"/>
      <c r="K314" s="169"/>
      <c r="L314" s="44"/>
      <c r="M314" s="64"/>
      <c r="N314" s="74"/>
    </row>
    <row r="315" spans="2:19" ht="13.5" thickBot="1">
      <c r="B315" s="125"/>
      <c r="C315" s="62"/>
      <c r="D315" s="19"/>
      <c r="E315" s="188"/>
      <c r="F315" s="230"/>
      <c r="G315" s="230"/>
      <c r="H315" s="230"/>
      <c r="I315" s="230"/>
      <c r="J315" s="70"/>
      <c r="K315" s="169"/>
      <c r="L315" s="44"/>
      <c r="M315" s="64"/>
      <c r="N315" s="74"/>
    </row>
    <row r="316" spans="2:19" ht="13.5" thickBot="1">
      <c r="B316" s="126"/>
      <c r="C316" s="63"/>
      <c r="D316" s="61"/>
      <c r="E316" s="448" t="s">
        <v>5657</v>
      </c>
      <c r="F316" s="449"/>
      <c r="G316" s="449"/>
      <c r="H316" s="449"/>
      <c r="I316" s="449"/>
      <c r="J316" s="450"/>
      <c r="K316" s="165"/>
      <c r="L316" s="259"/>
      <c r="M316" s="64"/>
      <c r="N316" s="74"/>
    </row>
    <row r="317" spans="2:19">
      <c r="B317" s="125"/>
      <c r="C317" s="62"/>
      <c r="D317" s="19"/>
      <c r="E317" s="188"/>
      <c r="F317" s="230"/>
      <c r="G317" s="230"/>
      <c r="H317" s="230"/>
      <c r="I317" s="230"/>
      <c r="J317" s="70"/>
      <c r="K317" s="166"/>
      <c r="L317" s="189"/>
      <c r="M317" s="71"/>
      <c r="N317" s="72"/>
    </row>
    <row r="318" spans="2:19" ht="28.5" customHeight="1">
      <c r="B318" s="125"/>
      <c r="C318" s="289">
        <v>90447</v>
      </c>
      <c r="D318" s="19" t="s">
        <v>6</v>
      </c>
      <c r="E318" s="439" t="str">
        <f>IFERROR(VLOOKUP($C318,'SINAPI FEVEREIRO DES. 2019'!$1:$1048576,2,0),IFERROR(VLOOKUP($C318,'COMP. PROPRIA'!$B$10:$I$131845,4,0),""))</f>
        <v>RASGO EM ALVENARIA PARA ELETRODUTOS COM DIAMETROS MENORES OU IGUAIS A 40 MM. AF_05/2015</v>
      </c>
      <c r="F318" s="440"/>
      <c r="G318" s="440"/>
      <c r="H318" s="440"/>
      <c r="I318" s="440"/>
      <c r="J318" s="441"/>
      <c r="K318" s="167">
        <v>375</v>
      </c>
      <c r="L318" s="219" t="str">
        <f>IFERROR(VLOOKUP($C318,'SINAPI FEVEREIRO DES. 2019'!$1:$1048576,3,0),IFERROR(VLOOKUP($C318,'COMP. PROPRIA'!$B$10:$I$129873,5,0),""))</f>
        <v>M</v>
      </c>
      <c r="M318" s="71"/>
      <c r="N318" s="72"/>
    </row>
    <row r="319" spans="2:19" ht="51.75" customHeight="1">
      <c r="B319" s="125"/>
      <c r="C319" s="289">
        <v>87530</v>
      </c>
      <c r="D319" s="19" t="s">
        <v>6</v>
      </c>
      <c r="E319" s="439" t="str">
        <f>IFERROR(VLOOKUP($C319,'SINAPI FEVEREIRO DES. 2019'!$1:$1048576,2,0),IFERROR(VLOOKUP($C319,'COMP. PROPRIA'!$B$10:$I$131845,4,0),""))</f>
        <v>MASSA ÚNICA, PARA RECEBIMENTO DE PINTURA, EM ARGAMASSA TRAÇO 1:2:8, PREPARO MANUAL, APLICADA MANUALMENTE EM FACES INTERNAS DE PAREDES, ESPESSURA DE 20MM, COM EXECUÇÃO DE TALISCAS. AF_06/2014</v>
      </c>
      <c r="F319" s="440"/>
      <c r="G319" s="440"/>
      <c r="H319" s="440"/>
      <c r="I319" s="440"/>
      <c r="J319" s="441"/>
      <c r="K319" s="167">
        <f>375*0.2</f>
        <v>75</v>
      </c>
      <c r="L319" s="219" t="str">
        <f>IFERROR(VLOOKUP($C319,'SINAPI FEVEREIRO DES. 2019'!$1:$1048576,3,0),IFERROR(VLOOKUP($C319,'COMP. PROPRIA'!$B$10:$I$129873,5,0),""))</f>
        <v>M2</v>
      </c>
      <c r="M319" s="71"/>
      <c r="N319" s="72"/>
    </row>
    <row r="320" spans="2:19" ht="30.75" customHeight="1">
      <c r="B320" s="125"/>
      <c r="C320" s="289">
        <v>91985</v>
      </c>
      <c r="D320" s="19" t="s">
        <v>6</v>
      </c>
      <c r="E320" s="439" t="str">
        <f>IFERROR(VLOOKUP($C320,'SINAPI FEVEREIRO DES. 2019'!$1:$1048576,2,0),IFERROR(VLOOKUP($C320,'COMP. PROPRIA'!$B$10:$I$131845,4,0),""))</f>
        <v>INTERRUPTOR PULSADOR CAMPAINHA (1 MÓDULO), 10A/250V, INCLUINDO SUPORTE E PLACA - FORNECIMENTO E INSTALAÇÃO. AF_09/2017</v>
      </c>
      <c r="F320" s="440"/>
      <c r="G320" s="440"/>
      <c r="H320" s="440"/>
      <c r="I320" s="440"/>
      <c r="J320" s="441"/>
      <c r="K320" s="167">
        <v>1</v>
      </c>
      <c r="L320" s="219" t="str">
        <f>IFERROR(VLOOKUP($C320,'SINAPI FEVEREIRO DES. 2019'!$1:$1048576,3,0),IFERROR(VLOOKUP($C320,'COMP. PROPRIA'!$B$10:$I$129873,5,0),""))</f>
        <v>UN</v>
      </c>
      <c r="M320" s="71"/>
      <c r="N320" s="72"/>
    </row>
    <row r="321" spans="2:14" ht="30.75" customHeight="1">
      <c r="B321" s="125"/>
      <c r="C321" s="289" t="str">
        <f>'COMP. PROPRIA'!B72</f>
        <v>CP-ELE-04</v>
      </c>
      <c r="D321" s="19" t="s">
        <v>1288</v>
      </c>
      <c r="E321" s="439" t="str">
        <f>IFERROR(VLOOKUP($C321,'SINAPI FEVEREIRO DES. 2019'!$1:$1048576,2,0),IFERROR(VLOOKUP($C321,'COMP. PROPRIA'!$B$10:$I$131845,4,0),""))</f>
        <v>CAMPAINHA ALTA POTENCIA 110V / 220V - FORNECIMENTO E INSTALAÇÃO</v>
      </c>
      <c r="F321" s="440"/>
      <c r="G321" s="440"/>
      <c r="H321" s="440"/>
      <c r="I321" s="440"/>
      <c r="J321" s="441"/>
      <c r="K321" s="167">
        <v>1</v>
      </c>
      <c r="L321" s="219" t="str">
        <f>IFERROR(VLOOKUP($C321,'SINAPI FEVEREIRO DES. 2019'!$1:$1048576,3,0),IFERROR(VLOOKUP($C321,'COMP. PROPRIA'!$B$10:$I$129873,5,0),""))</f>
        <v>UNI</v>
      </c>
      <c r="M321" s="71"/>
      <c r="N321" s="72"/>
    </row>
    <row r="322" spans="2:14" ht="30.75" customHeight="1">
      <c r="B322" s="125"/>
      <c r="C322" s="289">
        <v>93653</v>
      </c>
      <c r="D322" s="19" t="s">
        <v>6</v>
      </c>
      <c r="E322" s="439" t="str">
        <f>IFERROR(VLOOKUP($C322,'SINAPI FEVEREIRO DES. 2019'!$1:$1048576,2,0),IFERROR(VLOOKUP($C322,'COMP. PROPRIA'!$B$10:$I$131845,4,0),""))</f>
        <v>DISJUNTOR MONOPOLAR TIPO DIN, CORRENTE NOMINAL DE 10A - FORNECIMENTO E INSTALAÇÃO. AF_04/2016</v>
      </c>
      <c r="F322" s="440"/>
      <c r="G322" s="440"/>
      <c r="H322" s="440"/>
      <c r="I322" s="440"/>
      <c r="J322" s="441"/>
      <c r="K322" s="167">
        <v>15</v>
      </c>
      <c r="L322" s="219" t="str">
        <f>IFERROR(VLOOKUP($C322,'SINAPI FEVEREIRO DES. 2019'!$1:$1048576,3,0),IFERROR(VLOOKUP($C322,'COMP. PROPRIA'!$B$10:$I$129873,5,0),""))</f>
        <v>UN</v>
      </c>
      <c r="M322" s="71"/>
      <c r="N322" s="72"/>
    </row>
    <row r="323" spans="2:14" ht="30.75" customHeight="1">
      <c r="B323" s="125"/>
      <c r="C323" s="289">
        <v>93663</v>
      </c>
      <c r="D323" s="19" t="s">
        <v>6</v>
      </c>
      <c r="E323" s="439" t="str">
        <f>IFERROR(VLOOKUP($C323,'SINAPI FEVEREIRO DES. 2019'!$1:$1048576,2,0),IFERROR(VLOOKUP($C323,'COMP. PROPRIA'!$B$10:$I$131845,4,0),""))</f>
        <v>DISJUNTOR BIPOLAR TIPO DIN, CORRENTE NOMINAL DE 25A - FORNECIMENTO E INSTALAÇÃO. AF_04/2016</v>
      </c>
      <c r="F323" s="440"/>
      <c r="G323" s="440"/>
      <c r="H323" s="440"/>
      <c r="I323" s="440"/>
      <c r="J323" s="441"/>
      <c r="K323" s="167">
        <v>20</v>
      </c>
      <c r="L323" s="219" t="str">
        <f>IFERROR(VLOOKUP($C323,'SINAPI FEVEREIRO DES. 2019'!$1:$1048576,3,0),IFERROR(VLOOKUP($C323,'COMP. PROPRIA'!$B$10:$I$129873,5,0),""))</f>
        <v>UN</v>
      </c>
      <c r="M323" s="71"/>
      <c r="N323" s="72"/>
    </row>
    <row r="324" spans="2:14" ht="30.75" customHeight="1">
      <c r="B324" s="125"/>
      <c r="C324" s="289">
        <v>93665</v>
      </c>
      <c r="D324" s="19" t="s">
        <v>6</v>
      </c>
      <c r="E324" s="439" t="str">
        <f>IFERROR(VLOOKUP($C324,'SINAPI FEVEREIRO DES. 2019'!$1:$1048576,2,0),IFERROR(VLOOKUP($C324,'COMP. PROPRIA'!$B$10:$I$131845,4,0),""))</f>
        <v>DISJUNTOR BIPOLAR TIPO DIN, CORRENTE NOMINAL DE 40A - FORNECIMENTO E INSTALAÇÃO. AF_04/2016</v>
      </c>
      <c r="F324" s="440"/>
      <c r="G324" s="440"/>
      <c r="H324" s="440"/>
      <c r="I324" s="440"/>
      <c r="J324" s="441"/>
      <c r="K324" s="167">
        <v>3</v>
      </c>
      <c r="L324" s="219" t="str">
        <f>IFERROR(VLOOKUP($C324,'SINAPI FEVEREIRO DES. 2019'!$1:$1048576,3,0),IFERROR(VLOOKUP($C324,'COMP. PROPRIA'!$B$10:$I$129873,5,0),""))</f>
        <v>UN</v>
      </c>
      <c r="M324" s="71"/>
      <c r="N324" s="72"/>
    </row>
    <row r="325" spans="2:14" ht="30.75" customHeight="1">
      <c r="B325" s="125"/>
      <c r="C325" s="289" t="s">
        <v>5515</v>
      </c>
      <c r="D325" s="19" t="s">
        <v>6</v>
      </c>
      <c r="E325" s="439" t="str">
        <f>IFERROR(VLOOKUP($C325,'SINAPI FEVEREIRO DES. 2019'!$1:$1048576,2,0),IFERROR(VLOOKUP($C325,'COMP. PROPRIA'!$B$10:$I$131845,4,0),""))</f>
        <v>DISJUNTOR TERMOMAGNETICO TRIPOLAR PADRAO NEMA (AMERICANO) 60 A 100A 240V, FORNECIMENTO E INSTALACAO</v>
      </c>
      <c r="F325" s="440"/>
      <c r="G325" s="440"/>
      <c r="H325" s="440"/>
      <c r="I325" s="440"/>
      <c r="J325" s="441"/>
      <c r="K325" s="167">
        <v>6</v>
      </c>
      <c r="L325" s="219" t="str">
        <f>IFERROR(VLOOKUP($C325,'SINAPI FEVEREIRO DES. 2019'!$1:$1048576,3,0),IFERROR(VLOOKUP($C325,'COMP. PROPRIA'!$B$10:$I$129873,5,0),""))</f>
        <v>UN</v>
      </c>
      <c r="M325" s="71"/>
      <c r="N325" s="72"/>
    </row>
    <row r="326" spans="2:14" ht="30.75" customHeight="1">
      <c r="B326" s="125"/>
      <c r="C326" s="289" t="s">
        <v>5507</v>
      </c>
      <c r="D326" s="19" t="s">
        <v>6</v>
      </c>
      <c r="E326" s="439" t="str">
        <f>IFERROR(VLOOKUP($C326,'SINAPI FEVEREIRO DES. 2019'!$1:$1048576,2,0),IFERROR(VLOOKUP($C326,'COMP. PROPRIA'!$B$10:$I$131845,4,0),""))</f>
        <v>DISJUNTOR TERMOMAGNETICO TRIPOLAR EM CAIXA MOLDADA 175 A 225A 240V, FORNECIMENTO E INSTALACAO</v>
      </c>
      <c r="F326" s="440"/>
      <c r="G326" s="440"/>
      <c r="H326" s="440"/>
      <c r="I326" s="440"/>
      <c r="J326" s="441"/>
      <c r="K326" s="167">
        <v>1</v>
      </c>
      <c r="L326" s="219" t="str">
        <f>IFERROR(VLOOKUP($C326,'SINAPI FEVEREIRO DES. 2019'!$1:$1048576,3,0),IFERROR(VLOOKUP($C326,'COMP. PROPRIA'!$B$10:$I$129873,5,0),""))</f>
        <v>UN</v>
      </c>
      <c r="M326" s="71"/>
      <c r="N326" s="72"/>
    </row>
    <row r="327" spans="2:14" ht="30.75" customHeight="1">
      <c r="B327" s="125"/>
      <c r="C327" s="289" t="str">
        <f>'COMP. PROPRIA'!B97</f>
        <v>CP-ELE-09</v>
      </c>
      <c r="D327" s="19" t="s">
        <v>1288</v>
      </c>
      <c r="E327" s="439" t="str">
        <f>IFERROR(VLOOKUP($C327,'SINAPI FEVEREIRO DES. 2019'!$1:$1048576,2,0),IFERROR(VLOOKUP($C327,'COMP. PROPRIA'!$B$10:$I$131845,4,0),""))</f>
        <v>DISPOSITIVO DPS CLASSE II, 1 POLO, TENSAO MAXIMA DE 175 V, CORRENTE MAXIMA DE *45* KA (TIPO AC) - FORNECIMENTO E INSTALAÇÃO</v>
      </c>
      <c r="F327" s="440"/>
      <c r="G327" s="440"/>
      <c r="H327" s="440"/>
      <c r="I327" s="440"/>
      <c r="J327" s="441"/>
      <c r="K327" s="167">
        <v>4</v>
      </c>
      <c r="L327" s="219" t="str">
        <f>IFERROR(VLOOKUP($C327,'SINAPI FEVEREIRO DES. 2019'!$1:$1048576,3,0),IFERROR(VLOOKUP($C327,'COMP. PROPRIA'!$B$10:$I$129873,5,0),""))</f>
        <v>UNI</v>
      </c>
      <c r="M327" s="71"/>
      <c r="N327" s="72"/>
    </row>
    <row r="328" spans="2:14" ht="30.75" customHeight="1">
      <c r="B328" s="125"/>
      <c r="C328" s="289">
        <v>91926</v>
      </c>
      <c r="D328" s="19" t="s">
        <v>6</v>
      </c>
      <c r="E328" s="439" t="str">
        <f>IFERROR(VLOOKUP($C328,'SINAPI FEVEREIRO DES. 2019'!$1:$1048576,2,0),IFERROR(VLOOKUP($C328,'COMP. PROPRIA'!$B$10:$I$131845,4,0),""))</f>
        <v>CABO DE COBRE FLEXÍVEL ISOLADO, 2,5 MM², ANTI-CHAMA 450/750 V, PARA CIRCUITOS TERMINAIS - FORNECIMENTO E INSTALAÇÃO. AF_12/2015</v>
      </c>
      <c r="F328" s="440"/>
      <c r="G328" s="440"/>
      <c r="H328" s="440"/>
      <c r="I328" s="440"/>
      <c r="J328" s="441"/>
      <c r="K328" s="167">
        <v>2554.3000000000002</v>
      </c>
      <c r="L328" s="219" t="str">
        <f>IFERROR(VLOOKUP($C328,'SINAPI FEVEREIRO DES. 2019'!$1:$1048576,3,0),IFERROR(VLOOKUP($C328,'COMP. PROPRIA'!$B$10:$I$129873,5,0),""))</f>
        <v>M</v>
      </c>
      <c r="M328" s="71"/>
      <c r="N328" s="72"/>
    </row>
    <row r="329" spans="2:14" ht="30.75" customHeight="1">
      <c r="B329" s="125"/>
      <c r="C329" s="289">
        <v>91928</v>
      </c>
      <c r="D329" s="19" t="s">
        <v>6</v>
      </c>
      <c r="E329" s="439" t="str">
        <f>IFERROR(VLOOKUP($C329,'SINAPI FEVEREIRO DES. 2019'!$1:$1048576,2,0),IFERROR(VLOOKUP($C329,'COMP. PROPRIA'!$B$10:$I$131845,4,0),""))</f>
        <v>CABO DE COBRE FLEXÍVEL ISOLADO, 4 MM², ANTI-CHAMA 450/750 V, PARA CIRCUITOS TERMINAIS - FORNECIMENTO E INSTALAÇÃO. AF_12/2015</v>
      </c>
      <c r="F329" s="440"/>
      <c r="G329" s="440"/>
      <c r="H329" s="440"/>
      <c r="I329" s="440"/>
      <c r="J329" s="441"/>
      <c r="K329" s="167">
        <v>772.6</v>
      </c>
      <c r="L329" s="219" t="str">
        <f>IFERROR(VLOOKUP($C329,'SINAPI FEVEREIRO DES. 2019'!$1:$1048576,3,0),IFERROR(VLOOKUP($C329,'COMP. PROPRIA'!$B$10:$I$129873,5,0),""))</f>
        <v>M</v>
      </c>
      <c r="M329" s="71"/>
      <c r="N329" s="72"/>
    </row>
    <row r="330" spans="2:14" ht="30.75" customHeight="1">
      <c r="B330" s="125"/>
      <c r="C330" s="289">
        <v>91930</v>
      </c>
      <c r="D330" s="19" t="s">
        <v>6</v>
      </c>
      <c r="E330" s="439" t="str">
        <f>IFERROR(VLOOKUP($C330,'SINAPI FEVEREIRO DES. 2019'!$1:$1048576,2,0),IFERROR(VLOOKUP($C330,'COMP. PROPRIA'!$B$10:$I$131845,4,0),""))</f>
        <v>CABO DE COBRE FLEXÍVEL ISOLADO, 6 MM², ANTI-CHAMA 450/750 V, PARA CIRCUITOS TERMINAIS - FORNECIMENTO E INSTALAÇÃO. AF_12/2015</v>
      </c>
      <c r="F330" s="440"/>
      <c r="G330" s="440"/>
      <c r="H330" s="440"/>
      <c r="I330" s="440"/>
      <c r="J330" s="441"/>
      <c r="K330" s="167">
        <v>711.2</v>
      </c>
      <c r="L330" s="219" t="str">
        <f>IFERROR(VLOOKUP($C330,'SINAPI FEVEREIRO DES. 2019'!$1:$1048576,3,0),IFERROR(VLOOKUP($C330,'COMP. PROPRIA'!$B$10:$I$129873,5,0),""))</f>
        <v>M</v>
      </c>
      <c r="M330" s="71"/>
      <c r="N330" s="72"/>
    </row>
    <row r="331" spans="2:14" ht="30.75" customHeight="1">
      <c r="B331" s="125"/>
      <c r="C331" s="289">
        <v>91934</v>
      </c>
      <c r="D331" s="19" t="s">
        <v>6</v>
      </c>
      <c r="E331" s="439" t="str">
        <f>IFERROR(VLOOKUP($C331,'SINAPI FEVEREIRO DES. 2019'!$1:$1048576,2,0),IFERROR(VLOOKUP($C331,'COMP. PROPRIA'!$B$10:$I$131845,4,0),""))</f>
        <v>CABO DE COBRE FLEXÍVEL ISOLADO, 16 MM², ANTI-CHAMA 450/750 V, PARA CIRCUITOS TERMINAIS - FORNECIMENTO E INSTALAÇÃO. AF_12/2015</v>
      </c>
      <c r="F331" s="440"/>
      <c r="G331" s="440"/>
      <c r="H331" s="440"/>
      <c r="I331" s="440"/>
      <c r="J331" s="441"/>
      <c r="K331" s="167">
        <v>109</v>
      </c>
      <c r="L331" s="219" t="str">
        <f>IFERROR(VLOOKUP($C331,'SINAPI FEVEREIRO DES. 2019'!$1:$1048576,3,0),IFERROR(VLOOKUP($C331,'COMP. PROPRIA'!$B$10:$I$129873,5,0),""))</f>
        <v>M</v>
      </c>
      <c r="M331" s="71"/>
      <c r="N331" s="72"/>
    </row>
    <row r="332" spans="2:14" ht="30.75" customHeight="1">
      <c r="B332" s="125"/>
      <c r="C332" s="289">
        <v>92985</v>
      </c>
      <c r="D332" s="19" t="s">
        <v>6</v>
      </c>
      <c r="E332" s="439" t="str">
        <f>IFERROR(VLOOKUP($C332,'SINAPI FEVEREIRO DES. 2019'!$1:$1048576,2,0),IFERROR(VLOOKUP($C332,'COMP. PROPRIA'!$B$10:$I$131845,4,0),""))</f>
        <v>CABO DE COBRE FLEXÍVEL ISOLADO, 35 MM², ANTI-CHAMA 450/750 V, PARA DISTRIBUIÇÃO - FORNECIMENTO E INSTALAÇÃO. AF_12/2015</v>
      </c>
      <c r="F332" s="440"/>
      <c r="G332" s="440"/>
      <c r="H332" s="440"/>
      <c r="I332" s="440"/>
      <c r="J332" s="441"/>
      <c r="K332" s="167">
        <v>28</v>
      </c>
      <c r="L332" s="219" t="str">
        <f>IFERROR(VLOOKUP($C332,'SINAPI FEVEREIRO DES. 2019'!$1:$1048576,3,0),IFERROR(VLOOKUP($C332,'COMP. PROPRIA'!$B$10:$I$129873,5,0),""))</f>
        <v>M</v>
      </c>
      <c r="M332" s="71"/>
      <c r="N332" s="72"/>
    </row>
    <row r="333" spans="2:14" ht="30.75" customHeight="1">
      <c r="B333" s="125"/>
      <c r="C333" s="289">
        <v>92989</v>
      </c>
      <c r="D333" s="19" t="s">
        <v>6</v>
      </c>
      <c r="E333" s="439" t="str">
        <f>IFERROR(VLOOKUP($C333,'SINAPI FEVEREIRO DES. 2019'!$1:$1048576,2,0),IFERROR(VLOOKUP($C333,'COMP. PROPRIA'!$B$10:$I$131845,4,0),""))</f>
        <v>CABO DE COBRE FLEXÍVEL ISOLADO, 70 MM², ANTI-CHAMA 450/750 V, PARA DISTRIBUIÇÃO - FORNECIMENTO E INSTALAÇÃO. AF_12/2015</v>
      </c>
      <c r="F333" s="440"/>
      <c r="G333" s="440"/>
      <c r="H333" s="440"/>
      <c r="I333" s="440"/>
      <c r="J333" s="441"/>
      <c r="K333" s="167">
        <v>61.5</v>
      </c>
      <c r="L333" s="219" t="str">
        <f>IFERROR(VLOOKUP($C333,'SINAPI FEVEREIRO DES. 2019'!$1:$1048576,3,0),IFERROR(VLOOKUP($C333,'COMP. PROPRIA'!$B$10:$I$129873,5,0),""))</f>
        <v>M</v>
      </c>
      <c r="M333" s="71"/>
      <c r="N333" s="72"/>
    </row>
    <row r="334" spans="2:14" ht="30.75" customHeight="1">
      <c r="B334" s="125"/>
      <c r="C334" s="289">
        <v>91834</v>
      </c>
      <c r="D334" s="19" t="s">
        <v>6</v>
      </c>
      <c r="E334" s="439" t="str">
        <f>IFERROR(VLOOKUP($C334,'SINAPI FEVEREIRO DES. 2019'!$1:$1048576,2,0),IFERROR(VLOOKUP($C334,'COMP. PROPRIA'!$B$10:$I$131845,4,0),""))</f>
        <v>ELETRODUTO FLEXÍVEL CORRUGADO, PVC, DN 25 MM (3/4"), PARA CIRCUITOS TERMINAIS, INSTALADO EM FORRO - FORNECIMENTO E INSTALAÇÃO. AF_12/2015</v>
      </c>
      <c r="F334" s="440"/>
      <c r="G334" s="440"/>
      <c r="H334" s="440"/>
      <c r="I334" s="440"/>
      <c r="J334" s="441"/>
      <c r="K334" s="167">
        <v>375.1</v>
      </c>
      <c r="L334" s="219" t="str">
        <f>IFERROR(VLOOKUP($C334,'SINAPI FEVEREIRO DES. 2019'!$1:$1048576,3,0),IFERROR(VLOOKUP($C334,'COMP. PROPRIA'!$B$10:$I$129873,5,0),""))</f>
        <v>M</v>
      </c>
      <c r="M334" s="71"/>
      <c r="N334" s="72"/>
    </row>
    <row r="335" spans="2:14" ht="30.75" customHeight="1">
      <c r="B335" s="125"/>
      <c r="C335" s="289">
        <v>91836</v>
      </c>
      <c r="D335" s="19" t="s">
        <v>6</v>
      </c>
      <c r="E335" s="439" t="str">
        <f>IFERROR(VLOOKUP($C335,'SINAPI FEVEREIRO DES. 2019'!$1:$1048576,2,0),IFERROR(VLOOKUP($C335,'COMP. PROPRIA'!$B$10:$I$131845,4,0),""))</f>
        <v>ELETRODUTO FLEXÍVEL CORRUGADO, PVC, DN 32 MM (1"), PARA CIRCUITOS TERMINAIS, INSTALADO EM FORRO - FORNECIMENTO E INSTALAÇÃO. AF_12/2015</v>
      </c>
      <c r="F335" s="440"/>
      <c r="G335" s="440"/>
      <c r="H335" s="440"/>
      <c r="I335" s="440"/>
      <c r="J335" s="441"/>
      <c r="K335" s="167">
        <v>375</v>
      </c>
      <c r="L335" s="219" t="str">
        <f>IFERROR(VLOOKUP($C335,'SINAPI FEVEREIRO DES. 2019'!$1:$1048576,3,0),IFERROR(VLOOKUP($C335,'COMP. PROPRIA'!$B$10:$I$129873,5,0),""))</f>
        <v>M</v>
      </c>
      <c r="M335" s="71"/>
      <c r="N335" s="72"/>
    </row>
    <row r="336" spans="2:14" ht="30.75" customHeight="1">
      <c r="B336" s="125"/>
      <c r="C336" s="289">
        <v>93008</v>
      </c>
      <c r="D336" s="19" t="s">
        <v>6</v>
      </c>
      <c r="E336" s="439" t="str">
        <f>IFERROR(VLOOKUP($C336,'SINAPI FEVEREIRO DES. 2019'!$1:$1048576,2,0),IFERROR(VLOOKUP($C336,'COMP. PROPRIA'!$B$10:$I$131845,4,0),""))</f>
        <v>ELETRODUTO RÍGIDO ROSCÁVEL, PVC, DN 50 MM (1 1/2") - FORNECIMENTO E INSTALAÇÃO. AF_12/2015</v>
      </c>
      <c r="F336" s="440"/>
      <c r="G336" s="440"/>
      <c r="H336" s="440"/>
      <c r="I336" s="440"/>
      <c r="J336" s="441"/>
      <c r="K336" s="167">
        <v>54.6</v>
      </c>
      <c r="L336" s="219" t="str">
        <f>IFERROR(VLOOKUP($C336,'SINAPI FEVEREIRO DES. 2019'!$1:$1048576,3,0),IFERROR(VLOOKUP($C336,'COMP. PROPRIA'!$B$10:$I$129873,5,0),""))</f>
        <v>M</v>
      </c>
      <c r="M336" s="71"/>
      <c r="N336" s="72"/>
    </row>
    <row r="337" spans="2:14" ht="30.75" customHeight="1">
      <c r="B337" s="125"/>
      <c r="C337" s="289">
        <v>93009</v>
      </c>
      <c r="D337" s="19" t="s">
        <v>6</v>
      </c>
      <c r="E337" s="439" t="str">
        <f>IFERROR(VLOOKUP($C337,'SINAPI FEVEREIRO DES. 2019'!$1:$1048576,2,0),IFERROR(VLOOKUP($C337,'COMP. PROPRIA'!$B$10:$I$131845,4,0),""))</f>
        <v>ELETRODUTO RÍGIDO ROSCÁVEL, PVC, DN 60 MM (2") - FORNECIMENTO E INSTALAÇÃO. AF_12/2015</v>
      </c>
      <c r="F337" s="440"/>
      <c r="G337" s="440"/>
      <c r="H337" s="440"/>
      <c r="I337" s="440"/>
      <c r="J337" s="441"/>
      <c r="K337" s="167">
        <v>15.4</v>
      </c>
      <c r="L337" s="219" t="str">
        <f>IFERROR(VLOOKUP($C337,'SINAPI FEVEREIRO DES. 2019'!$1:$1048576,3,0),IFERROR(VLOOKUP($C337,'COMP. PROPRIA'!$B$10:$I$129873,5,0),""))</f>
        <v>M</v>
      </c>
      <c r="M337" s="71"/>
      <c r="N337" s="72"/>
    </row>
    <row r="338" spans="2:14" ht="30.75" customHeight="1">
      <c r="B338" s="125"/>
      <c r="C338" s="289" t="str">
        <f>'COMP. PROPRIA'!B59</f>
        <v>CP-ELE-01</v>
      </c>
      <c r="D338" s="19" t="s">
        <v>1288</v>
      </c>
      <c r="E338" s="439" t="str">
        <f>IFERROR(VLOOKUP($C338,'SINAPI FEVEREIRO DES. 2019'!$1:$1048576,2,0),IFERROR(VLOOKUP($C338,'COMP. PROPRIA'!$B$10:$I$131845,4,0),""))</f>
        <v>LAMPADAS FLUORESCENTES E27 - 45W</v>
      </c>
      <c r="F338" s="440"/>
      <c r="G338" s="440"/>
      <c r="H338" s="440"/>
      <c r="I338" s="440"/>
      <c r="J338" s="441"/>
      <c r="K338" s="167">
        <v>93</v>
      </c>
      <c r="L338" s="219" t="str">
        <f>IFERROR(VLOOKUP($C338,'SINAPI FEVEREIRO DES. 2019'!$1:$1048576,3,0),IFERROR(VLOOKUP($C338,'COMP. PROPRIA'!$B$10:$I$129873,5,0),""))</f>
        <v xml:space="preserve">UN    </v>
      </c>
      <c r="M338" s="71"/>
      <c r="N338" s="72"/>
    </row>
    <row r="339" spans="2:14" ht="30.75" customHeight="1">
      <c r="B339" s="125"/>
      <c r="C339" s="289" t="str">
        <f>'COMP. PROPRIA'!B64</f>
        <v>CP-ELE-02</v>
      </c>
      <c r="D339" s="19" t="s">
        <v>1288</v>
      </c>
      <c r="E339" s="439" t="str">
        <f>IFERROR(VLOOKUP($C339,'SINAPI FEVEREIRO DES. 2019'!$1:$1048576,2,0),IFERROR(VLOOKUP($C339,'COMP. PROPRIA'!$B$10:$I$131845,4,0),""))</f>
        <v>LUMINARIA LED REFLETOR RETANGULAR BIVOLT, LUZ BRANCA, 100 W - FORNECIMENTO E INSTALAÇÃO</v>
      </c>
      <c r="F339" s="440"/>
      <c r="G339" s="440"/>
      <c r="H339" s="440"/>
      <c r="I339" s="440"/>
      <c r="J339" s="441"/>
      <c r="K339" s="167">
        <v>5</v>
      </c>
      <c r="L339" s="219" t="str">
        <f>IFERROR(VLOOKUP($C339,'SINAPI FEVEREIRO DES. 2019'!$1:$1048576,3,0),IFERROR(VLOOKUP($C339,'COMP. PROPRIA'!$B$10:$I$129873,5,0),""))</f>
        <v>UNI</v>
      </c>
      <c r="M339" s="71"/>
      <c r="N339" s="72"/>
    </row>
    <row r="340" spans="2:14" ht="30.75" customHeight="1">
      <c r="B340" s="125"/>
      <c r="C340" s="289" t="str">
        <f>'COMP. PROPRIA'!B76</f>
        <v>CP-ELE-05</v>
      </c>
      <c r="D340" s="19" t="s">
        <v>1288</v>
      </c>
      <c r="E340" s="439" t="str">
        <f>IFERROR(VLOOKUP($C340,'SINAPI FEVEREIRO DES. 2019'!$1:$1048576,2,0),IFERROR(VLOOKUP($C340,'COMP. PROPRIA'!$B$10:$I$131845,4,0),""))</f>
        <v>LUMINÁRIA FLUORESCENTE (À PROVA DE EXPLOSÃO) 2 x 36W - FORNECIMENTO E INSTALAÇÃO</v>
      </c>
      <c r="F340" s="440"/>
      <c r="G340" s="440"/>
      <c r="H340" s="440"/>
      <c r="I340" s="440"/>
      <c r="J340" s="441"/>
      <c r="K340" s="167">
        <v>4</v>
      </c>
      <c r="L340" s="219" t="str">
        <f>IFERROR(VLOOKUP($C340,'SINAPI FEVEREIRO DES. 2019'!$1:$1048576,3,0),IFERROR(VLOOKUP($C340,'COMP. PROPRIA'!$B$10:$I$129873,5,0),""))</f>
        <v>UNI</v>
      </c>
      <c r="M340" s="71"/>
      <c r="N340" s="72"/>
    </row>
    <row r="341" spans="2:14" ht="30.75" customHeight="1">
      <c r="B341" s="125"/>
      <c r="C341" s="289">
        <v>97599</v>
      </c>
      <c r="D341" s="19" t="s">
        <v>6</v>
      </c>
      <c r="E341" s="439" t="str">
        <f>IFERROR(VLOOKUP($C341,'SINAPI FEVEREIRO DES. 2019'!$1:$1048576,2,0),IFERROR(VLOOKUP($C341,'COMP. PROPRIA'!$B$10:$I$131845,4,0),""))</f>
        <v>LUMINÁRIA DE EMERGÊNCIA - FORNECIMENTO E INSTALAÇÃO. AF_11/2017</v>
      </c>
      <c r="F341" s="440"/>
      <c r="G341" s="440"/>
      <c r="H341" s="440"/>
      <c r="I341" s="440"/>
      <c r="J341" s="441"/>
      <c r="K341" s="167">
        <v>13</v>
      </c>
      <c r="L341" s="219" t="str">
        <f>IFERROR(VLOOKUP($C341,'SINAPI FEVEREIRO DES. 2019'!$1:$1048576,3,0),IFERROR(VLOOKUP($C341,'COMP. PROPRIA'!$B$10:$I$129873,5,0),""))</f>
        <v>UN</v>
      </c>
      <c r="M341" s="71"/>
      <c r="N341" s="72"/>
    </row>
    <row r="342" spans="2:14" ht="51" customHeight="1">
      <c r="B342" s="125"/>
      <c r="C342" s="289" t="str">
        <f>'COMP. PROPRIA'!B80</f>
        <v>CP-ELE-06</v>
      </c>
      <c r="D342" s="19" t="s">
        <v>1288</v>
      </c>
      <c r="E342" s="439" t="str">
        <f>IFERROR(VLOOKUP($C342,'SINAPI FEVEREIRO DES. 2019'!$1:$1048576,2,0),IFERROR(VLOOKUP($C342,'COMP. PROPRIA'!$B$10:$I$131845,4,0),""))</f>
        <v xml:space="preserve">VARIADOR DE VELOCIDADE PARA VENTILADOR 127V, 150W + 2 INTERRUPTORES PARALELOS, PARA REVERSAO E LAMPADA, CONJUNTO MONTADO PARA EMBUTIR 4" X 2" (PLACA + SUPORTE + MODULOS) - FORNECIMENTO E INSTALAÇÃO </v>
      </c>
      <c r="F342" s="440"/>
      <c r="G342" s="440"/>
      <c r="H342" s="440"/>
      <c r="I342" s="440"/>
      <c r="J342" s="441"/>
      <c r="K342" s="167">
        <v>10</v>
      </c>
      <c r="L342" s="219" t="str">
        <f>IFERROR(VLOOKUP($C342,'SINAPI FEVEREIRO DES. 2019'!$1:$1048576,3,0),IFERROR(VLOOKUP($C342,'COMP. PROPRIA'!$B$10:$I$129873,5,0),""))</f>
        <v>UNI</v>
      </c>
      <c r="M342" s="71"/>
      <c r="N342" s="72"/>
    </row>
    <row r="343" spans="2:14" ht="30.75" customHeight="1">
      <c r="B343" s="125"/>
      <c r="C343" s="289" t="str">
        <f>'COMP. PROPRIA'!B85</f>
        <v>CP-ELE-07</v>
      </c>
      <c r="D343" s="19" t="s">
        <v>1288</v>
      </c>
      <c r="E343" s="439" t="str">
        <f>IFERROR(VLOOKUP($C343,'SINAPI FEVEREIRO DES. 2019'!$1:$1048576,2,0),IFERROR(VLOOKUP($C343,'COMP. PROPRIA'!$B$10:$I$131845,4,0),""))</f>
        <v>CAIXA DE PASSAGEM DE PAREDE, DE EMBUTIR, EM PVC, DIMENSOES *200 X 200 X 90* MM - FORNECIMENTO E INSTALAÇÃO</v>
      </c>
      <c r="F343" s="440"/>
      <c r="G343" s="440"/>
      <c r="H343" s="440"/>
      <c r="I343" s="440"/>
      <c r="J343" s="441"/>
      <c r="K343" s="167">
        <v>16</v>
      </c>
      <c r="L343" s="219" t="str">
        <f>IFERROR(VLOOKUP($C343,'SINAPI FEVEREIRO DES. 2019'!$1:$1048576,3,0),IFERROR(VLOOKUP($C343,'COMP. PROPRIA'!$B$10:$I$129873,5,0),""))</f>
        <v>UNI</v>
      </c>
      <c r="M343" s="71"/>
      <c r="N343" s="72"/>
    </row>
    <row r="344" spans="2:14" ht="30.75" customHeight="1">
      <c r="B344" s="125"/>
      <c r="C344" s="289">
        <v>91953</v>
      </c>
      <c r="D344" s="19" t="s">
        <v>6</v>
      </c>
      <c r="E344" s="439" t="str">
        <f>IFERROR(VLOOKUP($C344,'SINAPI FEVEREIRO DES. 2019'!$1:$1048576,2,0),IFERROR(VLOOKUP($C344,'COMP. PROPRIA'!$B$10:$I$131845,4,0),""))</f>
        <v>INTERRUPTOR SIMPLES (1 MÓDULO), 10A/250V, INCLUINDO SUPORTE E PLACA - FORNECIMENTO E INSTALAÇÃO. AF_12/2015</v>
      </c>
      <c r="F344" s="440"/>
      <c r="G344" s="440"/>
      <c r="H344" s="440"/>
      <c r="I344" s="440"/>
      <c r="J344" s="441"/>
      <c r="K344" s="167">
        <v>28</v>
      </c>
      <c r="L344" s="219" t="str">
        <f>IFERROR(VLOOKUP($C344,'SINAPI FEVEREIRO DES. 2019'!$1:$1048576,3,0),IFERROR(VLOOKUP($C344,'COMP. PROPRIA'!$B$10:$I$129873,5,0),""))</f>
        <v>UN</v>
      </c>
      <c r="M344" s="71"/>
      <c r="N344" s="72"/>
    </row>
    <row r="345" spans="2:14" ht="30.75" customHeight="1">
      <c r="B345" s="125"/>
      <c r="C345" s="289">
        <v>91961</v>
      </c>
      <c r="D345" s="19" t="s">
        <v>6</v>
      </c>
      <c r="E345" s="439" t="str">
        <f>IFERROR(VLOOKUP($C345,'SINAPI FEVEREIRO DES. 2019'!$1:$1048576,2,0),IFERROR(VLOOKUP($C345,'COMP. PROPRIA'!$B$10:$I$131845,4,0),""))</f>
        <v>INTERRUPTOR PARALELO (2 MÓDULOS), 10A/250V, INCLUINDO SUPORTE E PLACA - FORNECIMENTO E INSTALAÇÃO. AF_12/2015</v>
      </c>
      <c r="F345" s="440"/>
      <c r="G345" s="440"/>
      <c r="H345" s="440"/>
      <c r="I345" s="440"/>
      <c r="J345" s="441"/>
      <c r="K345" s="167">
        <v>20</v>
      </c>
      <c r="L345" s="219" t="str">
        <f>IFERROR(VLOOKUP($C345,'SINAPI FEVEREIRO DES. 2019'!$1:$1048576,3,0),IFERROR(VLOOKUP($C345,'COMP. PROPRIA'!$B$10:$I$129873,5,0),""))</f>
        <v>UN</v>
      </c>
      <c r="M345" s="71"/>
      <c r="N345" s="72"/>
    </row>
    <row r="346" spans="2:14" ht="30.75" customHeight="1">
      <c r="B346" s="125"/>
      <c r="C346" s="289">
        <v>92029</v>
      </c>
      <c r="D346" s="19" t="s">
        <v>6</v>
      </c>
      <c r="E346" s="439" t="str">
        <f>IFERROR(VLOOKUP($C346,'SINAPI FEVEREIRO DES. 2019'!$1:$1048576,2,0),IFERROR(VLOOKUP($C346,'COMP. PROPRIA'!$B$10:$I$131845,4,0),""))</f>
        <v>INTERRUPTOR PARALELO (1 MÓDULO) COM 1 TOMADA DE EMBUTIR 2P+T 10 A,  INCLUINDO SUPORTE E PLACA - FORNECIMENTO E INSTALAÇÃO. AF_12/2015</v>
      </c>
      <c r="F346" s="440"/>
      <c r="G346" s="440"/>
      <c r="H346" s="440"/>
      <c r="I346" s="440"/>
      <c r="J346" s="441"/>
      <c r="K346" s="167">
        <v>7</v>
      </c>
      <c r="L346" s="219" t="str">
        <f>IFERROR(VLOOKUP($C346,'SINAPI FEVEREIRO DES. 2019'!$1:$1048576,3,0),IFERROR(VLOOKUP($C346,'COMP. PROPRIA'!$B$10:$I$129873,5,0),""))</f>
        <v>UN</v>
      </c>
      <c r="M346" s="71"/>
      <c r="N346" s="72"/>
    </row>
    <row r="347" spans="2:14" ht="30.75" customHeight="1">
      <c r="B347" s="125"/>
      <c r="C347" s="289">
        <v>92005</v>
      </c>
      <c r="D347" s="19" t="s">
        <v>6</v>
      </c>
      <c r="E347" s="439" t="str">
        <f>IFERROR(VLOOKUP($C347,'SINAPI FEVEREIRO DES. 2019'!$1:$1048576,2,0),IFERROR(VLOOKUP($C347,'COMP. PROPRIA'!$B$10:$I$131845,4,0),""))</f>
        <v>TOMADA MÉDIA DE EMBUTIR (2 MÓDULOS), 2P+T 20 A, INCLUINDO SUPORTE E PLACA - FORNECIMENTO E INSTALAÇÃO. AF_12/2015</v>
      </c>
      <c r="F347" s="440"/>
      <c r="G347" s="440"/>
      <c r="H347" s="440"/>
      <c r="I347" s="440"/>
      <c r="J347" s="441"/>
      <c r="K347" s="167">
        <v>10</v>
      </c>
      <c r="L347" s="219" t="str">
        <f>IFERROR(VLOOKUP($C347,'SINAPI FEVEREIRO DES. 2019'!$1:$1048576,3,0),IFERROR(VLOOKUP($C347,'COMP. PROPRIA'!$B$10:$I$129873,5,0),""))</f>
        <v>UN</v>
      </c>
      <c r="M347" s="71"/>
      <c r="N347" s="72"/>
    </row>
    <row r="348" spans="2:14" ht="30.75" customHeight="1">
      <c r="B348" s="125"/>
      <c r="C348" s="289">
        <v>92006</v>
      </c>
      <c r="D348" s="19" t="s">
        <v>6</v>
      </c>
      <c r="E348" s="439" t="str">
        <f>IFERROR(VLOOKUP($C348,'SINAPI FEVEREIRO DES. 2019'!$1:$1048576,2,0),IFERROR(VLOOKUP($C348,'COMP. PROPRIA'!$B$10:$I$131845,4,0),""))</f>
        <v>TOMADA BAIXA DE EMBUTIR (2 MÓDULOS), 2P+T 10 A, SEM SUPORTE E SEM PLACA - FORNECIMENTO E INSTALAÇÃO. AF_12/2015</v>
      </c>
      <c r="F348" s="440"/>
      <c r="G348" s="440"/>
      <c r="H348" s="440"/>
      <c r="I348" s="440"/>
      <c r="J348" s="441"/>
      <c r="K348" s="167">
        <v>45</v>
      </c>
      <c r="L348" s="219" t="str">
        <f>IFERROR(VLOOKUP($C348,'SINAPI FEVEREIRO DES. 2019'!$1:$1048576,3,0),IFERROR(VLOOKUP($C348,'COMP. PROPRIA'!$B$10:$I$129873,5,0),""))</f>
        <v>UN</v>
      </c>
      <c r="M348" s="71"/>
      <c r="N348" s="72"/>
    </row>
    <row r="349" spans="2:14" ht="30.75" customHeight="1">
      <c r="B349" s="125"/>
      <c r="C349" s="19">
        <v>91993</v>
      </c>
      <c r="D349" s="19" t="s">
        <v>6</v>
      </c>
      <c r="E349" s="439" t="str">
        <f>IFERROR(VLOOKUP($C349,'SINAPI FEVEREIRO DES. 2019'!$1:$1048576,2,0),IFERROR(VLOOKUP($C349,'COMP. PROPRIA'!$B$10:$I$131845,4,0),""))</f>
        <v>TOMADA ALTA DE EMBUTIR (1 MÓDULO), 2P+T 20 A, INCLUINDO SUPORTE E PLACA - FORNECIMENTO E INSTALAÇÃO. AF_12/2015</v>
      </c>
      <c r="F349" s="440"/>
      <c r="G349" s="440"/>
      <c r="H349" s="440"/>
      <c r="I349" s="440"/>
      <c r="J349" s="441"/>
      <c r="K349" s="167">
        <v>3</v>
      </c>
      <c r="L349" s="219" t="str">
        <f>IFERROR(VLOOKUP($C349,'SINAPI FEVEREIRO DES. 2019'!$1:$1048576,3,0),IFERROR(VLOOKUP($C349,'COMP. PROPRIA'!$B$10:$I$129873,5,0),""))</f>
        <v>UN</v>
      </c>
      <c r="M349" s="71"/>
      <c r="N349" s="72"/>
    </row>
    <row r="350" spans="2:14" ht="30.75" customHeight="1">
      <c r="B350" s="125"/>
      <c r="C350" s="19">
        <v>91940</v>
      </c>
      <c r="D350" s="19" t="s">
        <v>6</v>
      </c>
      <c r="E350" s="439" t="str">
        <f>IFERROR(VLOOKUP($C350,'SINAPI FEVEREIRO DES. 2019'!$1:$1048576,2,0),IFERROR(VLOOKUP($C350,'COMP. PROPRIA'!$B$10:$I$131845,4,0),""))</f>
        <v>CAIXA RETANGULAR 4" X 2" MÉDIA (1,30 M DO PISO), PVC, INSTALADA EM PAREDE - FORNECIMENTO E INSTALAÇÃO. AF_12/2015</v>
      </c>
      <c r="F350" s="440"/>
      <c r="G350" s="440"/>
      <c r="H350" s="440"/>
      <c r="I350" s="440"/>
      <c r="J350" s="441"/>
      <c r="K350" s="167">
        <v>109</v>
      </c>
      <c r="L350" s="219" t="str">
        <f>IFERROR(VLOOKUP($C350,'SINAPI FEVEREIRO DES. 2019'!$1:$1048576,3,0),IFERROR(VLOOKUP($C350,'COMP. PROPRIA'!$B$10:$I$129873,5,0),""))</f>
        <v>UN</v>
      </c>
      <c r="M350" s="71"/>
      <c r="N350" s="72"/>
    </row>
    <row r="351" spans="2:14" ht="30.75" customHeight="1">
      <c r="B351" s="125"/>
      <c r="C351" s="19">
        <v>91937</v>
      </c>
      <c r="D351" s="19" t="s">
        <v>6</v>
      </c>
      <c r="E351" s="439" t="str">
        <f>IFERROR(VLOOKUP($C351,'SINAPI FEVEREIRO DES. 2019'!$1:$1048576,2,0),IFERROR(VLOOKUP($C351,'COMP. PROPRIA'!$B$10:$I$131845,4,0),""))</f>
        <v>CAIXA OCTOGONAL 3" X 3", PVC, INSTALADA EM LAJE - FORNECIMENTO E INSTALAÇÃO. AF_12/2015</v>
      </c>
      <c r="F351" s="440"/>
      <c r="G351" s="440"/>
      <c r="H351" s="440"/>
      <c r="I351" s="440"/>
      <c r="J351" s="441"/>
      <c r="K351" s="167">
        <v>130</v>
      </c>
      <c r="L351" s="219" t="str">
        <f>IFERROR(VLOOKUP($C351,'SINAPI FEVEREIRO DES. 2019'!$1:$1048576,3,0),IFERROR(VLOOKUP($C351,'COMP. PROPRIA'!$B$10:$I$129873,5,0),""))</f>
        <v>UN</v>
      </c>
      <c r="M351" s="71"/>
      <c r="N351" s="72"/>
    </row>
    <row r="352" spans="2:14" ht="30.75" customHeight="1">
      <c r="B352" s="125"/>
      <c r="C352" s="289" t="str">
        <f>'COMP. PROPRIA'!B105</f>
        <v>CP-ELE-11</v>
      </c>
      <c r="D352" s="19" t="s">
        <v>1288</v>
      </c>
      <c r="E352" s="439" t="str">
        <f>IFERROR(VLOOKUP($C352,'SINAPI FEVEREIRO DES. 2019'!$1:$1048576,2,0),IFERROR(VLOOKUP($C352,'COMP. PROPRIA'!$B$10:$I$131845,4,0),""))</f>
        <v>CAIXA DE PASSAGEM DE PAREDE, DE EMBUTIR, EM PVC, DIMENSOES *200 X 200 X 90* MM - FORNECIMENTO E INSTALAÇÃO</v>
      </c>
      <c r="F352" s="440"/>
      <c r="G352" s="440"/>
      <c r="H352" s="440"/>
      <c r="I352" s="440"/>
      <c r="J352" s="441"/>
      <c r="K352" s="167">
        <v>11</v>
      </c>
      <c r="L352" s="219" t="str">
        <f>IFERROR(VLOOKUP($C352,'SINAPI FEVEREIRO DES. 2019'!$1:$1048576,3,0),IFERROR(VLOOKUP($C352,'COMP. PROPRIA'!$B$10:$I$129873,5,0),""))</f>
        <v>UNI</v>
      </c>
      <c r="M352" s="71"/>
      <c r="N352" s="72"/>
    </row>
    <row r="353" spans="2:18" ht="30.75" customHeight="1">
      <c r="B353" s="125"/>
      <c r="C353" s="19" t="s">
        <v>5570</v>
      </c>
      <c r="D353" s="19" t="s">
        <v>6</v>
      </c>
      <c r="E353" s="439" t="str">
        <f>IFERROR(VLOOKUP($C353,'SINAPI FEVEREIRO DES. 2019'!$1:$1048576,2,0),IFERROR(VLOOKUP($C353,'COMP. PROPRIA'!$B$10:$I$131845,4,0),""))</f>
        <v>CAIXA DE INSPEÇÃO EM CONCRETO PRÉ-MOLDADO DN 60CM COM TAMPA H= 60CM - FORNECIMENTO E INSTALACAO</v>
      </c>
      <c r="F353" s="440"/>
      <c r="G353" s="440"/>
      <c r="H353" s="440"/>
      <c r="I353" s="440"/>
      <c r="J353" s="441"/>
      <c r="K353" s="167">
        <v>2</v>
      </c>
      <c r="L353" s="219" t="str">
        <f>IFERROR(VLOOKUP($C353,'SINAPI FEVEREIRO DES. 2019'!$1:$1048576,3,0),IFERROR(VLOOKUP($C353,'COMP. PROPRIA'!$B$10:$I$129873,5,0),""))</f>
        <v>UN</v>
      </c>
      <c r="M353" s="71"/>
      <c r="N353" s="72"/>
    </row>
    <row r="354" spans="2:18" ht="30.75" customHeight="1">
      <c r="B354" s="125"/>
      <c r="C354" s="19">
        <v>83446</v>
      </c>
      <c r="D354" s="19" t="s">
        <v>6</v>
      </c>
      <c r="E354" s="439" t="str">
        <f>IFERROR(VLOOKUP($C354,'SINAPI FEVEREIRO DES. 2019'!$1:$1048576,2,0),IFERROR(VLOOKUP($C354,'COMP. PROPRIA'!$B$10:$I$131845,4,0),""))</f>
        <v>CAIXA DE PASSAGEM 30X30X40 COM TAMPA E DRENO BRITA</v>
      </c>
      <c r="F354" s="440"/>
      <c r="G354" s="440"/>
      <c r="H354" s="440"/>
      <c r="I354" s="440"/>
      <c r="J354" s="441"/>
      <c r="K354" s="167">
        <v>2</v>
      </c>
      <c r="L354" s="219" t="str">
        <f>IFERROR(VLOOKUP($C354,'SINAPI FEVEREIRO DES. 2019'!$1:$1048576,3,0),IFERROR(VLOOKUP($C354,'COMP. PROPRIA'!$B$10:$I$129873,5,0),""))</f>
        <v>UN</v>
      </c>
      <c r="M354" s="71"/>
      <c r="N354" s="72"/>
    </row>
    <row r="355" spans="2:18" ht="30.75" customHeight="1">
      <c r="B355" s="125"/>
      <c r="C355" s="19" t="s">
        <v>5205</v>
      </c>
      <c r="D355" s="19" t="s">
        <v>6</v>
      </c>
      <c r="E355" s="439" t="str">
        <f>IFERROR(VLOOKUP($C355,'SINAPI FEVEREIRO DES. 2019'!$1:$1048576,2,0),IFERROR(VLOOKUP($C355,'COMP. PROPRIA'!$B$10:$I$131845,4,0),""))</f>
        <v>POSTE DE ACO CONICO CONTINUO RETO, ENGASTADO, H=9M - FORNECIMENTO E INSTALACAO</v>
      </c>
      <c r="F355" s="440"/>
      <c r="G355" s="440"/>
      <c r="H355" s="440"/>
      <c r="I355" s="440"/>
      <c r="J355" s="441"/>
      <c r="K355" s="167">
        <v>1</v>
      </c>
      <c r="L355" s="219" t="str">
        <f>IFERROR(VLOOKUP($C355,'SINAPI FEVEREIRO DES. 2019'!$1:$1048576,3,0),IFERROR(VLOOKUP($C355,'COMP. PROPRIA'!$B$10:$I$129873,5,0),""))</f>
        <v>UN</v>
      </c>
      <c r="M355" s="71"/>
      <c r="N355" s="72"/>
    </row>
    <row r="356" spans="2:18" ht="30.75" customHeight="1">
      <c r="B356" s="125"/>
      <c r="C356" s="289" t="str">
        <f>'COMP. PROPRIA'!B101</f>
        <v>CP-ELE-10</v>
      </c>
      <c r="D356" s="19" t="s">
        <v>1288</v>
      </c>
      <c r="E356" s="439" t="str">
        <f>IFERROR(VLOOKUP($C356,'SINAPI FEVEREIRO DES. 2019'!$1:$1048576,2,0),IFERROR(VLOOKUP($C356,'COMP. PROPRIA'!$B$10:$I$131845,4,0),""))</f>
        <v>ISOLADOR DE PORCELANA, TIPO PINO MONOCORPO, PARA TENSAO DE *35* KV - FORNECIMENTO E INSTALAÇÃO</v>
      </c>
      <c r="F356" s="440"/>
      <c r="G356" s="440"/>
      <c r="H356" s="440"/>
      <c r="I356" s="440"/>
      <c r="J356" s="441"/>
      <c r="K356" s="167">
        <v>3</v>
      </c>
      <c r="L356" s="219" t="str">
        <f>IFERROR(VLOOKUP($C356,'SINAPI FEVEREIRO DES. 2019'!$1:$1048576,3,0),IFERROR(VLOOKUP($C356,'COMP. PROPRIA'!$B$10:$I$129873,5,0),""))</f>
        <v>UNI</v>
      </c>
      <c r="M356" s="71"/>
      <c r="N356" s="72"/>
    </row>
    <row r="357" spans="2:18" ht="30.75" customHeight="1">
      <c r="B357" s="125"/>
      <c r="C357" s="289" t="str">
        <f>'COMP. PROPRIA'!B89</f>
        <v>CP-ELE-08</v>
      </c>
      <c r="D357" s="19" t="s">
        <v>1288</v>
      </c>
      <c r="E357" s="439" t="str">
        <f>IFERROR(VLOOKUP($C357,'SINAPI FEVEREIRO DES. 2019'!$1:$1048576,2,0),IFERROR(VLOOKUP($C357,'COMP. PROPRIA'!$B$10:$I$131845,4,0),""))</f>
        <v>ATERRAMENTO PARA INSTALAÇÕES ELÉTRICAS - FORNECIMENTO E INSTALAÇÃO</v>
      </c>
      <c r="F357" s="440"/>
      <c r="G357" s="440"/>
      <c r="H357" s="440"/>
      <c r="I357" s="440"/>
      <c r="J357" s="441"/>
      <c r="K357" s="167">
        <v>1</v>
      </c>
      <c r="L357" s="219" t="str">
        <f>IFERROR(VLOOKUP($C357,'SINAPI FEVEREIRO DES. 2019'!$1:$1048576,3,0),IFERROR(VLOOKUP($C357,'COMP. PROPRIA'!$B$10:$I$129873,5,0),""))</f>
        <v xml:space="preserve">UN    </v>
      </c>
      <c r="M357" s="71"/>
      <c r="N357" s="72"/>
    </row>
    <row r="358" spans="2:18" ht="53.25" customHeight="1">
      <c r="B358" s="125"/>
      <c r="C358" s="19" t="s">
        <v>5526</v>
      </c>
      <c r="D358" s="19" t="s">
        <v>6</v>
      </c>
      <c r="E358" s="439" t="str">
        <f>IFERROR(VLOOKUP($C358,'SINAPI FEVEREIRO DES. 2019'!$1:$1048576,2,0),IFERROR(VLOOKUP($C358,'COMP. PROPRIA'!$B$10:$I$131845,4,0),""))</f>
        <v>QUADRO DE DISTRIBUICAO DE ENERGIA DE EMBUTIR, EM CHAPA METALICA, PARA 18 DISJUNTORES TERMOMAGNETICOS MONOPOLARES, COM BARRAMENTO TRIFASICO E NEUTRO, FORNECIMENTO E INSTALACAO</v>
      </c>
      <c r="F358" s="440"/>
      <c r="G358" s="440"/>
      <c r="H358" s="440"/>
      <c r="I358" s="440"/>
      <c r="J358" s="441"/>
      <c r="K358" s="167">
        <v>3</v>
      </c>
      <c r="L358" s="219" t="str">
        <f>IFERROR(VLOOKUP($C358,'SINAPI FEVEREIRO DES. 2019'!$1:$1048576,3,0),IFERROR(VLOOKUP($C358,'COMP. PROPRIA'!$B$10:$I$129873,5,0),""))</f>
        <v>UN</v>
      </c>
      <c r="M358" s="71"/>
      <c r="N358" s="72"/>
    </row>
    <row r="359" spans="2:18" ht="55.5" customHeight="1">
      <c r="B359" s="125"/>
      <c r="C359" s="19" t="s">
        <v>5527</v>
      </c>
      <c r="D359" s="19" t="s">
        <v>6</v>
      </c>
      <c r="E359" s="439" t="str">
        <f>IFERROR(VLOOKUP($C359,'SINAPI FEVEREIRO DES. 2019'!$1:$1048576,2,0),IFERROR(VLOOKUP($C359,'COMP. PROPRIA'!$B$10:$I$131845,4,0),""))</f>
        <v>QUADRO DE DISTRIBUICAO DE ENERGIA DE EMBUTIR, EM CHAPA METALICA, PARA 24 DISJUNTORES TERMOMAGNETICOS MONOPOLARES, COM BARRAMENTO TRIFASICO E NEUTRO, FORNECIMENTO E INSTALACAO</v>
      </c>
      <c r="F359" s="440"/>
      <c r="G359" s="440"/>
      <c r="H359" s="440"/>
      <c r="I359" s="440"/>
      <c r="J359" s="441"/>
      <c r="K359" s="167">
        <v>1</v>
      </c>
      <c r="L359" s="219" t="str">
        <f>IFERROR(VLOOKUP($C359,'SINAPI FEVEREIRO DES. 2019'!$1:$1048576,3,0),IFERROR(VLOOKUP($C359,'COMP. PROPRIA'!$B$10:$I$129873,5,0),""))</f>
        <v>UN</v>
      </c>
      <c r="M359" s="71"/>
      <c r="N359" s="72"/>
    </row>
    <row r="360" spans="2:18" ht="15" thickBot="1">
      <c r="B360" s="125"/>
      <c r="C360" s="146"/>
      <c r="D360" s="19"/>
      <c r="E360" s="188"/>
      <c r="F360" s="230"/>
      <c r="G360" s="230"/>
      <c r="H360" s="230"/>
      <c r="I360" s="230"/>
      <c r="J360" s="70"/>
      <c r="K360" s="166"/>
      <c r="L360" s="189"/>
      <c r="M360" s="71"/>
      <c r="N360" s="72"/>
    </row>
    <row r="361" spans="2:18" ht="15" thickBot="1">
      <c r="B361" s="125"/>
      <c r="C361" s="146"/>
      <c r="D361" s="19"/>
      <c r="E361" s="448" t="s">
        <v>12418</v>
      </c>
      <c r="F361" s="449"/>
      <c r="G361" s="449"/>
      <c r="H361" s="449"/>
      <c r="I361" s="449"/>
      <c r="J361" s="450"/>
      <c r="K361" s="169"/>
      <c r="L361" s="189"/>
      <c r="M361" s="71"/>
      <c r="N361" s="72"/>
      <c r="R361" s="84"/>
    </row>
    <row r="362" spans="2:18" ht="14.25">
      <c r="B362" s="125"/>
      <c r="C362" s="146"/>
      <c r="D362" s="19"/>
      <c r="E362" s="188"/>
      <c r="F362" s="230"/>
      <c r="G362" s="230"/>
      <c r="H362" s="230"/>
      <c r="I362" s="230"/>
      <c r="J362" s="70"/>
      <c r="K362" s="169"/>
      <c r="L362" s="189"/>
      <c r="M362" s="71"/>
      <c r="N362" s="72"/>
      <c r="R362" s="84"/>
    </row>
    <row r="363" spans="2:18" ht="14.25">
      <c r="B363" s="125"/>
      <c r="C363" s="146"/>
      <c r="D363" s="19"/>
      <c r="E363" s="188"/>
      <c r="F363" s="230"/>
      <c r="G363" s="230"/>
      <c r="H363" s="230"/>
      <c r="I363" s="230"/>
      <c r="J363" s="70"/>
      <c r="K363" s="169"/>
      <c r="L363" s="189"/>
      <c r="M363" s="71"/>
      <c r="N363" s="72"/>
      <c r="R363" s="84"/>
    </row>
    <row r="364" spans="2:18" ht="31.5" customHeight="1">
      <c r="B364" s="125"/>
      <c r="C364" s="289" t="s">
        <v>5213</v>
      </c>
      <c r="D364" s="257" t="s">
        <v>6</v>
      </c>
      <c r="E364" s="439" t="str">
        <f>IFERROR(VLOOKUP($C364,'SINAPI FEVEREIRO DES. 2019'!$1:$1048576,2,0),IFERROR(VLOOKUP($C364,'COMP. PROPRIA'!$B$10:$I$131845,4,0),""))</f>
        <v>EXTINTOR INCENDIO AGUA-PRESSURIZADA 10L INCL SUPORTE PAREDE CARGA     COMPLETA FORNECIMENTO E COLOCACAO</v>
      </c>
      <c r="F364" s="440"/>
      <c r="G364" s="440"/>
      <c r="H364" s="440"/>
      <c r="I364" s="440"/>
      <c r="J364" s="441"/>
      <c r="K364" s="169">
        <v>1</v>
      </c>
      <c r="L364" s="219" t="str">
        <f>IFERROR(VLOOKUP($C364,'SINAPI FEVEREIRO DES. 2019'!$1:$1048576,3,0),IFERROR(VLOOKUP($C364,'COMP. PROPRIA'!$B$10:$I$129873,5,0),""))</f>
        <v>UN</v>
      </c>
      <c r="M364" s="71"/>
      <c r="N364" s="72"/>
      <c r="R364" s="84"/>
    </row>
    <row r="365" spans="2:18" ht="21" customHeight="1">
      <c r="B365" s="125"/>
      <c r="C365" s="289">
        <v>72553</v>
      </c>
      <c r="D365" s="257" t="s">
        <v>6</v>
      </c>
      <c r="E365" s="439" t="str">
        <f>IFERROR(VLOOKUP($C365,'SINAPI FEVEREIRO DES. 2019'!$1:$1048576,2,0),IFERROR(VLOOKUP($C365,'COMP. PROPRIA'!$B$10:$I$131845,4,0),""))</f>
        <v>EXTINTOR DE PQS 4KG - FORNECIMENTO E INSTALACAO</v>
      </c>
      <c r="F365" s="440"/>
      <c r="G365" s="440"/>
      <c r="H365" s="440"/>
      <c r="I365" s="440"/>
      <c r="J365" s="441"/>
      <c r="K365" s="169">
        <v>6</v>
      </c>
      <c r="L365" s="219" t="str">
        <f>IFERROR(VLOOKUP($C365,'SINAPI FEVEREIRO DES. 2019'!$1:$1048576,3,0),IFERROR(VLOOKUP($C365,'COMP. PROPRIA'!$B$10:$I$129873,5,0),""))</f>
        <v>UN</v>
      </c>
      <c r="M365" s="71"/>
      <c r="N365" s="72"/>
      <c r="R365" s="84"/>
    </row>
    <row r="366" spans="2:18" ht="18.75" customHeight="1">
      <c r="B366" s="125"/>
      <c r="C366" s="289">
        <v>72554</v>
      </c>
      <c r="D366" s="257" t="s">
        <v>6</v>
      </c>
      <c r="E366" s="439" t="str">
        <f>IFERROR(VLOOKUP($C366,'SINAPI FEVEREIRO DES. 2019'!$1:$1048576,2,0),IFERROR(VLOOKUP($C366,'COMP. PROPRIA'!$B$10:$I$131845,4,0),""))</f>
        <v>EXTINTOR DE CO2 6KG - FORNECIMENTO E INSTALACAO</v>
      </c>
      <c r="F366" s="440"/>
      <c r="G366" s="440"/>
      <c r="H366" s="440"/>
      <c r="I366" s="440"/>
      <c r="J366" s="441"/>
      <c r="K366" s="169">
        <v>1</v>
      </c>
      <c r="L366" s="219" t="str">
        <f>IFERROR(VLOOKUP($C366,'SINAPI FEVEREIRO DES. 2019'!$1:$1048576,3,0),IFERROR(VLOOKUP($C366,'COMP. PROPRIA'!$B$10:$I$129873,5,0),""))</f>
        <v>UN</v>
      </c>
      <c r="M366" s="71"/>
      <c r="N366" s="72"/>
      <c r="R366" s="84"/>
    </row>
    <row r="367" spans="2:18" ht="35.25" customHeight="1">
      <c r="B367" s="125"/>
      <c r="C367" s="289">
        <v>72947</v>
      </c>
      <c r="D367" s="257" t="s">
        <v>6</v>
      </c>
      <c r="E367" s="439" t="str">
        <f>IFERROR(VLOOKUP($C367,'SINAPI FEVEREIRO DES. 2019'!$1:$1048576,2,0),IFERROR(VLOOKUP($C367,'COMP. PROPRIA'!$B$10:$I$131845,4,0),""))</f>
        <v>SINALIZACAO HORIZONTAL COM TINTA RETRORREFLETIVA A BASE DE RESINA ACRILICA COM MICROESFERAS DE VIDRO</v>
      </c>
      <c r="F367" s="440"/>
      <c r="G367" s="440"/>
      <c r="H367" s="440"/>
      <c r="I367" s="440"/>
      <c r="J367" s="441"/>
      <c r="K367" s="169">
        <v>8</v>
      </c>
      <c r="L367" s="219" t="str">
        <f>IFERROR(VLOOKUP($C367,'SINAPI FEVEREIRO DES. 2019'!$1:$1048576,3,0),IFERROR(VLOOKUP($C367,'COMP. PROPRIA'!$B$10:$I$129873,5,0),""))</f>
        <v>M2</v>
      </c>
      <c r="M367" s="71"/>
      <c r="N367" s="72"/>
      <c r="R367" s="84"/>
    </row>
    <row r="368" spans="2:18" ht="49.5" customHeight="1">
      <c r="B368" s="125"/>
      <c r="C368" s="289" t="str">
        <f>'COMP. PROPRIA'!B221</f>
        <v>CP-PCI-01</v>
      </c>
      <c r="D368" s="257" t="s">
        <v>1288</v>
      </c>
      <c r="E368" s="439" t="str">
        <f>IFERROR(VLOOKUP($C368,'SINAPI FEVEREIRO DES. 2019'!$1:$1048576,2,0),IFERROR(VLOOKUP($C368,'COMP. PROPRIA'!$B$10:$I$131845,4,0),""))</f>
        <v>PLACA DE SINALIZACAO DE SEGURANCA CONTRA INCENDIO, FOTOLUMINESCENTE, QUADRADA, *20 X 20* CM, EM PVC *2* MM ANTI-CHAMAS (SIMBOLOS, CORES E PICTOGRAMAS CONFORME NBR 13434) - FORNECIMENTO E INSTALAÇÃO</v>
      </c>
      <c r="F368" s="440"/>
      <c r="G368" s="440"/>
      <c r="H368" s="440"/>
      <c r="I368" s="440"/>
      <c r="J368" s="441"/>
      <c r="K368" s="167">
        <v>8</v>
      </c>
      <c r="L368" s="219" t="str">
        <f>IFERROR(VLOOKUP($C368,'SINAPI FEVEREIRO DES. 2019'!$1:$1048576,3,0),IFERROR(VLOOKUP($C368,'COMP. PROPRIA'!$B$10:$I$129873,5,0),""))</f>
        <v xml:space="preserve">UN    </v>
      </c>
      <c r="M368" s="71"/>
      <c r="N368" s="72"/>
      <c r="R368" s="84"/>
    </row>
    <row r="369" spans="2:18" ht="49.5" customHeight="1">
      <c r="B369" s="125"/>
      <c r="C369" s="289" t="str">
        <f>'COMP. PROPRIA'!B225</f>
        <v>CP-PCI-02</v>
      </c>
      <c r="D369" s="257" t="s">
        <v>1288</v>
      </c>
      <c r="E369" s="439" t="str">
        <f>IFERROR(VLOOKUP($C369,'SINAPI FEVEREIRO DES. 2019'!$1:$1048576,2,0),IFERROR(VLOOKUP($C369,'COMP. PROPRIA'!$B$10:$I$131845,4,0),""))</f>
        <v>PLACA DE SINALIZACAO DE SEGURANCA CONTRA INCENDIO, FOTOLUMINESCENTE, QUADRADA, *14 X 14* CM, EM PVC *2* MM ANTI-CHAMAS (SIMBOLOS, CORES E PICTOGRAMAS CONFORME NBR 13434) - FORNECIMENTO E INSTALAÇÃO</v>
      </c>
      <c r="F369" s="440"/>
      <c r="G369" s="440"/>
      <c r="H369" s="440"/>
      <c r="I369" s="440"/>
      <c r="J369" s="441"/>
      <c r="K369" s="167">
        <v>5</v>
      </c>
      <c r="L369" s="219" t="str">
        <f>IFERROR(VLOOKUP($C369,'SINAPI FEVEREIRO DES. 2019'!$1:$1048576,3,0),IFERROR(VLOOKUP($C369,'COMP. PROPRIA'!$B$10:$I$129873,5,0),""))</f>
        <v xml:space="preserve">UN    </v>
      </c>
      <c r="M369" s="71"/>
      <c r="N369" s="72"/>
      <c r="R369" s="84"/>
    </row>
    <row r="370" spans="2:18" ht="49.5" customHeight="1">
      <c r="B370" s="125"/>
      <c r="C370" s="289" t="str">
        <f>'COMP. PROPRIA'!B229</f>
        <v>CP-PCI-03</v>
      </c>
      <c r="D370" s="257" t="s">
        <v>1288</v>
      </c>
      <c r="E370" s="439" t="str">
        <f>IFERROR(VLOOKUP($C370,'SINAPI FEVEREIRO DES. 2019'!$1:$1048576,2,0),IFERROR(VLOOKUP($C370,'COMP. PROPRIA'!$B$10:$I$131845,4,0),""))</f>
        <v>PLACA DE SINALIZACAO DE SEGURANCA CONTRA INCENDIO, FOTOLUMINESCENTE, RETANGULAR, *12 X 40* CM, EM PVC *2* MM ANTI-CHAMAS (SIMBOLOS, CORES E PICTOGRAMAS CONFORME NBR 13434) - FORNECIMENTO E INSTALAÇÃO</v>
      </c>
      <c r="F370" s="440"/>
      <c r="G370" s="440"/>
      <c r="H370" s="440"/>
      <c r="I370" s="440"/>
      <c r="J370" s="441"/>
      <c r="K370" s="167">
        <v>3</v>
      </c>
      <c r="L370" s="219" t="str">
        <f>IFERROR(VLOOKUP($C370,'SINAPI FEVEREIRO DES. 2019'!$1:$1048576,3,0),IFERROR(VLOOKUP($C370,'COMP. PROPRIA'!$B$10:$I$129873,5,0),""))</f>
        <v xml:space="preserve">UN    </v>
      </c>
      <c r="M370" s="71"/>
      <c r="N370" s="72"/>
      <c r="R370" s="84"/>
    </row>
    <row r="371" spans="2:18" ht="49.5" customHeight="1">
      <c r="B371" s="125"/>
      <c r="C371" s="289" t="str">
        <f>'COMP. PROPRIA'!B233</f>
        <v>CP-PCI-04</v>
      </c>
      <c r="D371" s="257" t="s">
        <v>1288</v>
      </c>
      <c r="E371" s="439" t="str">
        <f>IFERROR(VLOOKUP($C371,'SINAPI FEVEREIRO DES. 2019'!$1:$1048576,2,0),IFERROR(VLOOKUP($C371,'COMP. PROPRIA'!$B$10:$I$131845,4,0),""))</f>
        <v>PLACA DE SINALIZACAO DE SEGURANCA CONTRA INCENDIO, FOTOLUMINESCENTE, RETANGULAR, *13 X 26* CM, EM PVC *2* MM ANTI-CHAMAS (SIMBOLOS, CORES E PICTOGRAMAS CONFORME NBR 13434) - FORNECIMENTO E INSTALAÇÃO</v>
      </c>
      <c r="F371" s="440"/>
      <c r="G371" s="440"/>
      <c r="H371" s="440"/>
      <c r="I371" s="440"/>
      <c r="J371" s="441"/>
      <c r="K371" s="167">
        <v>9</v>
      </c>
      <c r="L371" s="219" t="str">
        <f>IFERROR(VLOOKUP($C371,'SINAPI FEVEREIRO DES. 2019'!$1:$1048576,3,0),IFERROR(VLOOKUP($C371,'COMP. PROPRIA'!$B$10:$I$129873,5,0),""))</f>
        <v xml:space="preserve">UN    </v>
      </c>
      <c r="M371" s="71"/>
      <c r="N371" s="72"/>
      <c r="R371" s="84"/>
    </row>
    <row r="372" spans="2:18" ht="49.5" customHeight="1">
      <c r="B372" s="125"/>
      <c r="C372" s="289" t="str">
        <f>'COMP. PROPRIA'!B237</f>
        <v>CP-PCI-05</v>
      </c>
      <c r="D372" s="257" t="s">
        <v>1288</v>
      </c>
      <c r="E372" s="439" t="str">
        <f>IFERROR(VLOOKUP($C372,'SINAPI FEVEREIRO DES. 2019'!$1:$1048576,2,0),IFERROR(VLOOKUP($C372,'COMP. PROPRIA'!$B$10:$I$131845,4,0),""))</f>
        <v>LUMINARIA DE EMERGENCIA 30 LEDS, POTENCIA 2 W, BATERIA DE LITIO, AUTONOMIA DE 6 HORAS - FORNECIMENTO E INSTALAÇÃO</v>
      </c>
      <c r="F372" s="440"/>
      <c r="G372" s="440"/>
      <c r="H372" s="440"/>
      <c r="I372" s="440"/>
      <c r="J372" s="441"/>
      <c r="K372" s="167">
        <v>3</v>
      </c>
      <c r="L372" s="219" t="str">
        <f>IFERROR(VLOOKUP($C372,'SINAPI FEVEREIRO DES. 2019'!$1:$1048576,3,0),IFERROR(VLOOKUP($C372,'COMP. PROPRIA'!$B$10:$I$129873,5,0),""))</f>
        <v xml:space="preserve">UN    </v>
      </c>
      <c r="M372" s="71"/>
      <c r="N372" s="72"/>
      <c r="R372" s="84"/>
    </row>
    <row r="373" spans="2:18" ht="15" thickBot="1">
      <c r="B373" s="125"/>
      <c r="C373" s="146"/>
      <c r="D373" s="19"/>
      <c r="E373" s="188"/>
      <c r="F373" s="230"/>
      <c r="G373" s="230"/>
      <c r="H373" s="230"/>
      <c r="I373" s="230"/>
      <c r="J373" s="70"/>
      <c r="K373" s="169"/>
      <c r="L373" s="189"/>
      <c r="M373" s="71"/>
      <c r="N373" s="72"/>
      <c r="R373" s="84"/>
    </row>
    <row r="374" spans="2:18" ht="15" thickBot="1">
      <c r="B374" s="125"/>
      <c r="C374" s="146"/>
      <c r="D374" s="19"/>
      <c r="E374" s="448" t="s">
        <v>37</v>
      </c>
      <c r="F374" s="449"/>
      <c r="G374" s="449"/>
      <c r="H374" s="449"/>
      <c r="I374" s="449"/>
      <c r="J374" s="450"/>
      <c r="K374" s="166"/>
      <c r="L374" s="189"/>
      <c r="M374" s="71"/>
      <c r="N374" s="72"/>
      <c r="R374" s="84"/>
    </row>
    <row r="375" spans="2:18" s="84" customFormat="1" ht="12" customHeight="1">
      <c r="B375" s="125"/>
      <c r="C375" s="146"/>
      <c r="D375" s="19"/>
      <c r="E375" s="254"/>
      <c r="F375" s="255"/>
      <c r="G375" s="255"/>
      <c r="H375" s="255"/>
      <c r="I375" s="255"/>
      <c r="J375" s="256"/>
      <c r="K375" s="167"/>
      <c r="L375" s="219"/>
      <c r="M375" s="85"/>
      <c r="N375" s="86"/>
      <c r="R375" s="5"/>
    </row>
    <row r="376" spans="2:18" s="84" customFormat="1" ht="12" customHeight="1">
      <c r="B376" s="125"/>
      <c r="C376" s="146"/>
      <c r="D376" s="19"/>
      <c r="E376" s="370"/>
      <c r="F376" s="371"/>
      <c r="G376" s="371"/>
      <c r="H376" s="371"/>
      <c r="I376" s="371"/>
      <c r="J376" s="372"/>
      <c r="K376" s="167"/>
      <c r="L376" s="219"/>
      <c r="M376" s="85"/>
      <c r="N376" s="86"/>
      <c r="R376" s="5"/>
    </row>
    <row r="377" spans="2:18" s="84" customFormat="1" ht="35.25" customHeight="1">
      <c r="B377" s="125"/>
      <c r="C377" s="289" t="str">
        <f>'COMP. PROPRIA'!B155</f>
        <v>CP-SD-01</v>
      </c>
      <c r="D377" s="257" t="s">
        <v>1288</v>
      </c>
      <c r="E377" s="439" t="str">
        <f>IFERROR(VLOOKUP($C377,'SINAPI FEVEREIRO DES. 2019'!$1:$1048576,2,0),IFERROR(VLOOKUP($C377,'COMP. PROPRIA'!$B$10:$I$131845,4,0),""))</f>
        <v>FORNECIMENTO E INSTALAÇÃO DE PLACA DE INAUGURAÇÃO DE 40X60CM</v>
      </c>
      <c r="F377" s="440"/>
      <c r="G377" s="440"/>
      <c r="H377" s="440"/>
      <c r="I377" s="440"/>
      <c r="J377" s="441"/>
      <c r="K377" s="167">
        <v>1</v>
      </c>
      <c r="L377" s="219" t="str">
        <f>IFERROR(VLOOKUP($C377,'SINAPI FEVEREIRO DES. 2019'!$1:$1048576,3,0),IFERROR(VLOOKUP($C377,'COMP. PROPRIA'!$B$10:$I$129873,5,0),""))</f>
        <v>UNI</v>
      </c>
      <c r="M377" s="85"/>
      <c r="N377" s="86"/>
      <c r="R377" s="5"/>
    </row>
    <row r="378" spans="2:18" s="84" customFormat="1" ht="22.5" customHeight="1">
      <c r="B378" s="125"/>
      <c r="C378" s="289" t="str">
        <f>'COMP. PROPRIA'!B148</f>
        <v>CP-PIN-03</v>
      </c>
      <c r="D378" s="257" t="s">
        <v>1288</v>
      </c>
      <c r="E378" s="439" t="str">
        <f>IFERROR(VLOOKUP($C378,'SINAPI FEVEREIRO DES. 2019'!$1:$1048576,2,0),IFERROR(VLOOKUP($C378,'COMP. PROPRIA'!$B$10:$I$131845,4,0),""))</f>
        <v xml:space="preserve">PINTURA DE LOGOMARCA  E NOMENCLATURA </v>
      </c>
      <c r="F378" s="440"/>
      <c r="G378" s="440"/>
      <c r="H378" s="440"/>
      <c r="I378" s="440"/>
      <c r="J378" s="441"/>
      <c r="K378" s="167">
        <v>40</v>
      </c>
      <c r="L378" s="219" t="str">
        <f>IFERROR(VLOOKUP($C378,'SINAPI FEVEREIRO DES. 2019'!$1:$1048576,3,0),IFERROR(VLOOKUP($C378,'COMP. PROPRIA'!$B$10:$I$129873,5,0),""))</f>
        <v>M2</v>
      </c>
      <c r="M378" s="85"/>
      <c r="N378" s="86"/>
      <c r="R378" s="5"/>
    </row>
    <row r="379" spans="2:18" s="84" customFormat="1" ht="22.5" customHeight="1">
      <c r="B379" s="125"/>
      <c r="C379" s="289" t="str">
        <f>'COMP. PROPRIA'!B160</f>
        <v>CP-SD-02</v>
      </c>
      <c r="D379" s="257" t="s">
        <v>1288</v>
      </c>
      <c r="E379" s="439" t="str">
        <f>IFERROR(VLOOKUP($C379,'SINAPI FEVEREIRO DES. 2019'!$1:$1048576,2,0),IFERROR(VLOOKUP($C379,'COMP. PROPRIA'!$B$10:$I$131845,4,0),""))</f>
        <v xml:space="preserve">MOLA AÉREA PARA PORTA </v>
      </c>
      <c r="F379" s="440"/>
      <c r="G379" s="440"/>
      <c r="H379" s="440"/>
      <c r="I379" s="440"/>
      <c r="J379" s="441"/>
      <c r="K379" s="167">
        <v>2</v>
      </c>
      <c r="L379" s="219" t="str">
        <f>IFERROR(VLOOKUP($C379,'SINAPI FEVEREIRO DES. 2019'!$1:$1048576,3,0),IFERROR(VLOOKUP($C379,'COMP. PROPRIA'!$B$10:$I$129873,5,0),""))</f>
        <v xml:space="preserve">UN    </v>
      </c>
      <c r="M379" s="85"/>
      <c r="N379" s="86"/>
      <c r="R379" s="5"/>
    </row>
    <row r="380" spans="2:18" s="84" customFormat="1" ht="22.5" customHeight="1">
      <c r="B380" s="125"/>
      <c r="C380" s="289" t="str">
        <f>'COMP. PROPRIA'!B164</f>
        <v>CP-SD-03</v>
      </c>
      <c r="D380" s="257" t="s">
        <v>1288</v>
      </c>
      <c r="E380" s="439" t="str">
        <f>IFERROR(VLOOKUP($C380,'SINAPI FEVEREIRO DES. 2019'!$1:$1048576,2,0),IFERROR(VLOOKUP($C380,'COMP. PROPRIA'!$B$10:$I$131845,4,0),""))</f>
        <v>TELA MOSQUITEIRA ANTI VETORES</v>
      </c>
      <c r="F380" s="440"/>
      <c r="G380" s="440"/>
      <c r="H380" s="440"/>
      <c r="I380" s="440"/>
      <c r="J380" s="441"/>
      <c r="K380" s="167">
        <v>5</v>
      </c>
      <c r="L380" s="219" t="str">
        <f>IFERROR(VLOOKUP($C380,'SINAPI FEVEREIRO DES. 2019'!$1:$1048576,3,0),IFERROR(VLOOKUP($C380,'COMP. PROPRIA'!$B$10:$I$129873,5,0),""))</f>
        <v>M2</v>
      </c>
      <c r="M380" s="85"/>
      <c r="N380" s="86"/>
      <c r="R380" s="5"/>
    </row>
    <row r="381" spans="2:18" s="84" customFormat="1" ht="22.5" customHeight="1">
      <c r="B381" s="125"/>
      <c r="C381" s="146" t="s">
        <v>5489</v>
      </c>
      <c r="D381" s="257" t="s">
        <v>6</v>
      </c>
      <c r="E381" s="439" t="str">
        <f>IFERROR(VLOOKUP($C381,'SINAPI FEVEREIRO DES. 2019'!$1:$1048576,2,0),IFERROR(VLOOKUP($C381,'COMP. PROPRIA'!$B$10:$I$131845,4,0),""))</f>
        <v>CORRIMAO EM TUBO ACO GALVANIZADO 2 1/2" COM BRACADEIRA</v>
      </c>
      <c r="F381" s="440"/>
      <c r="G381" s="440"/>
      <c r="H381" s="440"/>
      <c r="I381" s="440"/>
      <c r="J381" s="441"/>
      <c r="K381" s="169">
        <f>15</f>
        <v>15</v>
      </c>
      <c r="L381" s="219" t="str">
        <f>IFERROR(VLOOKUP($C381,'SINAPI FEVEREIRO DES. 2019'!$1:$1048576,3,0),IFERROR(VLOOKUP($C381,'COMP. PROPRIA'!$B$10:$I$129873,5,0),""))</f>
        <v>M</v>
      </c>
      <c r="M381" s="85"/>
      <c r="N381" s="86"/>
      <c r="R381" s="5"/>
    </row>
    <row r="382" spans="2:18" ht="36" customHeight="1">
      <c r="B382" s="125"/>
      <c r="C382" s="289" t="str">
        <f>'COMP. PROPRIA'!B170</f>
        <v>CP-GAS-01</v>
      </c>
      <c r="D382" s="257" t="s">
        <v>1288</v>
      </c>
      <c r="E382" s="439" t="str">
        <f>IFERROR(VLOOKUP($C382,'SINAPI FEVEREIRO DES. 2019'!$1:$1048576,2,0),IFERROR(VLOOKUP($C382,'COMP. PROPRIA'!$B$10:$I$131845,4,0),""))</f>
        <v>FORNECIMENTO E INSTALAÇÃO DE CASA DE GÁS MODELO PADRÃO DE 2,00X1,00 INCLUSO TUBULUÇÕES E ACESSÓRIOS NECESSARIOS</v>
      </c>
      <c r="F382" s="440"/>
      <c r="G382" s="440"/>
      <c r="H382" s="440"/>
      <c r="I382" s="440"/>
      <c r="J382" s="441"/>
      <c r="K382" s="167">
        <v>1</v>
      </c>
      <c r="L382" s="219" t="str">
        <f>IFERROR(VLOOKUP($C382,'SINAPI FEVEREIRO DES. 2019'!$1:$1048576,3,0),IFERROR(VLOOKUP($C382,'COMP. PROPRIA'!$B$10:$I$129873,5,0),""))</f>
        <v>UNI</v>
      </c>
      <c r="M382" s="71"/>
      <c r="N382" s="72"/>
    </row>
    <row r="383" spans="2:18" ht="15.75" customHeight="1" thickBot="1">
      <c r="B383" s="125"/>
      <c r="C383" s="146"/>
      <c r="D383" s="19"/>
      <c r="E383" s="188"/>
      <c r="F383" s="230"/>
      <c r="G383" s="230"/>
      <c r="H383" s="230"/>
      <c r="I383" s="230"/>
      <c r="J383" s="70"/>
      <c r="K383" s="166"/>
      <c r="L383" s="189"/>
      <c r="M383" s="71"/>
      <c r="N383" s="72"/>
    </row>
    <row r="384" spans="2:18" ht="12.75" customHeight="1" thickBot="1">
      <c r="B384" s="126"/>
      <c r="C384" s="146"/>
      <c r="D384" s="61"/>
      <c r="E384" s="448" t="s">
        <v>1270</v>
      </c>
      <c r="F384" s="449"/>
      <c r="G384" s="449"/>
      <c r="H384" s="449"/>
      <c r="I384" s="449"/>
      <c r="J384" s="450"/>
      <c r="K384" s="165"/>
      <c r="L384" s="259"/>
      <c r="M384" s="64"/>
      <c r="N384" s="74"/>
    </row>
    <row r="385" spans="1:16" ht="12.75" customHeight="1">
      <c r="B385" s="126"/>
      <c r="C385" s="146"/>
      <c r="D385" s="61"/>
      <c r="E385" s="258"/>
      <c r="F385" s="259"/>
      <c r="G385" s="259"/>
      <c r="H385" s="259"/>
      <c r="I385" s="259"/>
      <c r="J385" s="260"/>
      <c r="K385" s="165"/>
      <c r="L385" s="259"/>
      <c r="M385" s="64"/>
      <c r="N385" s="74"/>
    </row>
    <row r="386" spans="1:16" ht="25.5" customHeight="1">
      <c r="B386" s="125"/>
      <c r="C386" s="146" t="s">
        <v>5246</v>
      </c>
      <c r="D386" s="257" t="s">
        <v>6</v>
      </c>
      <c r="E386" s="439" t="str">
        <f>IFERROR(VLOOKUP($C386,'SINAPI FEVEREIRO DES. 2019'!$1:$1048576,2,0),IFERROR(VLOOKUP($C386,'COMP. PROPRIA'!$B$10:$I$131845,4,0),""))</f>
        <v>LIMPEZA DE SUPERFICIES COM JATO DE ALTA PRESSAO DE AR E AGUA</v>
      </c>
      <c r="F386" s="440"/>
      <c r="G386" s="440"/>
      <c r="H386" s="440"/>
      <c r="I386" s="440"/>
      <c r="J386" s="441"/>
      <c r="K386" s="169">
        <v>1872</v>
      </c>
      <c r="L386" s="219" t="str">
        <f>IFERROR(VLOOKUP($C386,'SINAPI FEVEREIRO DES. 2019'!$1:$1048576,3,0),IFERROR(VLOOKUP($C386,'COMP. PROPRIA'!$B$10:$I$129873,5,0),""))</f>
        <v>M2</v>
      </c>
      <c r="M386" s="71"/>
      <c r="N386" s="72"/>
    </row>
    <row r="387" spans="1:16" ht="12.75" customHeight="1" thickBot="1">
      <c r="B387" s="299"/>
      <c r="C387" s="300"/>
      <c r="D387" s="22"/>
      <c r="E387" s="87"/>
      <c r="F387" s="50"/>
      <c r="G387" s="50"/>
      <c r="H387" s="50"/>
      <c r="I387" s="50"/>
      <c r="J387" s="88"/>
      <c r="K387" s="301"/>
      <c r="L387" s="302"/>
      <c r="M387" s="89"/>
      <c r="N387" s="90"/>
    </row>
    <row r="390" spans="1:16">
      <c r="A390" s="209"/>
      <c r="B390" s="210"/>
      <c r="C390" s="211"/>
      <c r="D390" s="211"/>
      <c r="E390" s="212"/>
      <c r="F390" s="213"/>
      <c r="G390" s="213"/>
      <c r="H390" s="213"/>
      <c r="I390" s="213"/>
      <c r="J390" s="213"/>
      <c r="K390" s="214"/>
      <c r="L390" s="212"/>
      <c r="M390" s="215"/>
      <c r="N390" s="209"/>
      <c r="O390" s="209"/>
      <c r="P390" s="209"/>
    </row>
  </sheetData>
  <mergeCells count="186">
    <mergeCell ref="E382:J382"/>
    <mergeCell ref="E355:J355"/>
    <mergeCell ref="E340:J340"/>
    <mergeCell ref="E341:J341"/>
    <mergeCell ref="E342:J342"/>
    <mergeCell ref="E343:J343"/>
    <mergeCell ref="E344:J344"/>
    <mergeCell ref="E345:J345"/>
    <mergeCell ref="E346:J346"/>
    <mergeCell ref="E347:J347"/>
    <mergeCell ref="E380:J380"/>
    <mergeCell ref="E379:J379"/>
    <mergeCell ref="E361:J361"/>
    <mergeCell ref="E364:J364"/>
    <mergeCell ref="E368:J368"/>
    <mergeCell ref="E365:J365"/>
    <mergeCell ref="E366:J366"/>
    <mergeCell ref="E369:J369"/>
    <mergeCell ref="E370:J370"/>
    <mergeCell ref="E367:J367"/>
    <mergeCell ref="E371:J371"/>
    <mergeCell ref="E372:J372"/>
    <mergeCell ref="E299:J299"/>
    <mergeCell ref="E212:J212"/>
    <mergeCell ref="E241:J241"/>
    <mergeCell ref="E246:J246"/>
    <mergeCell ref="E209:J209"/>
    <mergeCell ref="E173:J173"/>
    <mergeCell ref="E174:J174"/>
    <mergeCell ref="E210:J210"/>
    <mergeCell ref="E211:J211"/>
    <mergeCell ref="E256:J256"/>
    <mergeCell ref="E258:J258"/>
    <mergeCell ref="E308:J308"/>
    <mergeCell ref="E321:J321"/>
    <mergeCell ref="E322:J322"/>
    <mergeCell ref="E323:J323"/>
    <mergeCell ref="E324:J324"/>
    <mergeCell ref="E325:J325"/>
    <mergeCell ref="E327:J327"/>
    <mergeCell ref="E328:J328"/>
    <mergeCell ref="E326:J326"/>
    <mergeCell ref="E318:J318"/>
    <mergeCell ref="E319:J319"/>
    <mergeCell ref="E55:J55"/>
    <mergeCell ref="E63:J63"/>
    <mergeCell ref="E67:J67"/>
    <mergeCell ref="E72:J72"/>
    <mergeCell ref="E76:J76"/>
    <mergeCell ref="E157:J157"/>
    <mergeCell ref="E170:J170"/>
    <mergeCell ref="E205:J205"/>
    <mergeCell ref="E131:J131"/>
    <mergeCell ref="E129:J129"/>
    <mergeCell ref="E135:J135"/>
    <mergeCell ref="E189:J189"/>
    <mergeCell ref="E119:J119"/>
    <mergeCell ref="E107:J107"/>
    <mergeCell ref="E82:J82"/>
    <mergeCell ref="E78:J78"/>
    <mergeCell ref="E84:J84"/>
    <mergeCell ref="E88:J88"/>
    <mergeCell ref="E102:J102"/>
    <mergeCell ref="E123:J123"/>
    <mergeCell ref="E168:J168"/>
    <mergeCell ref="E93:J93"/>
    <mergeCell ref="E97:J97"/>
    <mergeCell ref="E181:J181"/>
    <mergeCell ref="B2:N2"/>
    <mergeCell ref="E16:J16"/>
    <mergeCell ref="B3:N3"/>
    <mergeCell ref="E4:J4"/>
    <mergeCell ref="E14:J14"/>
    <mergeCell ref="E5:J5"/>
    <mergeCell ref="E7:J7"/>
    <mergeCell ref="E17:J17"/>
    <mergeCell ref="E40:J40"/>
    <mergeCell ref="E36:J36"/>
    <mergeCell ref="E20:J20"/>
    <mergeCell ref="E34:J34"/>
    <mergeCell ref="E29:J29"/>
    <mergeCell ref="E30:J30"/>
    <mergeCell ref="E26:J26"/>
    <mergeCell ref="E28:J28"/>
    <mergeCell ref="E18:J18"/>
    <mergeCell ref="E27:J27"/>
    <mergeCell ref="E23:J23"/>
    <mergeCell ref="E24:J24"/>
    <mergeCell ref="E11:J11"/>
    <mergeCell ref="E12:J12"/>
    <mergeCell ref="E31:J31"/>
    <mergeCell ref="E386:J386"/>
    <mergeCell ref="E384:J384"/>
    <mergeCell ref="E316:J316"/>
    <mergeCell ref="E374:J374"/>
    <mergeCell ref="E320:J320"/>
    <mergeCell ref="E283:J283"/>
    <mergeCell ref="E377:J377"/>
    <mergeCell ref="E378:J378"/>
    <mergeCell ref="E303:J303"/>
    <mergeCell ref="E289:J289"/>
    <mergeCell ref="E284:J284"/>
    <mergeCell ref="E287:J287"/>
    <mergeCell ref="E307:J307"/>
    <mergeCell ref="E309:J309"/>
    <mergeCell ref="E311:J311"/>
    <mergeCell ref="E312:J312"/>
    <mergeCell ref="E313:J313"/>
    <mergeCell ref="E381:J381"/>
    <mergeCell ref="E293:J293"/>
    <mergeCell ref="E297:J297"/>
    <mergeCell ref="E304:J304"/>
    <mergeCell ref="E305:J305"/>
    <mergeCell ref="E301:J301"/>
    <mergeCell ref="E25:J25"/>
    <mergeCell ref="E167:J167"/>
    <mergeCell ref="E191:J191"/>
    <mergeCell ref="E276:J276"/>
    <mergeCell ref="E193:J193"/>
    <mergeCell ref="E197:J197"/>
    <mergeCell ref="E201:J201"/>
    <mergeCell ref="E207:J207"/>
    <mergeCell ref="E233:J233"/>
    <mergeCell ref="E216:J216"/>
    <mergeCell ref="E214:J214"/>
    <mergeCell ref="E218:J218"/>
    <mergeCell ref="E223:J223"/>
    <mergeCell ref="E208:J208"/>
    <mergeCell ref="E163:J163"/>
    <mergeCell ref="E171:J171"/>
    <mergeCell ref="E53:J53"/>
    <mergeCell ref="E52:J52"/>
    <mergeCell ref="E44:J44"/>
    <mergeCell ref="E32:J32"/>
    <mergeCell ref="E47:J47"/>
    <mergeCell ref="E59:J59"/>
    <mergeCell ref="E268:J268"/>
    <mergeCell ref="E272:J272"/>
    <mergeCell ref="E113:J113"/>
    <mergeCell ref="E185:J185"/>
    <mergeCell ref="E111:J111"/>
    <mergeCell ref="E262:J262"/>
    <mergeCell ref="E264:J264"/>
    <mergeCell ref="E282:J282"/>
    <mergeCell ref="E306:J306"/>
    <mergeCell ref="E115:J115"/>
    <mergeCell ref="E121:J121"/>
    <mergeCell ref="E165:J165"/>
    <mergeCell ref="E166:J166"/>
    <mergeCell ref="E235:J235"/>
    <mergeCell ref="E228:J228"/>
    <mergeCell ref="E280:J280"/>
    <mergeCell ref="E251:J251"/>
    <mergeCell ref="E239:J239"/>
    <mergeCell ref="E177:J177"/>
    <mergeCell ref="E175:J175"/>
    <mergeCell ref="E139:J139"/>
    <mergeCell ref="E141:J141"/>
    <mergeCell ref="E148:J148"/>
    <mergeCell ref="E152:J152"/>
    <mergeCell ref="E146:J146"/>
    <mergeCell ref="E302:J302"/>
    <mergeCell ref="E339:J339"/>
    <mergeCell ref="E356:J356"/>
    <mergeCell ref="E357:J357"/>
    <mergeCell ref="E358:J358"/>
    <mergeCell ref="E359:J359"/>
    <mergeCell ref="E125:J125"/>
    <mergeCell ref="E331:J331"/>
    <mergeCell ref="E332:J332"/>
    <mergeCell ref="E333:J333"/>
    <mergeCell ref="E334:J334"/>
    <mergeCell ref="E335:J335"/>
    <mergeCell ref="E336:J336"/>
    <mergeCell ref="E337:J337"/>
    <mergeCell ref="E338:J338"/>
    <mergeCell ref="E348:J348"/>
    <mergeCell ref="E349:J349"/>
    <mergeCell ref="E350:J350"/>
    <mergeCell ref="E351:J351"/>
    <mergeCell ref="E352:J352"/>
    <mergeCell ref="E353:J353"/>
    <mergeCell ref="E354:J354"/>
    <mergeCell ref="E329:J329"/>
    <mergeCell ref="E330:J330"/>
    <mergeCell ref="E310:J31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2821" workbookViewId="0">
      <selection activeCell="G2827" sqref="G2827"/>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51">
      <c r="A1" s="405">
        <v>2404</v>
      </c>
      <c r="B1" s="406" t="s">
        <v>6658</v>
      </c>
      <c r="C1" s="405" t="s">
        <v>1304</v>
      </c>
      <c r="D1" s="405">
        <v>90</v>
      </c>
    </row>
    <row r="2" spans="1:4" ht="38.25">
      <c r="A2" s="405">
        <v>2720</v>
      </c>
      <c r="B2" s="406" t="s">
        <v>6659</v>
      </c>
      <c r="C2" s="405" t="s">
        <v>1302</v>
      </c>
      <c r="D2" s="405">
        <v>159.33000000000001</v>
      </c>
    </row>
    <row r="3" spans="1:4" ht="63.75">
      <c r="A3" s="405">
        <v>2719</v>
      </c>
      <c r="B3" s="406" t="s">
        <v>6660</v>
      </c>
      <c r="C3" s="405" t="s">
        <v>1302</v>
      </c>
      <c r="D3" s="405">
        <v>135</v>
      </c>
    </row>
    <row r="4" spans="1:4" ht="51">
      <c r="A4" s="405">
        <v>3378</v>
      </c>
      <c r="B4" s="406" t="s">
        <v>6661</v>
      </c>
      <c r="C4" s="405" t="s">
        <v>1299</v>
      </c>
      <c r="D4" s="405">
        <v>47.41</v>
      </c>
    </row>
    <row r="5" spans="1:4" ht="63.75">
      <c r="A5" s="405">
        <v>3380</v>
      </c>
      <c r="B5" s="406" t="s">
        <v>6662</v>
      </c>
      <c r="C5" s="405" t="s">
        <v>1299</v>
      </c>
      <c r="D5" s="405">
        <v>33.19</v>
      </c>
    </row>
    <row r="6" spans="1:4" ht="51">
      <c r="A6" s="405">
        <v>3379</v>
      </c>
      <c r="B6" s="406" t="s">
        <v>6663</v>
      </c>
      <c r="C6" s="405" t="s">
        <v>1299</v>
      </c>
      <c r="D6" s="405">
        <v>32.04</v>
      </c>
    </row>
    <row r="7" spans="1:4" ht="51">
      <c r="A7" s="405">
        <v>13382</v>
      </c>
      <c r="B7" s="406" t="s">
        <v>6664</v>
      </c>
      <c r="C7" s="405" t="s">
        <v>1299</v>
      </c>
      <c r="D7" s="405">
        <v>183.21</v>
      </c>
    </row>
    <row r="8" spans="1:4" ht="38.25">
      <c r="A8" s="405">
        <v>11088</v>
      </c>
      <c r="B8" s="406" t="s">
        <v>11962</v>
      </c>
      <c r="C8" s="405" t="s">
        <v>1299</v>
      </c>
      <c r="D8" s="405">
        <v>0.99</v>
      </c>
    </row>
    <row r="9" spans="1:4" ht="51">
      <c r="A9" s="405">
        <v>4126</v>
      </c>
      <c r="B9" s="406" t="s">
        <v>6665</v>
      </c>
      <c r="C9" s="405" t="s">
        <v>1299</v>
      </c>
      <c r="D9" s="405">
        <v>209.97</v>
      </c>
    </row>
    <row r="10" spans="1:4" ht="38.25">
      <c r="A10" s="405">
        <v>10615</v>
      </c>
      <c r="B10" s="406" t="s">
        <v>6666</v>
      </c>
      <c r="C10" s="405" t="s">
        <v>1299</v>
      </c>
      <c r="D10" s="407">
        <v>44990</v>
      </c>
    </row>
    <row r="11" spans="1:4" ht="38.25">
      <c r="A11" s="405">
        <v>21136</v>
      </c>
      <c r="B11" s="406" t="s">
        <v>6667</v>
      </c>
      <c r="C11" s="405" t="s">
        <v>1303</v>
      </c>
      <c r="D11" s="405">
        <v>11.14</v>
      </c>
    </row>
    <row r="12" spans="1:4" ht="38.25">
      <c r="A12" s="405">
        <v>21128</v>
      </c>
      <c r="B12" s="406" t="s">
        <v>6668</v>
      </c>
      <c r="C12" s="405" t="s">
        <v>1303</v>
      </c>
      <c r="D12" s="405">
        <v>8.6199999999999992</v>
      </c>
    </row>
    <row r="13" spans="1:4" ht="38.25">
      <c r="A13" s="405">
        <v>21130</v>
      </c>
      <c r="B13" s="406" t="s">
        <v>6669</v>
      </c>
      <c r="C13" s="405" t="s">
        <v>1303</v>
      </c>
      <c r="D13" s="405">
        <v>21.77</v>
      </c>
    </row>
    <row r="14" spans="1:4" ht="38.25">
      <c r="A14" s="405">
        <v>21135</v>
      </c>
      <c r="B14" s="406" t="s">
        <v>6670</v>
      </c>
      <c r="C14" s="405" t="s">
        <v>1303</v>
      </c>
      <c r="D14" s="405">
        <v>21.43</v>
      </c>
    </row>
    <row r="15" spans="1:4" ht="38.25">
      <c r="A15" s="405">
        <v>38605</v>
      </c>
      <c r="B15" s="406" t="s">
        <v>6671</v>
      </c>
      <c r="C15" s="405" t="s">
        <v>1299</v>
      </c>
      <c r="D15" s="405">
        <v>108.93</v>
      </c>
    </row>
    <row r="16" spans="1:4" ht="25.5">
      <c r="A16" s="405">
        <v>11270</v>
      </c>
      <c r="B16" s="406" t="s">
        <v>6672</v>
      </c>
      <c r="C16" s="405" t="s">
        <v>1299</v>
      </c>
      <c r="D16" s="405">
        <v>1.88</v>
      </c>
    </row>
    <row r="17" spans="1:4" ht="25.5">
      <c r="A17" s="405">
        <v>412</v>
      </c>
      <c r="B17" s="406" t="s">
        <v>6673</v>
      </c>
      <c r="C17" s="405" t="s">
        <v>1299</v>
      </c>
      <c r="D17" s="405">
        <v>0.92</v>
      </c>
    </row>
    <row r="18" spans="1:4" ht="25.5">
      <c r="A18" s="405">
        <v>414</v>
      </c>
      <c r="B18" s="406" t="s">
        <v>6674</v>
      </c>
      <c r="C18" s="405" t="s">
        <v>1299</v>
      </c>
      <c r="D18" s="405">
        <v>0.05</v>
      </c>
    </row>
    <row r="19" spans="1:4" ht="25.5">
      <c r="A19" s="405">
        <v>410</v>
      </c>
      <c r="B19" s="406" t="s">
        <v>6675</v>
      </c>
      <c r="C19" s="405" t="s">
        <v>1299</v>
      </c>
      <c r="D19" s="405">
        <v>0.14000000000000001</v>
      </c>
    </row>
    <row r="20" spans="1:4" ht="25.5">
      <c r="A20" s="405">
        <v>411</v>
      </c>
      <c r="B20" s="406" t="s">
        <v>6676</v>
      </c>
      <c r="C20" s="405" t="s">
        <v>1299</v>
      </c>
      <c r="D20" s="405">
        <v>0.18</v>
      </c>
    </row>
    <row r="21" spans="1:4" ht="25.5">
      <c r="A21" s="405">
        <v>408</v>
      </c>
      <c r="B21" s="406" t="s">
        <v>6677</v>
      </c>
      <c r="C21" s="405" t="s">
        <v>1299</v>
      </c>
      <c r="D21" s="405">
        <v>0.89</v>
      </c>
    </row>
    <row r="22" spans="1:4" ht="38.25">
      <c r="A22" s="405">
        <v>39131</v>
      </c>
      <c r="B22" s="406" t="s">
        <v>6678</v>
      </c>
      <c r="C22" s="405" t="s">
        <v>1299</v>
      </c>
      <c r="D22" s="405">
        <v>2.12</v>
      </c>
    </row>
    <row r="23" spans="1:4" ht="38.25">
      <c r="A23" s="405">
        <v>394</v>
      </c>
      <c r="B23" s="406" t="s">
        <v>6679</v>
      </c>
      <c r="C23" s="405" t="s">
        <v>1299</v>
      </c>
      <c r="D23" s="405">
        <v>2.15</v>
      </c>
    </row>
    <row r="24" spans="1:4" ht="38.25">
      <c r="A24" s="405">
        <v>39130</v>
      </c>
      <c r="B24" s="406" t="s">
        <v>6680</v>
      </c>
      <c r="C24" s="405" t="s">
        <v>1299</v>
      </c>
      <c r="D24" s="405">
        <v>1.94</v>
      </c>
    </row>
    <row r="25" spans="1:4" ht="38.25">
      <c r="A25" s="405">
        <v>395</v>
      </c>
      <c r="B25" s="406" t="s">
        <v>6681</v>
      </c>
      <c r="C25" s="405" t="s">
        <v>1299</v>
      </c>
      <c r="D25" s="405">
        <v>2.0699999999999998</v>
      </c>
    </row>
    <row r="26" spans="1:4" ht="38.25">
      <c r="A26" s="405">
        <v>39127</v>
      </c>
      <c r="B26" s="406" t="s">
        <v>6682</v>
      </c>
      <c r="C26" s="405" t="s">
        <v>1299</v>
      </c>
      <c r="D26" s="405">
        <v>1.02</v>
      </c>
    </row>
    <row r="27" spans="1:4" ht="38.25">
      <c r="A27" s="405">
        <v>392</v>
      </c>
      <c r="B27" s="406" t="s">
        <v>6683</v>
      </c>
      <c r="C27" s="405" t="s">
        <v>1299</v>
      </c>
      <c r="D27" s="405">
        <v>1.05</v>
      </c>
    </row>
    <row r="28" spans="1:4" ht="38.25">
      <c r="A28" s="405">
        <v>39129</v>
      </c>
      <c r="B28" s="406" t="s">
        <v>6684</v>
      </c>
      <c r="C28" s="405" t="s">
        <v>1299</v>
      </c>
      <c r="D28" s="405">
        <v>1.19</v>
      </c>
    </row>
    <row r="29" spans="1:4" ht="38.25">
      <c r="A29" s="405">
        <v>393</v>
      </c>
      <c r="B29" s="406" t="s">
        <v>6685</v>
      </c>
      <c r="C29" s="405" t="s">
        <v>1299</v>
      </c>
      <c r="D29" s="405">
        <v>1.25</v>
      </c>
    </row>
    <row r="30" spans="1:4" ht="38.25">
      <c r="A30" s="405">
        <v>39133</v>
      </c>
      <c r="B30" s="406" t="s">
        <v>6686</v>
      </c>
      <c r="C30" s="405" t="s">
        <v>1299</v>
      </c>
      <c r="D30" s="405">
        <v>2.79</v>
      </c>
    </row>
    <row r="31" spans="1:4" ht="38.25">
      <c r="A31" s="405">
        <v>397</v>
      </c>
      <c r="B31" s="406" t="s">
        <v>6687</v>
      </c>
      <c r="C31" s="405" t="s">
        <v>1299</v>
      </c>
      <c r="D31" s="405">
        <v>3.08</v>
      </c>
    </row>
    <row r="32" spans="1:4" ht="38.25">
      <c r="A32" s="405">
        <v>39132</v>
      </c>
      <c r="B32" s="406" t="s">
        <v>6688</v>
      </c>
      <c r="C32" s="405" t="s">
        <v>1299</v>
      </c>
      <c r="D32" s="405">
        <v>2.23</v>
      </c>
    </row>
    <row r="33" spans="1:4" ht="38.25">
      <c r="A33" s="405">
        <v>396</v>
      </c>
      <c r="B33" s="406" t="s">
        <v>6689</v>
      </c>
      <c r="C33" s="405" t="s">
        <v>1299</v>
      </c>
      <c r="D33" s="405">
        <v>2.39</v>
      </c>
    </row>
    <row r="34" spans="1:4" ht="38.25">
      <c r="A34" s="405">
        <v>39135</v>
      </c>
      <c r="B34" s="406" t="s">
        <v>6690</v>
      </c>
      <c r="C34" s="405" t="s">
        <v>1299</v>
      </c>
      <c r="D34" s="405">
        <v>4.46</v>
      </c>
    </row>
    <row r="35" spans="1:4" ht="38.25">
      <c r="A35" s="405">
        <v>39128</v>
      </c>
      <c r="B35" s="406" t="s">
        <v>6691</v>
      </c>
      <c r="C35" s="405" t="s">
        <v>1299</v>
      </c>
      <c r="D35" s="405">
        <v>1.1100000000000001</v>
      </c>
    </row>
    <row r="36" spans="1:4" ht="38.25">
      <c r="A36" s="405">
        <v>400</v>
      </c>
      <c r="B36" s="406" t="s">
        <v>6692</v>
      </c>
      <c r="C36" s="405" t="s">
        <v>1299</v>
      </c>
      <c r="D36" s="405">
        <v>1.0900000000000001</v>
      </c>
    </row>
    <row r="37" spans="1:4" ht="38.25">
      <c r="A37" s="405">
        <v>39125</v>
      </c>
      <c r="B37" s="406" t="s">
        <v>6693</v>
      </c>
      <c r="C37" s="405" t="s">
        <v>1299</v>
      </c>
      <c r="D37" s="405">
        <v>1.1100000000000001</v>
      </c>
    </row>
    <row r="38" spans="1:4" ht="38.25">
      <c r="A38" s="405">
        <v>39134</v>
      </c>
      <c r="B38" s="406" t="s">
        <v>6694</v>
      </c>
      <c r="C38" s="405" t="s">
        <v>1299</v>
      </c>
      <c r="D38" s="405">
        <v>3.72</v>
      </c>
    </row>
    <row r="39" spans="1:4" ht="38.25">
      <c r="A39" s="405">
        <v>398</v>
      </c>
      <c r="B39" s="406" t="s">
        <v>6695</v>
      </c>
      <c r="C39" s="405" t="s">
        <v>1299</v>
      </c>
      <c r="D39" s="405">
        <v>3.43</v>
      </c>
    </row>
    <row r="40" spans="1:4" ht="38.25">
      <c r="A40" s="405">
        <v>39126</v>
      </c>
      <c r="B40" s="406" t="s">
        <v>6696</v>
      </c>
      <c r="C40" s="405" t="s">
        <v>1299</v>
      </c>
      <c r="D40" s="405">
        <v>5.0199999999999996</v>
      </c>
    </row>
    <row r="41" spans="1:4" ht="38.25">
      <c r="A41" s="405">
        <v>399</v>
      </c>
      <c r="B41" s="406" t="s">
        <v>6697</v>
      </c>
      <c r="C41" s="405" t="s">
        <v>1299</v>
      </c>
      <c r="D41" s="405">
        <v>4.42</v>
      </c>
    </row>
    <row r="42" spans="1:4" ht="25.5">
      <c r="A42" s="405">
        <v>39158</v>
      </c>
      <c r="B42" s="406" t="s">
        <v>6698</v>
      </c>
      <c r="C42" s="405" t="s">
        <v>1299</v>
      </c>
      <c r="D42" s="405">
        <v>11.88</v>
      </c>
    </row>
    <row r="43" spans="1:4" ht="25.5">
      <c r="A43" s="405">
        <v>39141</v>
      </c>
      <c r="B43" s="406" t="s">
        <v>6699</v>
      </c>
      <c r="C43" s="405" t="s">
        <v>1299</v>
      </c>
      <c r="D43" s="405">
        <v>0.86</v>
      </c>
    </row>
    <row r="44" spans="1:4" ht="25.5">
      <c r="A44" s="405">
        <v>39140</v>
      </c>
      <c r="B44" s="406" t="s">
        <v>6700</v>
      </c>
      <c r="C44" s="405" t="s">
        <v>1299</v>
      </c>
      <c r="D44" s="405">
        <v>0.78</v>
      </c>
    </row>
    <row r="45" spans="1:4" ht="25.5">
      <c r="A45" s="405">
        <v>39137</v>
      </c>
      <c r="B45" s="406" t="s">
        <v>6701</v>
      </c>
      <c r="C45" s="405" t="s">
        <v>1299</v>
      </c>
      <c r="D45" s="405">
        <v>0.45</v>
      </c>
    </row>
    <row r="46" spans="1:4" ht="25.5">
      <c r="A46" s="405">
        <v>39139</v>
      </c>
      <c r="B46" s="406" t="s">
        <v>6702</v>
      </c>
      <c r="C46" s="405" t="s">
        <v>1299</v>
      </c>
      <c r="D46" s="405">
        <v>0.65</v>
      </c>
    </row>
    <row r="47" spans="1:4" ht="25.5">
      <c r="A47" s="405">
        <v>39143</v>
      </c>
      <c r="B47" s="406" t="s">
        <v>6703</v>
      </c>
      <c r="C47" s="405" t="s">
        <v>1299</v>
      </c>
      <c r="D47" s="405">
        <v>1.78</v>
      </c>
    </row>
    <row r="48" spans="1:4" ht="25.5">
      <c r="A48" s="405">
        <v>39142</v>
      </c>
      <c r="B48" s="406" t="s">
        <v>6704</v>
      </c>
      <c r="C48" s="405" t="s">
        <v>1299</v>
      </c>
      <c r="D48" s="405">
        <v>1.27</v>
      </c>
    </row>
    <row r="49" spans="1:4" ht="25.5">
      <c r="A49" s="405">
        <v>39138</v>
      </c>
      <c r="B49" s="406" t="s">
        <v>6705</v>
      </c>
      <c r="C49" s="405" t="s">
        <v>1299</v>
      </c>
      <c r="D49" s="405">
        <v>0.47</v>
      </c>
    </row>
    <row r="50" spans="1:4" ht="25.5">
      <c r="A50" s="405">
        <v>39136</v>
      </c>
      <c r="B50" s="406" t="s">
        <v>6706</v>
      </c>
      <c r="C50" s="405" t="s">
        <v>1299</v>
      </c>
      <c r="D50" s="405">
        <v>0.31</v>
      </c>
    </row>
    <row r="51" spans="1:4" ht="25.5">
      <c r="A51" s="405">
        <v>39144</v>
      </c>
      <c r="B51" s="406" t="s">
        <v>6707</v>
      </c>
      <c r="C51" s="405" t="s">
        <v>1299</v>
      </c>
      <c r="D51" s="405">
        <v>2.0699999999999998</v>
      </c>
    </row>
    <row r="52" spans="1:4" ht="25.5">
      <c r="A52" s="405">
        <v>39145</v>
      </c>
      <c r="B52" s="406" t="s">
        <v>6708</v>
      </c>
      <c r="C52" s="405" t="s">
        <v>1299</v>
      </c>
      <c r="D52" s="405">
        <v>3.41</v>
      </c>
    </row>
    <row r="53" spans="1:4" ht="38.25">
      <c r="A53" s="405">
        <v>12615</v>
      </c>
      <c r="B53" s="406" t="s">
        <v>6709</v>
      </c>
      <c r="C53" s="405" t="s">
        <v>1299</v>
      </c>
      <c r="D53" s="405">
        <v>3.96</v>
      </c>
    </row>
    <row r="54" spans="1:4" ht="38.25">
      <c r="A54" s="405">
        <v>11927</v>
      </c>
      <c r="B54" s="406" t="s">
        <v>6710</v>
      </c>
      <c r="C54" s="405" t="s">
        <v>1299</v>
      </c>
      <c r="D54" s="405">
        <v>5.62</v>
      </c>
    </row>
    <row r="55" spans="1:4" ht="38.25">
      <c r="A55" s="405">
        <v>11928</v>
      </c>
      <c r="B55" s="406" t="s">
        <v>6711</v>
      </c>
      <c r="C55" s="405" t="s">
        <v>1299</v>
      </c>
      <c r="D55" s="405">
        <v>6.44</v>
      </c>
    </row>
    <row r="56" spans="1:4" ht="38.25">
      <c r="A56" s="405">
        <v>11929</v>
      </c>
      <c r="B56" s="406" t="s">
        <v>6712</v>
      </c>
      <c r="C56" s="405" t="s">
        <v>1299</v>
      </c>
      <c r="D56" s="405">
        <v>9.9600000000000009</v>
      </c>
    </row>
    <row r="57" spans="1:4" ht="25.5">
      <c r="A57" s="405">
        <v>36801</v>
      </c>
      <c r="B57" s="406" t="s">
        <v>6713</v>
      </c>
      <c r="C57" s="405" t="s">
        <v>1299</v>
      </c>
      <c r="D57" s="405">
        <v>23.7</v>
      </c>
    </row>
    <row r="58" spans="1:4" ht="38.25">
      <c r="A58" s="405">
        <v>36246</v>
      </c>
      <c r="B58" s="406" t="s">
        <v>6714</v>
      </c>
      <c r="C58" s="405" t="s">
        <v>1303</v>
      </c>
      <c r="D58" s="405">
        <v>2.5299999999999998</v>
      </c>
    </row>
    <row r="59" spans="1:4" ht="25.5">
      <c r="A59" s="405">
        <v>37600</v>
      </c>
      <c r="B59" s="406" t="s">
        <v>6715</v>
      </c>
      <c r="C59" s="405" t="s">
        <v>1299</v>
      </c>
      <c r="D59" s="405">
        <v>47.77</v>
      </c>
    </row>
    <row r="60" spans="1:4" ht="25.5">
      <c r="A60" s="405">
        <v>37599</v>
      </c>
      <c r="B60" s="406" t="s">
        <v>6716</v>
      </c>
      <c r="C60" s="405" t="s">
        <v>1299</v>
      </c>
      <c r="D60" s="405">
        <v>44.46</v>
      </c>
    </row>
    <row r="61" spans="1:4" ht="25.5">
      <c r="A61" s="405">
        <v>1</v>
      </c>
      <c r="B61" s="406" t="s">
        <v>6717</v>
      </c>
      <c r="C61" s="405" t="s">
        <v>1296</v>
      </c>
      <c r="D61" s="405">
        <v>55</v>
      </c>
    </row>
    <row r="62" spans="1:4" ht="25.5">
      <c r="A62" s="405">
        <v>3</v>
      </c>
      <c r="B62" s="406" t="s">
        <v>6422</v>
      </c>
      <c r="C62" s="405" t="s">
        <v>1298</v>
      </c>
      <c r="D62" s="405">
        <v>4.67</v>
      </c>
    </row>
    <row r="63" spans="1:4">
      <c r="A63" s="405">
        <v>26</v>
      </c>
      <c r="B63" s="406" t="s">
        <v>6718</v>
      </c>
      <c r="C63" s="405" t="s">
        <v>1296</v>
      </c>
      <c r="D63" s="405">
        <v>4.0199999999999996</v>
      </c>
    </row>
    <row r="64" spans="1:4">
      <c r="A64" s="405">
        <v>20</v>
      </c>
      <c r="B64" s="406" t="s">
        <v>6719</v>
      </c>
      <c r="C64" s="405" t="s">
        <v>1296</v>
      </c>
      <c r="D64" s="405">
        <v>4.05</v>
      </c>
    </row>
    <row r="65" spans="1:4">
      <c r="A65" s="405">
        <v>21</v>
      </c>
      <c r="B65" s="406" t="s">
        <v>6720</v>
      </c>
      <c r="C65" s="405" t="s">
        <v>1296</v>
      </c>
      <c r="D65" s="405">
        <v>4.05</v>
      </c>
    </row>
    <row r="66" spans="1:4">
      <c r="A66" s="405">
        <v>24</v>
      </c>
      <c r="B66" s="406" t="s">
        <v>6721</v>
      </c>
      <c r="C66" s="405" t="s">
        <v>1296</v>
      </c>
      <c r="D66" s="405">
        <v>4.05</v>
      </c>
    </row>
    <row r="67" spans="1:4">
      <c r="A67" s="405">
        <v>25</v>
      </c>
      <c r="B67" s="406" t="s">
        <v>6722</v>
      </c>
      <c r="C67" s="405" t="s">
        <v>1296</v>
      </c>
      <c r="D67" s="405">
        <v>4.05</v>
      </c>
    </row>
    <row r="68" spans="1:4" ht="25.5">
      <c r="A68" s="405">
        <v>43065</v>
      </c>
      <c r="B68" s="406" t="s">
        <v>11963</v>
      </c>
      <c r="C68" s="405" t="s">
        <v>1296</v>
      </c>
      <c r="D68" s="405">
        <v>7.24</v>
      </c>
    </row>
    <row r="69" spans="1:4">
      <c r="A69" s="405">
        <v>34341</v>
      </c>
      <c r="B69" s="406" t="s">
        <v>6723</v>
      </c>
      <c r="C69" s="405" t="s">
        <v>1296</v>
      </c>
      <c r="D69" s="405">
        <v>3.81</v>
      </c>
    </row>
    <row r="70" spans="1:4">
      <c r="A70" s="405">
        <v>22</v>
      </c>
      <c r="B70" s="406" t="s">
        <v>6724</v>
      </c>
      <c r="C70" s="405" t="s">
        <v>1296</v>
      </c>
      <c r="D70" s="405">
        <v>4.33</v>
      </c>
    </row>
    <row r="71" spans="1:4">
      <c r="A71" s="405">
        <v>23</v>
      </c>
      <c r="B71" s="406" t="s">
        <v>6725</v>
      </c>
      <c r="C71" s="405" t="s">
        <v>1296</v>
      </c>
      <c r="D71" s="405">
        <v>4.29</v>
      </c>
    </row>
    <row r="72" spans="1:4">
      <c r="A72" s="405">
        <v>34439</v>
      </c>
      <c r="B72" s="406" t="s">
        <v>6726</v>
      </c>
      <c r="C72" s="405" t="s">
        <v>1296</v>
      </c>
      <c r="D72" s="405">
        <v>5.61</v>
      </c>
    </row>
    <row r="73" spans="1:4">
      <c r="A73" s="405">
        <v>34</v>
      </c>
      <c r="B73" s="406" t="s">
        <v>6727</v>
      </c>
      <c r="C73" s="405" t="s">
        <v>1296</v>
      </c>
      <c r="D73" s="405">
        <v>4.99</v>
      </c>
    </row>
    <row r="74" spans="1:4">
      <c r="A74" s="405">
        <v>34441</v>
      </c>
      <c r="B74" s="406" t="s">
        <v>6728</v>
      </c>
      <c r="C74" s="405" t="s">
        <v>1296</v>
      </c>
      <c r="D74" s="405">
        <v>5.32</v>
      </c>
    </row>
    <row r="75" spans="1:4">
      <c r="A75" s="405">
        <v>31</v>
      </c>
      <c r="B75" s="406" t="s">
        <v>6729</v>
      </c>
      <c r="C75" s="405" t="s">
        <v>1296</v>
      </c>
      <c r="D75" s="405">
        <v>4.75</v>
      </c>
    </row>
    <row r="76" spans="1:4">
      <c r="A76" s="405">
        <v>34443</v>
      </c>
      <c r="B76" s="406" t="s">
        <v>6730</v>
      </c>
      <c r="C76" s="405" t="s">
        <v>1296</v>
      </c>
      <c r="D76" s="405">
        <v>5.32</v>
      </c>
    </row>
    <row r="77" spans="1:4">
      <c r="A77" s="405">
        <v>27</v>
      </c>
      <c r="B77" s="406" t="s">
        <v>6731</v>
      </c>
      <c r="C77" s="405" t="s">
        <v>1296</v>
      </c>
      <c r="D77" s="405">
        <v>4.75</v>
      </c>
    </row>
    <row r="78" spans="1:4">
      <c r="A78" s="405">
        <v>34446</v>
      </c>
      <c r="B78" s="406" t="s">
        <v>6732</v>
      </c>
      <c r="C78" s="405" t="s">
        <v>1296</v>
      </c>
      <c r="D78" s="405">
        <v>5.32</v>
      </c>
    </row>
    <row r="79" spans="1:4">
      <c r="A79" s="405">
        <v>29</v>
      </c>
      <c r="B79" s="406" t="s">
        <v>6733</v>
      </c>
      <c r="C79" s="405" t="s">
        <v>1296</v>
      </c>
      <c r="D79" s="405">
        <v>4.4400000000000004</v>
      </c>
    </row>
    <row r="80" spans="1:4">
      <c r="A80" s="405">
        <v>28</v>
      </c>
      <c r="B80" s="406" t="s">
        <v>6734</v>
      </c>
      <c r="C80" s="405" t="s">
        <v>1296</v>
      </c>
      <c r="D80" s="405">
        <v>5.13</v>
      </c>
    </row>
    <row r="81" spans="1:4">
      <c r="A81" s="405">
        <v>34449</v>
      </c>
      <c r="B81" s="406" t="s">
        <v>6735</v>
      </c>
      <c r="C81" s="405" t="s">
        <v>1296</v>
      </c>
      <c r="D81" s="405">
        <v>5.86</v>
      </c>
    </row>
    <row r="82" spans="1:4">
      <c r="A82" s="405">
        <v>32</v>
      </c>
      <c r="B82" s="406" t="s">
        <v>6736</v>
      </c>
      <c r="C82" s="405" t="s">
        <v>1296</v>
      </c>
      <c r="D82" s="405">
        <v>5.23</v>
      </c>
    </row>
    <row r="83" spans="1:4">
      <c r="A83" s="405">
        <v>33</v>
      </c>
      <c r="B83" s="406" t="s">
        <v>6737</v>
      </c>
      <c r="C83" s="405" t="s">
        <v>1296</v>
      </c>
      <c r="D83" s="405">
        <v>5.87</v>
      </c>
    </row>
    <row r="84" spans="1:4">
      <c r="A84" s="405">
        <v>34343</v>
      </c>
      <c r="B84" s="406" t="s">
        <v>6738</v>
      </c>
      <c r="C84" s="405" t="s">
        <v>1296</v>
      </c>
      <c r="D84" s="405">
        <v>5.64</v>
      </c>
    </row>
    <row r="85" spans="1:4">
      <c r="A85" s="405">
        <v>34452</v>
      </c>
      <c r="B85" s="406" t="s">
        <v>6739</v>
      </c>
      <c r="C85" s="405" t="s">
        <v>1296</v>
      </c>
      <c r="D85" s="405">
        <v>5.19</v>
      </c>
    </row>
    <row r="86" spans="1:4">
      <c r="A86" s="405">
        <v>36</v>
      </c>
      <c r="B86" s="406" t="s">
        <v>6740</v>
      </c>
      <c r="C86" s="405" t="s">
        <v>1296</v>
      </c>
      <c r="D86" s="405">
        <v>4.95</v>
      </c>
    </row>
    <row r="87" spans="1:4">
      <c r="A87" s="405">
        <v>34456</v>
      </c>
      <c r="B87" s="406" t="s">
        <v>6741</v>
      </c>
      <c r="C87" s="405" t="s">
        <v>1296</v>
      </c>
      <c r="D87" s="405">
        <v>5.19</v>
      </c>
    </row>
    <row r="88" spans="1:4">
      <c r="A88" s="405">
        <v>39</v>
      </c>
      <c r="B88" s="406" t="s">
        <v>6742</v>
      </c>
      <c r="C88" s="405" t="s">
        <v>1296</v>
      </c>
      <c r="D88" s="405">
        <v>4.95</v>
      </c>
    </row>
    <row r="89" spans="1:4">
      <c r="A89" s="405">
        <v>34457</v>
      </c>
      <c r="B89" s="406" t="s">
        <v>6743</v>
      </c>
      <c r="C89" s="405" t="s">
        <v>1296</v>
      </c>
      <c r="D89" s="405">
        <v>5.57</v>
      </c>
    </row>
    <row r="90" spans="1:4">
      <c r="A90" s="405">
        <v>40</v>
      </c>
      <c r="B90" s="406" t="s">
        <v>6744</v>
      </c>
      <c r="C90" s="405" t="s">
        <v>1296</v>
      </c>
      <c r="D90" s="405">
        <v>5.0599999999999996</v>
      </c>
    </row>
    <row r="91" spans="1:4">
      <c r="A91" s="405">
        <v>34460</v>
      </c>
      <c r="B91" s="406" t="s">
        <v>6745</v>
      </c>
      <c r="C91" s="405" t="s">
        <v>1296</v>
      </c>
      <c r="D91" s="405">
        <v>5.69</v>
      </c>
    </row>
    <row r="92" spans="1:4">
      <c r="A92" s="405">
        <v>42</v>
      </c>
      <c r="B92" s="406" t="s">
        <v>6746</v>
      </c>
      <c r="C92" s="405" t="s">
        <v>1296</v>
      </c>
      <c r="D92" s="405">
        <v>5.14</v>
      </c>
    </row>
    <row r="93" spans="1:4">
      <c r="A93" s="405">
        <v>38</v>
      </c>
      <c r="B93" s="406" t="s">
        <v>6747</v>
      </c>
      <c r="C93" s="405" t="s">
        <v>1296</v>
      </c>
      <c r="D93" s="405">
        <v>5.72</v>
      </c>
    </row>
    <row r="94" spans="1:4">
      <c r="A94" s="405">
        <v>34344</v>
      </c>
      <c r="B94" s="406" t="s">
        <v>6748</v>
      </c>
      <c r="C94" s="405" t="s">
        <v>1296</v>
      </c>
      <c r="D94" s="405">
        <v>7.77</v>
      </c>
    </row>
    <row r="95" spans="1:4" ht="38.25">
      <c r="A95" s="405">
        <v>20063</v>
      </c>
      <c r="B95" s="406" t="s">
        <v>6749</v>
      </c>
      <c r="C95" s="405" t="s">
        <v>1299</v>
      </c>
      <c r="D95" s="405">
        <v>3.93</v>
      </c>
    </row>
    <row r="96" spans="1:4" ht="38.25">
      <c r="A96" s="405">
        <v>40410</v>
      </c>
      <c r="B96" s="406" t="s">
        <v>6750</v>
      </c>
      <c r="C96" s="405" t="s">
        <v>1299</v>
      </c>
      <c r="D96" s="405">
        <v>12.84</v>
      </c>
    </row>
    <row r="97" spans="1:4" ht="38.25">
      <c r="A97" s="405">
        <v>40411</v>
      </c>
      <c r="B97" s="406" t="s">
        <v>6751</v>
      </c>
      <c r="C97" s="405" t="s">
        <v>1299</v>
      </c>
      <c r="D97" s="405">
        <v>13.93</v>
      </c>
    </row>
    <row r="98" spans="1:4" ht="38.25">
      <c r="A98" s="405">
        <v>40412</v>
      </c>
      <c r="B98" s="406" t="s">
        <v>6752</v>
      </c>
      <c r="C98" s="405" t="s">
        <v>1299</v>
      </c>
      <c r="D98" s="405">
        <v>15.64</v>
      </c>
    </row>
    <row r="99" spans="1:4" ht="25.5">
      <c r="A99" s="405">
        <v>38838</v>
      </c>
      <c r="B99" s="406" t="s">
        <v>6753</v>
      </c>
      <c r="C99" s="405" t="s">
        <v>1299</v>
      </c>
      <c r="D99" s="405">
        <v>6.03</v>
      </c>
    </row>
    <row r="100" spans="1:4" ht="25.5">
      <c r="A100" s="405">
        <v>38839</v>
      </c>
      <c r="B100" s="406" t="s">
        <v>6754</v>
      </c>
      <c r="C100" s="405" t="s">
        <v>1299</v>
      </c>
      <c r="D100" s="405">
        <v>7.1</v>
      </c>
    </row>
    <row r="101" spans="1:4" ht="51">
      <c r="A101" s="405">
        <v>55</v>
      </c>
      <c r="B101" s="406" t="s">
        <v>6755</v>
      </c>
      <c r="C101" s="405" t="s">
        <v>1299</v>
      </c>
      <c r="D101" s="405">
        <v>3.8</v>
      </c>
    </row>
    <row r="102" spans="1:4" ht="51">
      <c r="A102" s="405">
        <v>61</v>
      </c>
      <c r="B102" s="406" t="s">
        <v>6756</v>
      </c>
      <c r="C102" s="405" t="s">
        <v>1299</v>
      </c>
      <c r="D102" s="405">
        <v>3.59</v>
      </c>
    </row>
    <row r="103" spans="1:4" ht="51">
      <c r="A103" s="405">
        <v>62</v>
      </c>
      <c r="B103" s="406" t="s">
        <v>6757</v>
      </c>
      <c r="C103" s="405" t="s">
        <v>1299</v>
      </c>
      <c r="D103" s="405">
        <v>7.45</v>
      </c>
    </row>
    <row r="104" spans="1:4" ht="38.25">
      <c r="A104" s="405">
        <v>77</v>
      </c>
      <c r="B104" s="406" t="s">
        <v>6758</v>
      </c>
      <c r="C104" s="405" t="s">
        <v>1299</v>
      </c>
      <c r="D104" s="405">
        <v>0.71</v>
      </c>
    </row>
    <row r="105" spans="1:4" ht="25.5">
      <c r="A105" s="405">
        <v>76</v>
      </c>
      <c r="B105" s="406" t="s">
        <v>6759</v>
      </c>
      <c r="C105" s="405" t="s">
        <v>1299</v>
      </c>
      <c r="D105" s="405">
        <v>0.72</v>
      </c>
    </row>
    <row r="106" spans="1:4" ht="25.5">
      <c r="A106" s="405">
        <v>67</v>
      </c>
      <c r="B106" s="406" t="s">
        <v>6760</v>
      </c>
      <c r="C106" s="405" t="s">
        <v>1299</v>
      </c>
      <c r="D106" s="405">
        <v>6.98</v>
      </c>
    </row>
    <row r="107" spans="1:4" ht="25.5">
      <c r="A107" s="405">
        <v>71</v>
      </c>
      <c r="B107" s="406" t="s">
        <v>6761</v>
      </c>
      <c r="C107" s="405" t="s">
        <v>1299</v>
      </c>
      <c r="D107" s="405">
        <v>12.82</v>
      </c>
    </row>
    <row r="108" spans="1:4" ht="25.5">
      <c r="A108" s="405">
        <v>73</v>
      </c>
      <c r="B108" s="406" t="s">
        <v>6762</v>
      </c>
      <c r="C108" s="405" t="s">
        <v>1299</v>
      </c>
      <c r="D108" s="405">
        <v>9.57</v>
      </c>
    </row>
    <row r="109" spans="1:4" ht="25.5">
      <c r="A109" s="405">
        <v>103</v>
      </c>
      <c r="B109" s="406" t="s">
        <v>6763</v>
      </c>
      <c r="C109" s="405" t="s">
        <v>1299</v>
      </c>
      <c r="D109" s="405">
        <v>28.48</v>
      </c>
    </row>
    <row r="110" spans="1:4" ht="25.5">
      <c r="A110" s="405">
        <v>107</v>
      </c>
      <c r="B110" s="406" t="s">
        <v>6764</v>
      </c>
      <c r="C110" s="405" t="s">
        <v>1299</v>
      </c>
      <c r="D110" s="405">
        <v>0.44</v>
      </c>
    </row>
    <row r="111" spans="1:4" ht="25.5">
      <c r="A111" s="405">
        <v>65</v>
      </c>
      <c r="B111" s="406" t="s">
        <v>6765</v>
      </c>
      <c r="C111" s="405" t="s">
        <v>1299</v>
      </c>
      <c r="D111" s="405">
        <v>0.55000000000000004</v>
      </c>
    </row>
    <row r="112" spans="1:4" ht="25.5">
      <c r="A112" s="405">
        <v>108</v>
      </c>
      <c r="B112" s="406" t="s">
        <v>6766</v>
      </c>
      <c r="C112" s="405" t="s">
        <v>1299</v>
      </c>
      <c r="D112" s="405">
        <v>1.1299999999999999</v>
      </c>
    </row>
    <row r="113" spans="1:4" ht="25.5">
      <c r="A113" s="405">
        <v>110</v>
      </c>
      <c r="B113" s="406" t="s">
        <v>6767</v>
      </c>
      <c r="C113" s="405" t="s">
        <v>1299</v>
      </c>
      <c r="D113" s="405">
        <v>4.4000000000000004</v>
      </c>
    </row>
    <row r="114" spans="1:4" ht="25.5">
      <c r="A114" s="405">
        <v>109</v>
      </c>
      <c r="B114" s="406" t="s">
        <v>6768</v>
      </c>
      <c r="C114" s="405" t="s">
        <v>1299</v>
      </c>
      <c r="D114" s="405">
        <v>2.16</v>
      </c>
    </row>
    <row r="115" spans="1:4" ht="25.5">
      <c r="A115" s="405">
        <v>111</v>
      </c>
      <c r="B115" s="406" t="s">
        <v>6769</v>
      </c>
      <c r="C115" s="405" t="s">
        <v>1299</v>
      </c>
      <c r="D115" s="405">
        <v>5.07</v>
      </c>
    </row>
    <row r="116" spans="1:4" ht="25.5">
      <c r="A116" s="405">
        <v>112</v>
      </c>
      <c r="B116" s="406" t="s">
        <v>6770</v>
      </c>
      <c r="C116" s="405" t="s">
        <v>1299</v>
      </c>
      <c r="D116" s="405">
        <v>2.76</v>
      </c>
    </row>
    <row r="117" spans="1:4" ht="25.5">
      <c r="A117" s="405">
        <v>113</v>
      </c>
      <c r="B117" s="406" t="s">
        <v>6771</v>
      </c>
      <c r="C117" s="405" t="s">
        <v>1299</v>
      </c>
      <c r="D117" s="405">
        <v>7.49</v>
      </c>
    </row>
    <row r="118" spans="1:4" ht="25.5">
      <c r="A118" s="405">
        <v>104</v>
      </c>
      <c r="B118" s="406" t="s">
        <v>6772</v>
      </c>
      <c r="C118" s="405" t="s">
        <v>1299</v>
      </c>
      <c r="D118" s="405">
        <v>10.89</v>
      </c>
    </row>
    <row r="119" spans="1:4" ht="25.5">
      <c r="A119" s="405">
        <v>102</v>
      </c>
      <c r="B119" s="406" t="s">
        <v>6773</v>
      </c>
      <c r="C119" s="405" t="s">
        <v>1299</v>
      </c>
      <c r="D119" s="405">
        <v>17.89</v>
      </c>
    </row>
    <row r="120" spans="1:4" ht="38.25">
      <c r="A120" s="405">
        <v>95</v>
      </c>
      <c r="B120" s="406" t="s">
        <v>6774</v>
      </c>
      <c r="C120" s="405" t="s">
        <v>1299</v>
      </c>
      <c r="D120" s="405">
        <v>6.05</v>
      </c>
    </row>
    <row r="121" spans="1:4" ht="38.25">
      <c r="A121" s="405">
        <v>96</v>
      </c>
      <c r="B121" s="406" t="s">
        <v>6775</v>
      </c>
      <c r="C121" s="405" t="s">
        <v>1299</v>
      </c>
      <c r="D121" s="405">
        <v>6.96</v>
      </c>
    </row>
    <row r="122" spans="1:4" ht="38.25">
      <c r="A122" s="405">
        <v>97</v>
      </c>
      <c r="B122" s="406" t="s">
        <v>6776</v>
      </c>
      <c r="C122" s="405" t="s">
        <v>1299</v>
      </c>
      <c r="D122" s="405">
        <v>9.0399999999999991</v>
      </c>
    </row>
    <row r="123" spans="1:4" ht="38.25">
      <c r="A123" s="405">
        <v>98</v>
      </c>
      <c r="B123" s="406" t="s">
        <v>6777</v>
      </c>
      <c r="C123" s="405" t="s">
        <v>1299</v>
      </c>
      <c r="D123" s="405">
        <v>12.19</v>
      </c>
    </row>
    <row r="124" spans="1:4" ht="38.25">
      <c r="A124" s="405">
        <v>99</v>
      </c>
      <c r="B124" s="406" t="s">
        <v>6778</v>
      </c>
      <c r="C124" s="405" t="s">
        <v>1299</v>
      </c>
      <c r="D124" s="405">
        <v>14.78</v>
      </c>
    </row>
    <row r="125" spans="1:4" ht="38.25">
      <c r="A125" s="405">
        <v>100</v>
      </c>
      <c r="B125" s="406" t="s">
        <v>6779</v>
      </c>
      <c r="C125" s="405" t="s">
        <v>1299</v>
      </c>
      <c r="D125" s="405">
        <v>20.62</v>
      </c>
    </row>
    <row r="126" spans="1:4" ht="25.5">
      <c r="A126" s="405">
        <v>75</v>
      </c>
      <c r="B126" s="406" t="s">
        <v>6780</v>
      </c>
      <c r="C126" s="405" t="s">
        <v>1299</v>
      </c>
      <c r="D126" s="405">
        <v>214.94</v>
      </c>
    </row>
    <row r="127" spans="1:4" ht="25.5">
      <c r="A127" s="405">
        <v>114</v>
      </c>
      <c r="B127" s="406" t="s">
        <v>6781</v>
      </c>
      <c r="C127" s="405" t="s">
        <v>1299</v>
      </c>
      <c r="D127" s="405">
        <v>7.83</v>
      </c>
    </row>
    <row r="128" spans="1:4" ht="25.5">
      <c r="A128" s="405">
        <v>68</v>
      </c>
      <c r="B128" s="406" t="s">
        <v>6782</v>
      </c>
      <c r="C128" s="405" t="s">
        <v>1299</v>
      </c>
      <c r="D128" s="405">
        <v>11.97</v>
      </c>
    </row>
    <row r="129" spans="1:4" ht="25.5">
      <c r="A129" s="405">
        <v>86</v>
      </c>
      <c r="B129" s="406" t="s">
        <v>6783</v>
      </c>
      <c r="C129" s="405" t="s">
        <v>1299</v>
      </c>
      <c r="D129" s="405">
        <v>22.26</v>
      </c>
    </row>
    <row r="130" spans="1:4" ht="25.5">
      <c r="A130" s="405">
        <v>66</v>
      </c>
      <c r="B130" s="406" t="s">
        <v>6784</v>
      </c>
      <c r="C130" s="405" t="s">
        <v>1299</v>
      </c>
      <c r="D130" s="405">
        <v>22.34</v>
      </c>
    </row>
    <row r="131" spans="1:4" ht="25.5">
      <c r="A131" s="405">
        <v>69</v>
      </c>
      <c r="B131" s="406" t="s">
        <v>6785</v>
      </c>
      <c r="C131" s="405" t="s">
        <v>1299</v>
      </c>
      <c r="D131" s="405">
        <v>34.15</v>
      </c>
    </row>
    <row r="132" spans="1:4" ht="25.5">
      <c r="A132" s="405">
        <v>83</v>
      </c>
      <c r="B132" s="406" t="s">
        <v>6786</v>
      </c>
      <c r="C132" s="405" t="s">
        <v>1299</v>
      </c>
      <c r="D132" s="405">
        <v>109.08</v>
      </c>
    </row>
    <row r="133" spans="1:4" ht="25.5">
      <c r="A133" s="405">
        <v>74</v>
      </c>
      <c r="B133" s="406" t="s">
        <v>6787</v>
      </c>
      <c r="C133" s="405" t="s">
        <v>1299</v>
      </c>
      <c r="D133" s="405">
        <v>152.28</v>
      </c>
    </row>
    <row r="134" spans="1:4" ht="38.25">
      <c r="A134" s="405">
        <v>106</v>
      </c>
      <c r="B134" s="406" t="s">
        <v>6788</v>
      </c>
      <c r="C134" s="405" t="s">
        <v>1299</v>
      </c>
      <c r="D134" s="405">
        <v>231.35</v>
      </c>
    </row>
    <row r="135" spans="1:4" ht="38.25">
      <c r="A135" s="405">
        <v>87</v>
      </c>
      <c r="B135" s="406" t="s">
        <v>6789</v>
      </c>
      <c r="C135" s="405" t="s">
        <v>1299</v>
      </c>
      <c r="D135" s="405">
        <v>10.99</v>
      </c>
    </row>
    <row r="136" spans="1:4" ht="25.5">
      <c r="A136" s="405">
        <v>88</v>
      </c>
      <c r="B136" s="406" t="s">
        <v>6790</v>
      </c>
      <c r="C136" s="405" t="s">
        <v>1299</v>
      </c>
      <c r="D136" s="405">
        <v>12.27</v>
      </c>
    </row>
    <row r="137" spans="1:4" ht="38.25">
      <c r="A137" s="405">
        <v>89</v>
      </c>
      <c r="B137" s="406" t="s">
        <v>6791</v>
      </c>
      <c r="C137" s="405" t="s">
        <v>1299</v>
      </c>
      <c r="D137" s="405">
        <v>18.14</v>
      </c>
    </row>
    <row r="138" spans="1:4" ht="38.25">
      <c r="A138" s="405">
        <v>90</v>
      </c>
      <c r="B138" s="406" t="s">
        <v>6792</v>
      </c>
      <c r="C138" s="405" t="s">
        <v>1299</v>
      </c>
      <c r="D138" s="405">
        <v>20.79</v>
      </c>
    </row>
    <row r="139" spans="1:4" ht="25.5">
      <c r="A139" s="405">
        <v>81</v>
      </c>
      <c r="B139" s="406" t="s">
        <v>6793</v>
      </c>
      <c r="C139" s="405" t="s">
        <v>1299</v>
      </c>
      <c r="D139" s="405">
        <v>35.56</v>
      </c>
    </row>
    <row r="140" spans="1:4" ht="38.25">
      <c r="A140" s="405">
        <v>82</v>
      </c>
      <c r="B140" s="406" t="s">
        <v>6794</v>
      </c>
      <c r="C140" s="405" t="s">
        <v>1299</v>
      </c>
      <c r="D140" s="405">
        <v>138.04</v>
      </c>
    </row>
    <row r="141" spans="1:4" ht="25.5">
      <c r="A141" s="405">
        <v>105</v>
      </c>
      <c r="B141" s="406" t="s">
        <v>6795</v>
      </c>
      <c r="C141" s="405" t="s">
        <v>1299</v>
      </c>
      <c r="D141" s="405">
        <v>161.61000000000001</v>
      </c>
    </row>
    <row r="142" spans="1:4" ht="25.5">
      <c r="A142" s="405">
        <v>60</v>
      </c>
      <c r="B142" s="406" t="s">
        <v>6796</v>
      </c>
      <c r="C142" s="405" t="s">
        <v>1299</v>
      </c>
      <c r="D142" s="405">
        <v>4.93</v>
      </c>
    </row>
    <row r="143" spans="1:4" ht="25.5">
      <c r="A143" s="405">
        <v>72</v>
      </c>
      <c r="B143" s="406" t="s">
        <v>6797</v>
      </c>
      <c r="C143" s="405" t="s">
        <v>1299</v>
      </c>
      <c r="D143" s="405">
        <v>21.74</v>
      </c>
    </row>
    <row r="144" spans="1:4" ht="25.5">
      <c r="A144" s="405">
        <v>70</v>
      </c>
      <c r="B144" s="406" t="s">
        <v>6798</v>
      </c>
      <c r="C144" s="405" t="s">
        <v>1299</v>
      </c>
      <c r="D144" s="405">
        <v>18.18</v>
      </c>
    </row>
    <row r="145" spans="1:4" ht="25.5">
      <c r="A145" s="405">
        <v>85</v>
      </c>
      <c r="B145" s="406" t="s">
        <v>6799</v>
      </c>
      <c r="C145" s="405" t="s">
        <v>1299</v>
      </c>
      <c r="D145" s="405">
        <v>26.38</v>
      </c>
    </row>
    <row r="146" spans="1:4" ht="25.5">
      <c r="A146" s="405">
        <v>84</v>
      </c>
      <c r="B146" s="406" t="s">
        <v>6800</v>
      </c>
      <c r="C146" s="405" t="s">
        <v>1299</v>
      </c>
      <c r="D146" s="405">
        <v>0.3</v>
      </c>
    </row>
    <row r="147" spans="1:4" ht="25.5">
      <c r="A147" s="405">
        <v>37997</v>
      </c>
      <c r="B147" s="406" t="s">
        <v>6801</v>
      </c>
      <c r="C147" s="405" t="s">
        <v>1299</v>
      </c>
      <c r="D147" s="405">
        <v>7.22</v>
      </c>
    </row>
    <row r="148" spans="1:4" ht="25.5">
      <c r="A148" s="405">
        <v>37998</v>
      </c>
      <c r="B148" s="406" t="s">
        <v>6802</v>
      </c>
      <c r="C148" s="405" t="s">
        <v>1299</v>
      </c>
      <c r="D148" s="405">
        <v>7.48</v>
      </c>
    </row>
    <row r="149" spans="1:4" ht="38.25">
      <c r="A149" s="405">
        <v>10899</v>
      </c>
      <c r="B149" s="406" t="s">
        <v>6803</v>
      </c>
      <c r="C149" s="405" t="s">
        <v>1299</v>
      </c>
      <c r="D149" s="405">
        <v>56.43</v>
      </c>
    </row>
    <row r="150" spans="1:4" ht="38.25">
      <c r="A150" s="405">
        <v>10900</v>
      </c>
      <c r="B150" s="406" t="s">
        <v>6804</v>
      </c>
      <c r="C150" s="405" t="s">
        <v>1299</v>
      </c>
      <c r="D150" s="405">
        <v>44.17</v>
      </c>
    </row>
    <row r="151" spans="1:4" ht="25.5">
      <c r="A151" s="405">
        <v>46</v>
      </c>
      <c r="B151" s="406" t="s">
        <v>6805</v>
      </c>
      <c r="C151" s="405" t="s">
        <v>1299</v>
      </c>
      <c r="D151" s="405">
        <v>35.380000000000003</v>
      </c>
    </row>
    <row r="152" spans="1:4" ht="25.5">
      <c r="A152" s="405">
        <v>51</v>
      </c>
      <c r="B152" s="406" t="s">
        <v>6806</v>
      </c>
      <c r="C152" s="405" t="s">
        <v>1299</v>
      </c>
      <c r="D152" s="405">
        <v>97.6</v>
      </c>
    </row>
    <row r="153" spans="1:4" ht="25.5">
      <c r="A153" s="405">
        <v>12863</v>
      </c>
      <c r="B153" s="406" t="s">
        <v>6807</v>
      </c>
      <c r="C153" s="405" t="s">
        <v>1299</v>
      </c>
      <c r="D153" s="405">
        <v>22.48</v>
      </c>
    </row>
    <row r="154" spans="1:4" ht="25.5">
      <c r="A154" s="405">
        <v>50</v>
      </c>
      <c r="B154" s="406" t="s">
        <v>6808</v>
      </c>
      <c r="C154" s="405" t="s">
        <v>1299</v>
      </c>
      <c r="D154" s="405">
        <v>50.97</v>
      </c>
    </row>
    <row r="155" spans="1:4" ht="25.5">
      <c r="A155" s="405">
        <v>47</v>
      </c>
      <c r="B155" s="406" t="s">
        <v>6809</v>
      </c>
      <c r="C155" s="405" t="s">
        <v>1299</v>
      </c>
      <c r="D155" s="405">
        <v>60.49</v>
      </c>
    </row>
    <row r="156" spans="1:4" ht="25.5">
      <c r="A156" s="405">
        <v>48</v>
      </c>
      <c r="B156" s="406" t="s">
        <v>6810</v>
      </c>
      <c r="C156" s="405" t="s">
        <v>1299</v>
      </c>
      <c r="D156" s="405">
        <v>15.78</v>
      </c>
    </row>
    <row r="157" spans="1:4" ht="25.5">
      <c r="A157" s="405">
        <v>52</v>
      </c>
      <c r="B157" s="406" t="s">
        <v>6811</v>
      </c>
      <c r="C157" s="405" t="s">
        <v>1299</v>
      </c>
      <c r="D157" s="405">
        <v>11.99</v>
      </c>
    </row>
    <row r="158" spans="1:4" ht="25.5">
      <c r="A158" s="405">
        <v>43</v>
      </c>
      <c r="B158" s="406" t="s">
        <v>6812</v>
      </c>
      <c r="C158" s="405" t="s">
        <v>1299</v>
      </c>
      <c r="D158" s="405">
        <v>40.46</v>
      </c>
    </row>
    <row r="159" spans="1:4">
      <c r="A159" s="405">
        <v>4791</v>
      </c>
      <c r="B159" s="406" t="s">
        <v>6813</v>
      </c>
      <c r="C159" s="405" t="s">
        <v>1296</v>
      </c>
      <c r="D159" s="405">
        <v>13.42</v>
      </c>
    </row>
    <row r="160" spans="1:4" ht="38.25">
      <c r="A160" s="405">
        <v>157</v>
      </c>
      <c r="B160" s="406" t="s">
        <v>6814</v>
      </c>
      <c r="C160" s="405" t="s">
        <v>1296</v>
      </c>
      <c r="D160" s="405">
        <v>98.25</v>
      </c>
    </row>
    <row r="161" spans="1:4" ht="25.5">
      <c r="A161" s="405">
        <v>156</v>
      </c>
      <c r="B161" s="406" t="s">
        <v>6815</v>
      </c>
      <c r="C161" s="405" t="s">
        <v>1296</v>
      </c>
      <c r="D161" s="405">
        <v>43.85</v>
      </c>
    </row>
    <row r="162" spans="1:4" ht="25.5">
      <c r="A162" s="405">
        <v>131</v>
      </c>
      <c r="B162" s="406" t="s">
        <v>6816</v>
      </c>
      <c r="C162" s="405" t="s">
        <v>1296</v>
      </c>
      <c r="D162" s="405">
        <v>42.1</v>
      </c>
    </row>
    <row r="163" spans="1:4" ht="38.25">
      <c r="A163" s="405">
        <v>39719</v>
      </c>
      <c r="B163" s="406" t="s">
        <v>6817</v>
      </c>
      <c r="C163" s="405" t="s">
        <v>1298</v>
      </c>
      <c r="D163" s="405">
        <v>64.83</v>
      </c>
    </row>
    <row r="164" spans="1:4">
      <c r="A164" s="405">
        <v>21114</v>
      </c>
      <c r="B164" s="406" t="s">
        <v>6818</v>
      </c>
      <c r="C164" s="405" t="s">
        <v>1299</v>
      </c>
      <c r="D164" s="405">
        <v>13.89</v>
      </c>
    </row>
    <row r="165" spans="1:4" ht="25.5">
      <c r="A165" s="405">
        <v>119</v>
      </c>
      <c r="B165" s="406" t="s">
        <v>6819</v>
      </c>
      <c r="C165" s="405" t="s">
        <v>1299</v>
      </c>
      <c r="D165" s="405">
        <v>5.48</v>
      </c>
    </row>
    <row r="166" spans="1:4" ht="25.5">
      <c r="A166" s="405">
        <v>20080</v>
      </c>
      <c r="B166" s="406" t="s">
        <v>6820</v>
      </c>
      <c r="C166" s="405" t="s">
        <v>1299</v>
      </c>
      <c r="D166" s="405">
        <v>15.71</v>
      </c>
    </row>
    <row r="167" spans="1:4" ht="25.5">
      <c r="A167" s="405">
        <v>122</v>
      </c>
      <c r="B167" s="406" t="s">
        <v>6821</v>
      </c>
      <c r="C167" s="405" t="s">
        <v>1299</v>
      </c>
      <c r="D167" s="405">
        <v>49.5</v>
      </c>
    </row>
    <row r="168" spans="1:4" ht="25.5">
      <c r="A168" s="405">
        <v>3410</v>
      </c>
      <c r="B168" s="406" t="s">
        <v>6822</v>
      </c>
      <c r="C168" s="405" t="s">
        <v>1296</v>
      </c>
      <c r="D168" s="405">
        <v>19.66</v>
      </c>
    </row>
    <row r="169" spans="1:4" ht="38.25">
      <c r="A169" s="405">
        <v>124</v>
      </c>
      <c r="B169" s="406" t="s">
        <v>6823</v>
      </c>
      <c r="C169" s="405" t="s">
        <v>1298</v>
      </c>
      <c r="D169" s="405">
        <v>10.94</v>
      </c>
    </row>
    <row r="170" spans="1:4" ht="25.5">
      <c r="A170" s="405">
        <v>7334</v>
      </c>
      <c r="B170" s="406" t="s">
        <v>6824</v>
      </c>
      <c r="C170" s="405" t="s">
        <v>1298</v>
      </c>
      <c r="D170" s="405">
        <v>9.7799999999999994</v>
      </c>
    </row>
    <row r="171" spans="1:4" ht="38.25">
      <c r="A171" s="405">
        <v>7325</v>
      </c>
      <c r="B171" s="406" t="s">
        <v>6825</v>
      </c>
      <c r="C171" s="405" t="s">
        <v>1296</v>
      </c>
      <c r="D171" s="405">
        <v>5.0599999999999996</v>
      </c>
    </row>
    <row r="172" spans="1:4" ht="38.25">
      <c r="A172" s="405">
        <v>123</v>
      </c>
      <c r="B172" s="406" t="s">
        <v>6826</v>
      </c>
      <c r="C172" s="405" t="s">
        <v>1298</v>
      </c>
      <c r="D172" s="405">
        <v>4.8600000000000003</v>
      </c>
    </row>
    <row r="173" spans="1:4" ht="25.5">
      <c r="A173" s="405">
        <v>127</v>
      </c>
      <c r="B173" s="406" t="s">
        <v>6827</v>
      </c>
      <c r="C173" s="405" t="s">
        <v>1298</v>
      </c>
      <c r="D173" s="405">
        <v>11.41</v>
      </c>
    </row>
    <row r="174" spans="1:4" ht="25.5">
      <c r="A174" s="405">
        <v>133</v>
      </c>
      <c r="B174" s="406" t="s">
        <v>6828</v>
      </c>
      <c r="C174" s="405" t="s">
        <v>1298</v>
      </c>
      <c r="D174" s="405">
        <v>4.9000000000000004</v>
      </c>
    </row>
    <row r="175" spans="1:4" ht="25.5">
      <c r="A175" s="405">
        <v>37538</v>
      </c>
      <c r="B175" s="406" t="s">
        <v>6829</v>
      </c>
      <c r="C175" s="405" t="s">
        <v>1310</v>
      </c>
      <c r="D175" s="405">
        <v>121.68</v>
      </c>
    </row>
    <row r="176" spans="1:4" ht="25.5">
      <c r="A176" s="405">
        <v>132</v>
      </c>
      <c r="B176" s="406" t="s">
        <v>6830</v>
      </c>
      <c r="C176" s="405" t="s">
        <v>1298</v>
      </c>
      <c r="D176" s="405">
        <v>5.39</v>
      </c>
    </row>
    <row r="177" spans="1:4" ht="25.5">
      <c r="A177" s="405">
        <v>13408</v>
      </c>
      <c r="B177" s="406" t="s">
        <v>6831</v>
      </c>
      <c r="C177" s="405" t="s">
        <v>1423</v>
      </c>
      <c r="D177" s="407">
        <v>1916.86</v>
      </c>
    </row>
    <row r="178" spans="1:4" ht="38.25">
      <c r="A178" s="405">
        <v>37476</v>
      </c>
      <c r="B178" s="406" t="s">
        <v>6832</v>
      </c>
      <c r="C178" s="405" t="s">
        <v>1299</v>
      </c>
      <c r="D178" s="407">
        <v>1883.72</v>
      </c>
    </row>
    <row r="179" spans="1:4" ht="38.25">
      <c r="A179" s="405">
        <v>37478</v>
      </c>
      <c r="B179" s="406" t="s">
        <v>6833</v>
      </c>
      <c r="C179" s="405" t="s">
        <v>1299</v>
      </c>
      <c r="D179" s="407">
        <v>2664.97</v>
      </c>
    </row>
    <row r="180" spans="1:4" ht="38.25">
      <c r="A180" s="405">
        <v>37477</v>
      </c>
      <c r="B180" s="406" t="s">
        <v>6834</v>
      </c>
      <c r="C180" s="405" t="s">
        <v>1299</v>
      </c>
      <c r="D180" s="407">
        <v>3260.98</v>
      </c>
    </row>
    <row r="181" spans="1:4" ht="38.25">
      <c r="A181" s="405">
        <v>37479</v>
      </c>
      <c r="B181" s="406" t="s">
        <v>6835</v>
      </c>
      <c r="C181" s="405" t="s">
        <v>1299</v>
      </c>
      <c r="D181" s="407">
        <v>4077.48</v>
      </c>
    </row>
    <row r="182" spans="1:4" ht="25.5">
      <c r="A182" s="405">
        <v>4319</v>
      </c>
      <c r="B182" s="406" t="s">
        <v>6836</v>
      </c>
      <c r="C182" s="405" t="s">
        <v>1299</v>
      </c>
      <c r="D182" s="405">
        <v>1.02</v>
      </c>
    </row>
    <row r="183" spans="1:4" ht="38.25">
      <c r="A183" s="405">
        <v>43064</v>
      </c>
      <c r="B183" s="406" t="s">
        <v>11964</v>
      </c>
      <c r="C183" s="405" t="s">
        <v>1296</v>
      </c>
      <c r="D183" s="405">
        <v>6.99</v>
      </c>
    </row>
    <row r="184" spans="1:4" ht="25.5">
      <c r="A184" s="405">
        <v>40553</v>
      </c>
      <c r="B184" s="406" t="s">
        <v>11965</v>
      </c>
      <c r="C184" s="405" t="s">
        <v>1297</v>
      </c>
      <c r="D184" s="405">
        <v>35.700000000000003</v>
      </c>
    </row>
    <row r="185" spans="1:4">
      <c r="A185" s="405">
        <v>13003</v>
      </c>
      <c r="B185" s="406" t="s">
        <v>6837</v>
      </c>
      <c r="C185" s="405" t="s">
        <v>1298</v>
      </c>
      <c r="D185" s="405">
        <v>2.2999999999999998</v>
      </c>
    </row>
    <row r="186" spans="1:4">
      <c r="A186" s="405">
        <v>6114</v>
      </c>
      <c r="B186" s="406" t="s">
        <v>6838</v>
      </c>
      <c r="C186" s="405" t="s">
        <v>1302</v>
      </c>
      <c r="D186" s="405">
        <v>9.02</v>
      </c>
    </row>
    <row r="187" spans="1:4">
      <c r="A187" s="405">
        <v>40912</v>
      </c>
      <c r="B187" s="406" t="s">
        <v>6839</v>
      </c>
      <c r="C187" s="405" t="s">
        <v>1421</v>
      </c>
      <c r="D187" s="407">
        <v>1597.96</v>
      </c>
    </row>
    <row r="188" spans="1:4">
      <c r="A188" s="405">
        <v>247</v>
      </c>
      <c r="B188" s="406" t="s">
        <v>6840</v>
      </c>
      <c r="C188" s="405" t="s">
        <v>1302</v>
      </c>
      <c r="D188" s="405">
        <v>9.41</v>
      </c>
    </row>
    <row r="189" spans="1:4">
      <c r="A189" s="405">
        <v>40919</v>
      </c>
      <c r="B189" s="406" t="s">
        <v>6841</v>
      </c>
      <c r="C189" s="405" t="s">
        <v>1421</v>
      </c>
      <c r="D189" s="407">
        <v>1667.06</v>
      </c>
    </row>
    <row r="190" spans="1:4">
      <c r="A190" s="405">
        <v>25958</v>
      </c>
      <c r="B190" s="406" t="s">
        <v>6842</v>
      </c>
      <c r="C190" s="405" t="s">
        <v>1302</v>
      </c>
      <c r="D190" s="405">
        <v>6.69</v>
      </c>
    </row>
    <row r="191" spans="1:4" ht="25.5">
      <c r="A191" s="405">
        <v>40984</v>
      </c>
      <c r="B191" s="406" t="s">
        <v>6843</v>
      </c>
      <c r="C191" s="405" t="s">
        <v>1421</v>
      </c>
      <c r="D191" s="407">
        <v>1183.81</v>
      </c>
    </row>
    <row r="192" spans="1:4">
      <c r="A192" s="405">
        <v>248</v>
      </c>
      <c r="B192" s="406" t="s">
        <v>6844</v>
      </c>
      <c r="C192" s="405" t="s">
        <v>1302</v>
      </c>
      <c r="D192" s="405">
        <v>9.33</v>
      </c>
    </row>
    <row r="193" spans="1:4" ht="25.5">
      <c r="A193" s="405">
        <v>41086</v>
      </c>
      <c r="B193" s="406" t="s">
        <v>6845</v>
      </c>
      <c r="C193" s="405" t="s">
        <v>1421</v>
      </c>
      <c r="D193" s="407">
        <v>1653.51</v>
      </c>
    </row>
    <row r="194" spans="1:4">
      <c r="A194" s="405">
        <v>34466</v>
      </c>
      <c r="B194" s="406" t="s">
        <v>6846</v>
      </c>
      <c r="C194" s="405" t="s">
        <v>1302</v>
      </c>
      <c r="D194" s="405">
        <v>9.33</v>
      </c>
    </row>
    <row r="195" spans="1:4">
      <c r="A195" s="405">
        <v>41083</v>
      </c>
      <c r="B195" s="406" t="s">
        <v>6847</v>
      </c>
      <c r="C195" s="405" t="s">
        <v>1421</v>
      </c>
      <c r="D195" s="407">
        <v>1653.51</v>
      </c>
    </row>
    <row r="196" spans="1:4">
      <c r="A196" s="405">
        <v>252</v>
      </c>
      <c r="B196" s="406" t="s">
        <v>6848</v>
      </c>
      <c r="C196" s="405" t="s">
        <v>1302</v>
      </c>
      <c r="D196" s="405">
        <v>9.69</v>
      </c>
    </row>
    <row r="197" spans="1:4">
      <c r="A197" s="405">
        <v>40909</v>
      </c>
      <c r="B197" s="406" t="s">
        <v>6849</v>
      </c>
      <c r="C197" s="405" t="s">
        <v>1421</v>
      </c>
      <c r="D197" s="407">
        <v>1713.97</v>
      </c>
    </row>
    <row r="198" spans="1:4">
      <c r="A198" s="405">
        <v>242</v>
      </c>
      <c r="B198" s="406" t="s">
        <v>6850</v>
      </c>
      <c r="C198" s="405" t="s">
        <v>1302</v>
      </c>
      <c r="D198" s="405">
        <v>12.48</v>
      </c>
    </row>
    <row r="199" spans="1:4">
      <c r="A199" s="405">
        <v>41085</v>
      </c>
      <c r="B199" s="406" t="s">
        <v>6851</v>
      </c>
      <c r="C199" s="405" t="s">
        <v>1421</v>
      </c>
      <c r="D199" s="407">
        <v>2211.62</v>
      </c>
    </row>
    <row r="200" spans="1:4" ht="38.25">
      <c r="A200" s="405">
        <v>427</v>
      </c>
      <c r="B200" s="406" t="s">
        <v>6852</v>
      </c>
      <c r="C200" s="405" t="s">
        <v>1299</v>
      </c>
      <c r="D200" s="405">
        <v>5.72</v>
      </c>
    </row>
    <row r="201" spans="1:4" ht="38.25">
      <c r="A201" s="405">
        <v>417</v>
      </c>
      <c r="B201" s="406" t="s">
        <v>6853</v>
      </c>
      <c r="C201" s="405" t="s">
        <v>1299</v>
      </c>
      <c r="D201" s="405">
        <v>2.69</v>
      </c>
    </row>
    <row r="202" spans="1:4" ht="38.25">
      <c r="A202" s="405">
        <v>11273</v>
      </c>
      <c r="B202" s="406" t="s">
        <v>6854</v>
      </c>
      <c r="C202" s="405" t="s">
        <v>1299</v>
      </c>
      <c r="D202" s="405">
        <v>8.3699999999999992</v>
      </c>
    </row>
    <row r="203" spans="1:4" ht="38.25">
      <c r="A203" s="405">
        <v>11272</v>
      </c>
      <c r="B203" s="406" t="s">
        <v>6855</v>
      </c>
      <c r="C203" s="405" t="s">
        <v>1299</v>
      </c>
      <c r="D203" s="405">
        <v>5.05</v>
      </c>
    </row>
    <row r="204" spans="1:4" ht="38.25">
      <c r="A204" s="405">
        <v>11275</v>
      </c>
      <c r="B204" s="406" t="s">
        <v>6856</v>
      </c>
      <c r="C204" s="405" t="s">
        <v>1299</v>
      </c>
      <c r="D204" s="405">
        <v>2.02</v>
      </c>
    </row>
    <row r="205" spans="1:4" ht="38.25">
      <c r="A205" s="405">
        <v>11274</v>
      </c>
      <c r="B205" s="406" t="s">
        <v>6857</v>
      </c>
      <c r="C205" s="405" t="s">
        <v>1299</v>
      </c>
      <c r="D205" s="405">
        <v>1.54</v>
      </c>
    </row>
    <row r="206" spans="1:4" ht="25.5">
      <c r="A206" s="405">
        <v>38470</v>
      </c>
      <c r="B206" s="406" t="s">
        <v>6858</v>
      </c>
      <c r="C206" s="405" t="s">
        <v>1299</v>
      </c>
      <c r="D206" s="405">
        <v>34.6</v>
      </c>
    </row>
    <row r="207" spans="1:4">
      <c r="A207" s="405">
        <v>38547</v>
      </c>
      <c r="B207" s="406" t="s">
        <v>6859</v>
      </c>
      <c r="C207" s="405" t="s">
        <v>1299</v>
      </c>
      <c r="D207" s="405">
        <v>94.41</v>
      </c>
    </row>
    <row r="208" spans="1:4" ht="25.5">
      <c r="A208" s="405">
        <v>38469</v>
      </c>
      <c r="B208" s="406" t="s">
        <v>6860</v>
      </c>
      <c r="C208" s="405" t="s">
        <v>1299</v>
      </c>
      <c r="D208" s="405">
        <v>101.52</v>
      </c>
    </row>
    <row r="209" spans="1:4">
      <c r="A209" s="405">
        <v>38467</v>
      </c>
      <c r="B209" s="406" t="s">
        <v>6861</v>
      </c>
      <c r="C209" s="405" t="s">
        <v>1299</v>
      </c>
      <c r="D209" s="405">
        <v>57.12</v>
      </c>
    </row>
    <row r="210" spans="1:4">
      <c r="A210" s="405">
        <v>38468</v>
      </c>
      <c r="B210" s="406" t="s">
        <v>6862</v>
      </c>
      <c r="C210" s="405" t="s">
        <v>1299</v>
      </c>
      <c r="D210" s="405">
        <v>62.86</v>
      </c>
    </row>
    <row r="211" spans="1:4" ht="25.5">
      <c r="A211" s="405">
        <v>38471</v>
      </c>
      <c r="B211" s="406" t="s">
        <v>6863</v>
      </c>
      <c r="C211" s="405" t="s">
        <v>1299</v>
      </c>
      <c r="D211" s="405">
        <v>81.63</v>
      </c>
    </row>
    <row r="212" spans="1:4">
      <c r="A212" s="405">
        <v>37370</v>
      </c>
      <c r="B212" s="406" t="s">
        <v>11966</v>
      </c>
      <c r="C212" s="405" t="s">
        <v>1302</v>
      </c>
      <c r="D212" s="405">
        <v>2.5299999999999998</v>
      </c>
    </row>
    <row r="213" spans="1:4">
      <c r="A213" s="405">
        <v>40862</v>
      </c>
      <c r="B213" s="406" t="s">
        <v>11967</v>
      </c>
      <c r="C213" s="405" t="s">
        <v>1421</v>
      </c>
      <c r="D213" s="405">
        <v>477.21</v>
      </c>
    </row>
    <row r="214" spans="1:4" ht="38.25">
      <c r="A214" s="405">
        <v>10658</v>
      </c>
      <c r="B214" s="406" t="s">
        <v>6864</v>
      </c>
      <c r="C214" s="405" t="s">
        <v>1299</v>
      </c>
      <c r="D214" s="407">
        <v>6900</v>
      </c>
    </row>
    <row r="215" spans="1:4">
      <c r="A215" s="405">
        <v>253</v>
      </c>
      <c r="B215" s="406" t="s">
        <v>6865</v>
      </c>
      <c r="C215" s="405" t="s">
        <v>1302</v>
      </c>
      <c r="D215" s="405">
        <v>12.95</v>
      </c>
    </row>
    <row r="216" spans="1:4">
      <c r="A216" s="405">
        <v>40809</v>
      </c>
      <c r="B216" s="406" t="s">
        <v>6866</v>
      </c>
      <c r="C216" s="405" t="s">
        <v>1421</v>
      </c>
      <c r="D216" s="407">
        <v>2290.7399999999998</v>
      </c>
    </row>
    <row r="217" spans="1:4" ht="63.75">
      <c r="A217" s="405">
        <v>42428</v>
      </c>
      <c r="B217" s="406" t="s">
        <v>11968</v>
      </c>
      <c r="C217" s="405" t="s">
        <v>1299</v>
      </c>
      <c r="D217" s="407">
        <v>1974.5</v>
      </c>
    </row>
    <row r="218" spans="1:4">
      <c r="A218" s="405">
        <v>583</v>
      </c>
      <c r="B218" s="406" t="s">
        <v>6867</v>
      </c>
      <c r="C218" s="405" t="s">
        <v>1296</v>
      </c>
      <c r="D218" s="405">
        <v>20.41</v>
      </c>
    </row>
    <row r="219" spans="1:4" ht="25.5">
      <c r="A219" s="405">
        <v>299</v>
      </c>
      <c r="B219" s="406" t="s">
        <v>6868</v>
      </c>
      <c r="C219" s="405" t="s">
        <v>1299</v>
      </c>
      <c r="D219" s="405">
        <v>2.4900000000000002</v>
      </c>
    </row>
    <row r="220" spans="1:4" ht="25.5">
      <c r="A220" s="405">
        <v>298</v>
      </c>
      <c r="B220" s="406" t="s">
        <v>6869</v>
      </c>
      <c r="C220" s="405" t="s">
        <v>1299</v>
      </c>
      <c r="D220" s="405">
        <v>2.5</v>
      </c>
    </row>
    <row r="221" spans="1:4" ht="25.5">
      <c r="A221" s="405">
        <v>295</v>
      </c>
      <c r="B221" s="406" t="s">
        <v>6870</v>
      </c>
      <c r="C221" s="405" t="s">
        <v>1299</v>
      </c>
      <c r="D221" s="405">
        <v>1.49</v>
      </c>
    </row>
    <row r="222" spans="1:4" ht="25.5">
      <c r="A222" s="405">
        <v>296</v>
      </c>
      <c r="B222" s="406" t="s">
        <v>6871</v>
      </c>
      <c r="C222" s="405" t="s">
        <v>1299</v>
      </c>
      <c r="D222" s="405">
        <v>1.54</v>
      </c>
    </row>
    <row r="223" spans="1:4" ht="25.5">
      <c r="A223" s="405">
        <v>297</v>
      </c>
      <c r="B223" s="406" t="s">
        <v>6872</v>
      </c>
      <c r="C223" s="405" t="s">
        <v>1299</v>
      </c>
      <c r="D223" s="405">
        <v>2.1800000000000002</v>
      </c>
    </row>
    <row r="224" spans="1:4" ht="25.5">
      <c r="A224" s="405">
        <v>301</v>
      </c>
      <c r="B224" s="406" t="s">
        <v>6873</v>
      </c>
      <c r="C224" s="405" t="s">
        <v>1299</v>
      </c>
      <c r="D224" s="405">
        <v>2.74</v>
      </c>
    </row>
    <row r="225" spans="1:4" ht="25.5">
      <c r="A225" s="405">
        <v>300</v>
      </c>
      <c r="B225" s="406" t="s">
        <v>6874</v>
      </c>
      <c r="C225" s="405" t="s">
        <v>1299</v>
      </c>
      <c r="D225" s="405">
        <v>11.51</v>
      </c>
    </row>
    <row r="226" spans="1:4" ht="25.5">
      <c r="A226" s="405">
        <v>20084</v>
      </c>
      <c r="B226" s="406" t="s">
        <v>6875</v>
      </c>
      <c r="C226" s="405" t="s">
        <v>1299</v>
      </c>
      <c r="D226" s="405">
        <v>1.49</v>
      </c>
    </row>
    <row r="227" spans="1:4" ht="25.5">
      <c r="A227" s="405">
        <v>20085</v>
      </c>
      <c r="B227" s="406" t="s">
        <v>6876</v>
      </c>
      <c r="C227" s="405" t="s">
        <v>1299</v>
      </c>
      <c r="D227" s="405">
        <v>1.38</v>
      </c>
    </row>
    <row r="228" spans="1:4" ht="25.5">
      <c r="A228" s="405">
        <v>311</v>
      </c>
      <c r="B228" s="406" t="s">
        <v>6877</v>
      </c>
      <c r="C228" s="405" t="s">
        <v>1299</v>
      </c>
      <c r="D228" s="405">
        <v>8.91</v>
      </c>
    </row>
    <row r="229" spans="1:4" ht="25.5">
      <c r="A229" s="405">
        <v>318</v>
      </c>
      <c r="B229" s="406" t="s">
        <v>6878</v>
      </c>
      <c r="C229" s="405" t="s">
        <v>1299</v>
      </c>
      <c r="D229" s="405">
        <v>15.6</v>
      </c>
    </row>
    <row r="230" spans="1:4" ht="25.5">
      <c r="A230" s="405">
        <v>319</v>
      </c>
      <c r="B230" s="406" t="s">
        <v>6879</v>
      </c>
      <c r="C230" s="405" t="s">
        <v>1299</v>
      </c>
      <c r="D230" s="405">
        <v>29.47</v>
      </c>
    </row>
    <row r="231" spans="1:4" ht="25.5">
      <c r="A231" s="405">
        <v>320</v>
      </c>
      <c r="B231" s="406" t="s">
        <v>6880</v>
      </c>
      <c r="C231" s="405" t="s">
        <v>1299</v>
      </c>
      <c r="D231" s="405">
        <v>93.69</v>
      </c>
    </row>
    <row r="232" spans="1:4" ht="25.5">
      <c r="A232" s="405">
        <v>314</v>
      </c>
      <c r="B232" s="406" t="s">
        <v>6881</v>
      </c>
      <c r="C232" s="405" t="s">
        <v>1299</v>
      </c>
      <c r="D232" s="405">
        <v>143.91</v>
      </c>
    </row>
    <row r="233" spans="1:4" ht="25.5">
      <c r="A233" s="405">
        <v>303</v>
      </c>
      <c r="B233" s="406" t="s">
        <v>6882</v>
      </c>
      <c r="C233" s="405" t="s">
        <v>1299</v>
      </c>
      <c r="D233" s="405">
        <v>3.73</v>
      </c>
    </row>
    <row r="234" spans="1:4" ht="25.5">
      <c r="A234" s="405">
        <v>304</v>
      </c>
      <c r="B234" s="406" t="s">
        <v>6883</v>
      </c>
      <c r="C234" s="405" t="s">
        <v>1299</v>
      </c>
      <c r="D234" s="405">
        <v>5.7</v>
      </c>
    </row>
    <row r="235" spans="1:4" ht="25.5">
      <c r="A235" s="405">
        <v>305</v>
      </c>
      <c r="B235" s="406" t="s">
        <v>6884</v>
      </c>
      <c r="C235" s="405" t="s">
        <v>1299</v>
      </c>
      <c r="D235" s="405">
        <v>9.74</v>
      </c>
    </row>
    <row r="236" spans="1:4" ht="25.5">
      <c r="A236" s="405">
        <v>306</v>
      </c>
      <c r="B236" s="406" t="s">
        <v>6885</v>
      </c>
      <c r="C236" s="405" t="s">
        <v>1299</v>
      </c>
      <c r="D236" s="405">
        <v>11.7</v>
      </c>
    </row>
    <row r="237" spans="1:4" ht="25.5">
      <c r="A237" s="405">
        <v>307</v>
      </c>
      <c r="B237" s="406" t="s">
        <v>6886</v>
      </c>
      <c r="C237" s="405" t="s">
        <v>1299</v>
      </c>
      <c r="D237" s="405">
        <v>23.11</v>
      </c>
    </row>
    <row r="238" spans="1:4" ht="25.5">
      <c r="A238" s="405">
        <v>309</v>
      </c>
      <c r="B238" s="406" t="s">
        <v>6887</v>
      </c>
      <c r="C238" s="405" t="s">
        <v>1299</v>
      </c>
      <c r="D238" s="405">
        <v>47.35</v>
      </c>
    </row>
    <row r="239" spans="1:4" ht="25.5">
      <c r="A239" s="405">
        <v>310</v>
      </c>
      <c r="B239" s="406" t="s">
        <v>6888</v>
      </c>
      <c r="C239" s="405" t="s">
        <v>1299</v>
      </c>
      <c r="D239" s="405">
        <v>60.05</v>
      </c>
    </row>
    <row r="240" spans="1:4" ht="25.5">
      <c r="A240" s="405">
        <v>328</v>
      </c>
      <c r="B240" s="406" t="s">
        <v>6889</v>
      </c>
      <c r="C240" s="405" t="s">
        <v>1299</v>
      </c>
      <c r="D240" s="405">
        <v>7.16</v>
      </c>
    </row>
    <row r="241" spans="1:4" ht="25.5">
      <c r="A241" s="405">
        <v>325</v>
      </c>
      <c r="B241" s="406" t="s">
        <v>6890</v>
      </c>
      <c r="C241" s="405" t="s">
        <v>1299</v>
      </c>
      <c r="D241" s="405">
        <v>2.78</v>
      </c>
    </row>
    <row r="242" spans="1:4" ht="25.5">
      <c r="A242" s="405">
        <v>20326</v>
      </c>
      <c r="B242" s="406" t="s">
        <v>6891</v>
      </c>
      <c r="C242" s="405" t="s">
        <v>1299</v>
      </c>
      <c r="D242" s="405">
        <v>7.44</v>
      </c>
    </row>
    <row r="243" spans="1:4" ht="25.5">
      <c r="A243" s="405">
        <v>329</v>
      </c>
      <c r="B243" s="406" t="s">
        <v>6892</v>
      </c>
      <c r="C243" s="405" t="s">
        <v>1299</v>
      </c>
      <c r="D243" s="405">
        <v>9.16</v>
      </c>
    </row>
    <row r="244" spans="1:4" ht="25.5">
      <c r="A244" s="405">
        <v>308</v>
      </c>
      <c r="B244" s="406" t="s">
        <v>6893</v>
      </c>
      <c r="C244" s="405" t="s">
        <v>1299</v>
      </c>
      <c r="D244" s="405">
        <v>30.85</v>
      </c>
    </row>
    <row r="245" spans="1:4" ht="25.5">
      <c r="A245" s="405">
        <v>39642</v>
      </c>
      <c r="B245" s="406" t="s">
        <v>6894</v>
      </c>
      <c r="C245" s="405" t="s">
        <v>1299</v>
      </c>
      <c r="D245" s="405">
        <v>1.87</v>
      </c>
    </row>
    <row r="246" spans="1:4" ht="25.5">
      <c r="A246" s="405">
        <v>39641</v>
      </c>
      <c r="B246" s="406" t="s">
        <v>6895</v>
      </c>
      <c r="C246" s="405" t="s">
        <v>1299</v>
      </c>
      <c r="D246" s="405">
        <v>1.3</v>
      </c>
    </row>
    <row r="247" spans="1:4" ht="25.5">
      <c r="A247" s="405">
        <v>39643</v>
      </c>
      <c r="B247" s="406" t="s">
        <v>6896</v>
      </c>
      <c r="C247" s="405" t="s">
        <v>1299</v>
      </c>
      <c r="D247" s="405">
        <v>5.2</v>
      </c>
    </row>
    <row r="248" spans="1:4" ht="25.5">
      <c r="A248" s="405">
        <v>39644</v>
      </c>
      <c r="B248" s="406" t="s">
        <v>6897</v>
      </c>
      <c r="C248" s="405" t="s">
        <v>1299</v>
      </c>
      <c r="D248" s="405">
        <v>6.72</v>
      </c>
    </row>
    <row r="249" spans="1:4" ht="25.5">
      <c r="A249" s="405">
        <v>39645</v>
      </c>
      <c r="B249" s="406" t="s">
        <v>6898</v>
      </c>
      <c r="C249" s="405" t="s">
        <v>1299</v>
      </c>
      <c r="D249" s="405">
        <v>8.68</v>
      </c>
    </row>
    <row r="250" spans="1:4" ht="25.5">
      <c r="A250" s="405">
        <v>12548</v>
      </c>
      <c r="B250" s="406" t="s">
        <v>6899</v>
      </c>
      <c r="C250" s="405" t="s">
        <v>1299</v>
      </c>
      <c r="D250" s="405">
        <v>94.21</v>
      </c>
    </row>
    <row r="251" spans="1:4" ht="25.5">
      <c r="A251" s="405">
        <v>13113</v>
      </c>
      <c r="B251" s="406" t="s">
        <v>6900</v>
      </c>
      <c r="C251" s="405" t="s">
        <v>1299</v>
      </c>
      <c r="D251" s="405">
        <v>38.61</v>
      </c>
    </row>
    <row r="252" spans="1:4" ht="25.5">
      <c r="A252" s="405">
        <v>13114</v>
      </c>
      <c r="B252" s="406" t="s">
        <v>6901</v>
      </c>
      <c r="C252" s="405" t="s">
        <v>1299</v>
      </c>
      <c r="D252" s="405">
        <v>47</v>
      </c>
    </row>
    <row r="253" spans="1:4" ht="25.5">
      <c r="A253" s="405">
        <v>12530</v>
      </c>
      <c r="B253" s="406" t="s">
        <v>6902</v>
      </c>
      <c r="C253" s="405" t="s">
        <v>1299</v>
      </c>
      <c r="D253" s="405">
        <v>57.27</v>
      </c>
    </row>
    <row r="254" spans="1:4" ht="25.5">
      <c r="A254" s="405">
        <v>12531</v>
      </c>
      <c r="B254" s="406" t="s">
        <v>6903</v>
      </c>
      <c r="C254" s="405" t="s">
        <v>1299</v>
      </c>
      <c r="D254" s="405">
        <v>64.06</v>
      </c>
    </row>
    <row r="255" spans="1:4" ht="25.5">
      <c r="A255" s="405">
        <v>12532</v>
      </c>
      <c r="B255" s="406" t="s">
        <v>6904</v>
      </c>
      <c r="C255" s="405" t="s">
        <v>1299</v>
      </c>
      <c r="D255" s="405">
        <v>78.34</v>
      </c>
    </row>
    <row r="256" spans="1:4" ht="25.5">
      <c r="A256" s="405">
        <v>12533</v>
      </c>
      <c r="B256" s="406" t="s">
        <v>6905</v>
      </c>
      <c r="C256" s="405" t="s">
        <v>1299</v>
      </c>
      <c r="D256" s="405">
        <v>93.45</v>
      </c>
    </row>
    <row r="257" spans="1:4" ht="25.5">
      <c r="A257" s="405">
        <v>12544</v>
      </c>
      <c r="B257" s="406" t="s">
        <v>6906</v>
      </c>
      <c r="C257" s="405" t="s">
        <v>1299</v>
      </c>
      <c r="D257" s="405">
        <v>114.16</v>
      </c>
    </row>
    <row r="258" spans="1:4" ht="25.5">
      <c r="A258" s="405">
        <v>12546</v>
      </c>
      <c r="B258" s="406" t="s">
        <v>6907</v>
      </c>
      <c r="C258" s="405" t="s">
        <v>1299</v>
      </c>
      <c r="D258" s="405">
        <v>118.17</v>
      </c>
    </row>
    <row r="259" spans="1:4" ht="25.5">
      <c r="A259" s="405">
        <v>12547</v>
      </c>
      <c r="B259" s="406" t="s">
        <v>6908</v>
      </c>
      <c r="C259" s="405" t="s">
        <v>1299</v>
      </c>
      <c r="D259" s="405">
        <v>137.41999999999999</v>
      </c>
    </row>
    <row r="260" spans="1:4" ht="25.5">
      <c r="A260" s="405">
        <v>12551</v>
      </c>
      <c r="B260" s="406" t="s">
        <v>6909</v>
      </c>
      <c r="C260" s="405" t="s">
        <v>1299</v>
      </c>
      <c r="D260" s="405">
        <v>149.63999999999999</v>
      </c>
    </row>
    <row r="261" spans="1:4" ht="25.5">
      <c r="A261" s="405">
        <v>12563</v>
      </c>
      <c r="B261" s="406" t="s">
        <v>6910</v>
      </c>
      <c r="C261" s="405" t="s">
        <v>1299</v>
      </c>
      <c r="D261" s="405">
        <v>235.04</v>
      </c>
    </row>
    <row r="262" spans="1:4" ht="25.5">
      <c r="A262" s="405">
        <v>12565</v>
      </c>
      <c r="B262" s="406" t="s">
        <v>6911</v>
      </c>
      <c r="C262" s="405" t="s">
        <v>1299</v>
      </c>
      <c r="D262" s="405">
        <v>369.87</v>
      </c>
    </row>
    <row r="263" spans="1:4" ht="25.5">
      <c r="A263" s="405">
        <v>12567</v>
      </c>
      <c r="B263" s="406" t="s">
        <v>6912</v>
      </c>
      <c r="C263" s="405" t="s">
        <v>1299</v>
      </c>
      <c r="D263" s="405">
        <v>481.28</v>
      </c>
    </row>
    <row r="264" spans="1:4" ht="25.5">
      <c r="A264" s="405">
        <v>12568</v>
      </c>
      <c r="B264" s="406" t="s">
        <v>6913</v>
      </c>
      <c r="C264" s="405" t="s">
        <v>1299</v>
      </c>
      <c r="D264" s="405">
        <v>794.67</v>
      </c>
    </row>
    <row r="265" spans="1:4" ht="25.5">
      <c r="A265" s="405">
        <v>11789</v>
      </c>
      <c r="B265" s="406" t="s">
        <v>6914</v>
      </c>
      <c r="C265" s="405" t="s">
        <v>1299</v>
      </c>
      <c r="D265" s="405">
        <v>0.76</v>
      </c>
    </row>
    <row r="266" spans="1:4" ht="38.25">
      <c r="A266" s="405">
        <v>20975</v>
      </c>
      <c r="B266" s="406" t="s">
        <v>6915</v>
      </c>
      <c r="C266" s="405" t="s">
        <v>1299</v>
      </c>
      <c r="D266" s="405">
        <v>8.85</v>
      </c>
    </row>
    <row r="267" spans="1:4" ht="38.25">
      <c r="A267" s="405">
        <v>20976</v>
      </c>
      <c r="B267" s="406" t="s">
        <v>6916</v>
      </c>
      <c r="C267" s="405" t="s">
        <v>1299</v>
      </c>
      <c r="D267" s="405">
        <v>13.37</v>
      </c>
    </row>
    <row r="268" spans="1:4" ht="25.5">
      <c r="A268" s="405">
        <v>40340</v>
      </c>
      <c r="B268" s="406" t="s">
        <v>6917</v>
      </c>
      <c r="C268" s="405" t="s">
        <v>1299</v>
      </c>
      <c r="D268" s="405">
        <v>72.56</v>
      </c>
    </row>
    <row r="269" spans="1:4" ht="25.5">
      <c r="A269" s="405">
        <v>40341</v>
      </c>
      <c r="B269" s="406" t="s">
        <v>6918</v>
      </c>
      <c r="C269" s="405" t="s">
        <v>1299</v>
      </c>
      <c r="D269" s="405">
        <v>85.92</v>
      </c>
    </row>
    <row r="270" spans="1:4" ht="25.5">
      <c r="A270" s="405">
        <v>40342</v>
      </c>
      <c r="B270" s="406" t="s">
        <v>6919</v>
      </c>
      <c r="C270" s="405" t="s">
        <v>1299</v>
      </c>
      <c r="D270" s="405">
        <v>108.92</v>
      </c>
    </row>
    <row r="271" spans="1:4" ht="25.5">
      <c r="A271" s="405">
        <v>40343</v>
      </c>
      <c r="B271" s="406" t="s">
        <v>6920</v>
      </c>
      <c r="C271" s="405" t="s">
        <v>1299</v>
      </c>
      <c r="D271" s="405">
        <v>133.63</v>
      </c>
    </row>
    <row r="272" spans="1:4" ht="25.5">
      <c r="A272" s="405">
        <v>40344</v>
      </c>
      <c r="B272" s="406" t="s">
        <v>6921</v>
      </c>
      <c r="C272" s="405" t="s">
        <v>1299</v>
      </c>
      <c r="D272" s="405">
        <v>141.29</v>
      </c>
    </row>
    <row r="273" spans="1:4" ht="25.5">
      <c r="A273" s="405">
        <v>40345</v>
      </c>
      <c r="B273" s="406" t="s">
        <v>6922</v>
      </c>
      <c r="C273" s="405" t="s">
        <v>1299</v>
      </c>
      <c r="D273" s="405">
        <v>176.41</v>
      </c>
    </row>
    <row r="274" spans="1:4" ht="25.5">
      <c r="A274" s="405">
        <v>40346</v>
      </c>
      <c r="B274" s="406" t="s">
        <v>6923</v>
      </c>
      <c r="C274" s="405" t="s">
        <v>1299</v>
      </c>
      <c r="D274" s="405">
        <v>165.95</v>
      </c>
    </row>
    <row r="275" spans="1:4" ht="25.5">
      <c r="A275" s="405">
        <v>40347</v>
      </c>
      <c r="B275" s="406" t="s">
        <v>6924</v>
      </c>
      <c r="C275" s="405" t="s">
        <v>1299</v>
      </c>
      <c r="D275" s="405">
        <v>205.19</v>
      </c>
    </row>
    <row r="276" spans="1:4" ht="25.5">
      <c r="A276" s="405">
        <v>38840</v>
      </c>
      <c r="B276" s="406" t="s">
        <v>6925</v>
      </c>
      <c r="C276" s="405" t="s">
        <v>1299</v>
      </c>
      <c r="D276" s="405">
        <v>1.69</v>
      </c>
    </row>
    <row r="277" spans="1:4" ht="25.5">
      <c r="A277" s="405">
        <v>38841</v>
      </c>
      <c r="B277" s="406" t="s">
        <v>6926</v>
      </c>
      <c r="C277" s="405" t="s">
        <v>1299</v>
      </c>
      <c r="D277" s="405">
        <v>1.87</v>
      </c>
    </row>
    <row r="278" spans="1:4" ht="25.5">
      <c r="A278" s="405">
        <v>38842</v>
      </c>
      <c r="B278" s="406" t="s">
        <v>6927</v>
      </c>
      <c r="C278" s="405" t="s">
        <v>1299</v>
      </c>
      <c r="D278" s="405">
        <v>3.7</v>
      </c>
    </row>
    <row r="279" spans="1:4" ht="25.5">
      <c r="A279" s="405">
        <v>38843</v>
      </c>
      <c r="B279" s="406" t="s">
        <v>6928</v>
      </c>
      <c r="C279" s="405" t="s">
        <v>1299</v>
      </c>
      <c r="D279" s="405">
        <v>5.78</v>
      </c>
    </row>
    <row r="280" spans="1:4" ht="51">
      <c r="A280" s="405">
        <v>13761</v>
      </c>
      <c r="B280" s="406" t="s">
        <v>6929</v>
      </c>
      <c r="C280" s="405" t="s">
        <v>1299</v>
      </c>
      <c r="D280" s="407">
        <v>4297.8999999999996</v>
      </c>
    </row>
    <row r="281" spans="1:4" ht="63.75">
      <c r="A281" s="405">
        <v>12888</v>
      </c>
      <c r="B281" s="406" t="s">
        <v>6930</v>
      </c>
      <c r="C281" s="405" t="s">
        <v>1422</v>
      </c>
      <c r="D281" s="405">
        <v>84.62</v>
      </c>
    </row>
    <row r="282" spans="1:4" ht="25.5">
      <c r="A282" s="405">
        <v>12889</v>
      </c>
      <c r="B282" s="406" t="s">
        <v>6931</v>
      </c>
      <c r="C282" s="405" t="s">
        <v>1422</v>
      </c>
      <c r="D282" s="405">
        <v>55.26</v>
      </c>
    </row>
    <row r="283" spans="1:4" ht="51">
      <c r="A283" s="405">
        <v>4814</v>
      </c>
      <c r="B283" s="406" t="s">
        <v>6932</v>
      </c>
      <c r="C283" s="405" t="s">
        <v>1299</v>
      </c>
      <c r="D283" s="405">
        <v>117.61</v>
      </c>
    </row>
    <row r="284" spans="1:4" ht="25.5">
      <c r="A284" s="405">
        <v>25967</v>
      </c>
      <c r="B284" s="406" t="s">
        <v>6933</v>
      </c>
      <c r="C284" s="405" t="s">
        <v>1299</v>
      </c>
      <c r="D284" s="407">
        <v>1448.78</v>
      </c>
    </row>
    <row r="285" spans="1:4">
      <c r="A285" s="405">
        <v>6122</v>
      </c>
      <c r="B285" s="406" t="s">
        <v>6934</v>
      </c>
      <c r="C285" s="405" t="s">
        <v>1302</v>
      </c>
      <c r="D285" s="405">
        <v>12.45</v>
      </c>
    </row>
    <row r="286" spans="1:4" ht="25.5">
      <c r="A286" s="405">
        <v>40810</v>
      </c>
      <c r="B286" s="406" t="s">
        <v>6935</v>
      </c>
      <c r="C286" s="405" t="s">
        <v>1421</v>
      </c>
      <c r="D286" s="407">
        <v>2204.0700000000002</v>
      </c>
    </row>
    <row r="287" spans="1:4" ht="25.5">
      <c r="A287" s="405">
        <v>21100</v>
      </c>
      <c r="B287" s="406" t="s">
        <v>6936</v>
      </c>
      <c r="C287" s="405" t="s">
        <v>1299</v>
      </c>
      <c r="D287" s="407">
        <v>2194.52</v>
      </c>
    </row>
    <row r="288" spans="1:4" ht="51">
      <c r="A288" s="405">
        <v>11816</v>
      </c>
      <c r="B288" s="406" t="s">
        <v>6937</v>
      </c>
      <c r="C288" s="405" t="s">
        <v>1299</v>
      </c>
      <c r="D288" s="407">
        <v>2340</v>
      </c>
    </row>
    <row r="289" spans="1:4" ht="51">
      <c r="A289" s="405">
        <v>11814</v>
      </c>
      <c r="B289" s="406" t="s">
        <v>6938</v>
      </c>
      <c r="C289" s="405" t="s">
        <v>1299</v>
      </c>
      <c r="D289" s="407">
        <v>5093.59</v>
      </c>
    </row>
    <row r="290" spans="1:4" ht="63.75">
      <c r="A290" s="405">
        <v>14186</v>
      </c>
      <c r="B290" s="406" t="s">
        <v>6939</v>
      </c>
      <c r="C290" s="405" t="s">
        <v>1299</v>
      </c>
      <c r="D290" s="407">
        <v>6395.69</v>
      </c>
    </row>
    <row r="291" spans="1:4" ht="51">
      <c r="A291" s="405">
        <v>14185</v>
      </c>
      <c r="B291" s="406" t="s">
        <v>6940</v>
      </c>
      <c r="C291" s="405" t="s">
        <v>1299</v>
      </c>
      <c r="D291" s="407">
        <v>8284.91</v>
      </c>
    </row>
    <row r="292" spans="1:4" ht="51">
      <c r="A292" s="405">
        <v>11811</v>
      </c>
      <c r="B292" s="406" t="s">
        <v>6941</v>
      </c>
      <c r="C292" s="405" t="s">
        <v>1299</v>
      </c>
      <c r="D292" s="407">
        <v>3167.83</v>
      </c>
    </row>
    <row r="293" spans="1:4" ht="25.5">
      <c r="A293" s="405">
        <v>26038</v>
      </c>
      <c r="B293" s="406" t="s">
        <v>6942</v>
      </c>
      <c r="C293" s="405" t="s">
        <v>1299</v>
      </c>
      <c r="D293" s="407">
        <v>202992.51</v>
      </c>
    </row>
    <row r="294" spans="1:4" ht="38.25">
      <c r="A294" s="405">
        <v>34482</v>
      </c>
      <c r="B294" s="406" t="s">
        <v>6943</v>
      </c>
      <c r="C294" s="405" t="s">
        <v>1299</v>
      </c>
      <c r="D294" s="407">
        <v>4258.0200000000004</v>
      </c>
    </row>
    <row r="295" spans="1:4" ht="38.25">
      <c r="A295" s="405">
        <v>34469</v>
      </c>
      <c r="B295" s="406" t="s">
        <v>6944</v>
      </c>
      <c r="C295" s="405" t="s">
        <v>1299</v>
      </c>
      <c r="D295" s="407">
        <v>6586.63</v>
      </c>
    </row>
    <row r="296" spans="1:4" ht="38.25">
      <c r="A296" s="405">
        <v>34472</v>
      </c>
      <c r="B296" s="406" t="s">
        <v>6945</v>
      </c>
      <c r="C296" s="405" t="s">
        <v>1299</v>
      </c>
      <c r="D296" s="407">
        <v>2026.5</v>
      </c>
    </row>
    <row r="297" spans="1:4" ht="38.25">
      <c r="A297" s="405">
        <v>34476</v>
      </c>
      <c r="B297" s="406" t="s">
        <v>6946</v>
      </c>
      <c r="C297" s="405" t="s">
        <v>1299</v>
      </c>
      <c r="D297" s="407">
        <v>3435.2</v>
      </c>
    </row>
    <row r="298" spans="1:4" ht="38.25">
      <c r="A298" s="405">
        <v>34477</v>
      </c>
      <c r="B298" s="406" t="s">
        <v>6947</v>
      </c>
      <c r="C298" s="405" t="s">
        <v>1299</v>
      </c>
      <c r="D298" s="407">
        <v>4559.18</v>
      </c>
    </row>
    <row r="299" spans="1:4" ht="25.5">
      <c r="A299" s="405">
        <v>39847</v>
      </c>
      <c r="B299" s="406" t="s">
        <v>6948</v>
      </c>
      <c r="C299" s="405" t="s">
        <v>1299</v>
      </c>
      <c r="D299" s="407">
        <v>1687.22</v>
      </c>
    </row>
    <row r="300" spans="1:4" ht="25.5">
      <c r="A300" s="405">
        <v>39844</v>
      </c>
      <c r="B300" s="406" t="s">
        <v>6949</v>
      </c>
      <c r="C300" s="405" t="s">
        <v>1299</v>
      </c>
      <c r="D300" s="407">
        <v>2490</v>
      </c>
    </row>
    <row r="301" spans="1:4" ht="25.5">
      <c r="A301" s="405">
        <v>39846</v>
      </c>
      <c r="B301" s="406" t="s">
        <v>6950</v>
      </c>
      <c r="C301" s="405" t="s">
        <v>1299</v>
      </c>
      <c r="D301" s="407">
        <v>1521.34</v>
      </c>
    </row>
    <row r="302" spans="1:4" ht="25.5">
      <c r="A302" s="405">
        <v>39838</v>
      </c>
      <c r="B302" s="406" t="s">
        <v>6951</v>
      </c>
      <c r="C302" s="405" t="s">
        <v>1299</v>
      </c>
      <c r="D302" s="407">
        <v>4216.63</v>
      </c>
    </row>
    <row r="303" spans="1:4" ht="25.5">
      <c r="A303" s="405">
        <v>39839</v>
      </c>
      <c r="B303" s="406" t="s">
        <v>6952</v>
      </c>
      <c r="C303" s="405" t="s">
        <v>1299</v>
      </c>
      <c r="D303" s="407">
        <v>4405.43</v>
      </c>
    </row>
    <row r="304" spans="1:4" ht="25.5">
      <c r="A304" s="405">
        <v>39841</v>
      </c>
      <c r="B304" s="406" t="s">
        <v>6953</v>
      </c>
      <c r="C304" s="405" t="s">
        <v>1299</v>
      </c>
      <c r="D304" s="407">
        <v>5969.58</v>
      </c>
    </row>
    <row r="305" spans="1:4" ht="25.5">
      <c r="A305" s="405">
        <v>39842</v>
      </c>
      <c r="B305" s="406" t="s">
        <v>6954</v>
      </c>
      <c r="C305" s="405" t="s">
        <v>1299</v>
      </c>
      <c r="D305" s="407">
        <v>7583.6</v>
      </c>
    </row>
    <row r="306" spans="1:4" ht="25.5">
      <c r="A306" s="405">
        <v>39843</v>
      </c>
      <c r="B306" s="406" t="s">
        <v>6955</v>
      </c>
      <c r="C306" s="405" t="s">
        <v>1299</v>
      </c>
      <c r="D306" s="407">
        <v>8371.44</v>
      </c>
    </row>
    <row r="307" spans="1:4">
      <c r="A307" s="405">
        <v>39580</v>
      </c>
      <c r="B307" s="406" t="s">
        <v>6956</v>
      </c>
      <c r="C307" s="405" t="s">
        <v>1299</v>
      </c>
      <c r="D307" s="407">
        <v>72383.759999999995</v>
      </c>
    </row>
    <row r="308" spans="1:4">
      <c r="A308" s="405">
        <v>39577</v>
      </c>
      <c r="B308" s="406" t="s">
        <v>6957</v>
      </c>
      <c r="C308" s="405" t="s">
        <v>1299</v>
      </c>
      <c r="D308" s="407">
        <v>31152.400000000001</v>
      </c>
    </row>
    <row r="309" spans="1:4">
      <c r="A309" s="405">
        <v>39578</v>
      </c>
      <c r="B309" s="406" t="s">
        <v>6958</v>
      </c>
      <c r="C309" s="405" t="s">
        <v>1299</v>
      </c>
      <c r="D309" s="407">
        <v>37666.379999999997</v>
      </c>
    </row>
    <row r="310" spans="1:4">
      <c r="A310" s="405">
        <v>39579</v>
      </c>
      <c r="B310" s="406" t="s">
        <v>6959</v>
      </c>
      <c r="C310" s="405" t="s">
        <v>1299</v>
      </c>
      <c r="D310" s="407">
        <v>46821.71</v>
      </c>
    </row>
    <row r="311" spans="1:4" ht="25.5">
      <c r="A311" s="405">
        <v>39557</v>
      </c>
      <c r="B311" s="406" t="s">
        <v>6960</v>
      </c>
      <c r="C311" s="405" t="s">
        <v>1299</v>
      </c>
      <c r="D311" s="407">
        <v>6723.24</v>
      </c>
    </row>
    <row r="312" spans="1:4" ht="25.5">
      <c r="A312" s="405">
        <v>39558</v>
      </c>
      <c r="B312" s="406" t="s">
        <v>6961</v>
      </c>
      <c r="C312" s="405" t="s">
        <v>1299</v>
      </c>
      <c r="D312" s="407">
        <v>6766.91</v>
      </c>
    </row>
    <row r="313" spans="1:4" ht="25.5">
      <c r="A313" s="405">
        <v>39559</v>
      </c>
      <c r="B313" s="406" t="s">
        <v>6962</v>
      </c>
      <c r="C313" s="405" t="s">
        <v>1299</v>
      </c>
      <c r="D313" s="407">
        <v>7022.23</v>
      </c>
    </row>
    <row r="314" spans="1:4" ht="25.5">
      <c r="A314" s="405">
        <v>39560</v>
      </c>
      <c r="B314" s="406" t="s">
        <v>6963</v>
      </c>
      <c r="C314" s="405" t="s">
        <v>1299</v>
      </c>
      <c r="D314" s="407">
        <v>8075.22</v>
      </c>
    </row>
    <row r="315" spans="1:4" ht="25.5">
      <c r="A315" s="405">
        <v>39561</v>
      </c>
      <c r="B315" s="406" t="s">
        <v>6964</v>
      </c>
      <c r="C315" s="405" t="s">
        <v>1299</v>
      </c>
      <c r="D315" s="407">
        <v>9378.2800000000007</v>
      </c>
    </row>
    <row r="316" spans="1:4" ht="25.5">
      <c r="A316" s="405">
        <v>39556</v>
      </c>
      <c r="B316" s="406" t="s">
        <v>6965</v>
      </c>
      <c r="C316" s="405" t="s">
        <v>1299</v>
      </c>
      <c r="D316" s="407">
        <v>6193.23</v>
      </c>
    </row>
    <row r="317" spans="1:4" ht="25.5">
      <c r="A317" s="405">
        <v>39555</v>
      </c>
      <c r="B317" s="406" t="s">
        <v>6966</v>
      </c>
      <c r="C317" s="405" t="s">
        <v>1299</v>
      </c>
      <c r="D317" s="407">
        <v>1941.92</v>
      </c>
    </row>
    <row r="318" spans="1:4" ht="25.5">
      <c r="A318" s="405">
        <v>39548</v>
      </c>
      <c r="B318" s="406" t="s">
        <v>6967</v>
      </c>
      <c r="C318" s="405" t="s">
        <v>1299</v>
      </c>
      <c r="D318" s="407">
        <v>2808.87</v>
      </c>
    </row>
    <row r="319" spans="1:4" ht="25.5">
      <c r="A319" s="405">
        <v>39554</v>
      </c>
      <c r="B319" s="406" t="s">
        <v>6968</v>
      </c>
      <c r="C319" s="405" t="s">
        <v>1299</v>
      </c>
      <c r="D319" s="407">
        <v>3486.49</v>
      </c>
    </row>
    <row r="320" spans="1:4" ht="25.5">
      <c r="A320" s="405">
        <v>39550</v>
      </c>
      <c r="B320" s="406" t="s">
        <v>6969</v>
      </c>
      <c r="C320" s="405" t="s">
        <v>1299</v>
      </c>
      <c r="D320" s="407">
        <v>1359.65</v>
      </c>
    </row>
    <row r="321" spans="1:4" ht="25.5">
      <c r="A321" s="405">
        <v>39551</v>
      </c>
      <c r="B321" s="406" t="s">
        <v>6970</v>
      </c>
      <c r="C321" s="405" t="s">
        <v>1299</v>
      </c>
      <c r="D321" s="407">
        <v>1702.64</v>
      </c>
    </row>
    <row r="322" spans="1:4" ht="25.5">
      <c r="A322" s="405">
        <v>39826</v>
      </c>
      <c r="B322" s="406" t="s">
        <v>6971</v>
      </c>
      <c r="C322" s="405" t="s">
        <v>1299</v>
      </c>
      <c r="D322" s="407">
        <v>4607.55</v>
      </c>
    </row>
    <row r="323" spans="1:4" ht="25.5">
      <c r="A323" s="405">
        <v>10700</v>
      </c>
      <c r="B323" s="406" t="s">
        <v>6972</v>
      </c>
      <c r="C323" s="405" t="s">
        <v>1299</v>
      </c>
      <c r="D323" s="407">
        <v>11830.45</v>
      </c>
    </row>
    <row r="324" spans="1:4" ht="25.5">
      <c r="A324" s="405">
        <v>346</v>
      </c>
      <c r="B324" s="406" t="s">
        <v>6973</v>
      </c>
      <c r="C324" s="405" t="s">
        <v>1296</v>
      </c>
      <c r="D324" s="405">
        <v>14.5</v>
      </c>
    </row>
    <row r="325" spans="1:4" ht="25.5">
      <c r="A325" s="405">
        <v>3312</v>
      </c>
      <c r="B325" s="406" t="s">
        <v>6974</v>
      </c>
      <c r="C325" s="405" t="s">
        <v>1296</v>
      </c>
      <c r="D325" s="405">
        <v>22.23</v>
      </c>
    </row>
    <row r="326" spans="1:4" ht="25.5">
      <c r="A326" s="405">
        <v>339</v>
      </c>
      <c r="B326" s="406" t="s">
        <v>6975</v>
      </c>
      <c r="C326" s="405" t="s">
        <v>1303</v>
      </c>
      <c r="D326" s="405">
        <v>0.7</v>
      </c>
    </row>
    <row r="327" spans="1:4" ht="25.5">
      <c r="A327" s="405">
        <v>340</v>
      </c>
      <c r="B327" s="406" t="s">
        <v>6976</v>
      </c>
      <c r="C327" s="405" t="s">
        <v>1303</v>
      </c>
      <c r="D327" s="405">
        <v>0.97</v>
      </c>
    </row>
    <row r="328" spans="1:4">
      <c r="A328" s="405">
        <v>338</v>
      </c>
      <c r="B328" s="406" t="s">
        <v>6977</v>
      </c>
      <c r="C328" s="405" t="s">
        <v>1296</v>
      </c>
      <c r="D328" s="405">
        <v>18.25</v>
      </c>
    </row>
    <row r="329" spans="1:4" ht="25.5">
      <c r="A329" s="405">
        <v>334</v>
      </c>
      <c r="B329" s="406" t="s">
        <v>6978</v>
      </c>
      <c r="C329" s="405" t="s">
        <v>1296</v>
      </c>
      <c r="D329" s="405">
        <v>13.11</v>
      </c>
    </row>
    <row r="330" spans="1:4" ht="25.5">
      <c r="A330" s="405">
        <v>335</v>
      </c>
      <c r="B330" s="406" t="s">
        <v>6979</v>
      </c>
      <c r="C330" s="405" t="s">
        <v>1296</v>
      </c>
      <c r="D330" s="405">
        <v>12.02</v>
      </c>
    </row>
    <row r="331" spans="1:4" ht="25.5">
      <c r="A331" s="405">
        <v>342</v>
      </c>
      <c r="B331" s="406" t="s">
        <v>6980</v>
      </c>
      <c r="C331" s="405" t="s">
        <v>1296</v>
      </c>
      <c r="D331" s="405">
        <v>13.58</v>
      </c>
    </row>
    <row r="332" spans="1:4" ht="25.5">
      <c r="A332" s="405">
        <v>333</v>
      </c>
      <c r="B332" s="406" t="s">
        <v>6981</v>
      </c>
      <c r="C332" s="405" t="s">
        <v>1296</v>
      </c>
      <c r="D332" s="405">
        <v>13.9</v>
      </c>
    </row>
    <row r="333" spans="1:4" ht="25.5">
      <c r="A333" s="405">
        <v>343</v>
      </c>
      <c r="B333" s="406" t="s">
        <v>6982</v>
      </c>
      <c r="C333" s="405" t="s">
        <v>1303</v>
      </c>
      <c r="D333" s="405">
        <v>0.37</v>
      </c>
    </row>
    <row r="334" spans="1:4" ht="25.5">
      <c r="A334" s="405">
        <v>344</v>
      </c>
      <c r="B334" s="406" t="s">
        <v>6983</v>
      </c>
      <c r="C334" s="405" t="s">
        <v>1296</v>
      </c>
      <c r="D334" s="405">
        <v>15.03</v>
      </c>
    </row>
    <row r="335" spans="1:4" ht="25.5">
      <c r="A335" s="405">
        <v>341</v>
      </c>
      <c r="B335" s="406" t="s">
        <v>6984</v>
      </c>
      <c r="C335" s="405" t="s">
        <v>1303</v>
      </c>
      <c r="D335" s="405">
        <v>0.18</v>
      </c>
    </row>
    <row r="336" spans="1:4" ht="25.5">
      <c r="A336" s="405">
        <v>345</v>
      </c>
      <c r="B336" s="406" t="s">
        <v>6984</v>
      </c>
      <c r="C336" s="405" t="s">
        <v>1296</v>
      </c>
      <c r="D336" s="405">
        <v>18.37</v>
      </c>
    </row>
    <row r="337" spans="1:4" ht="25.5">
      <c r="A337" s="405">
        <v>11107</v>
      </c>
      <c r="B337" s="406" t="s">
        <v>6985</v>
      </c>
      <c r="C337" s="405" t="s">
        <v>1296</v>
      </c>
      <c r="D337" s="405">
        <v>11.93</v>
      </c>
    </row>
    <row r="338" spans="1:4" ht="25.5">
      <c r="A338" s="405">
        <v>3313</v>
      </c>
      <c r="B338" s="406" t="s">
        <v>6986</v>
      </c>
      <c r="C338" s="405" t="s">
        <v>1296</v>
      </c>
      <c r="D338" s="405">
        <v>28.62</v>
      </c>
    </row>
    <row r="339" spans="1:4">
      <c r="A339" s="405">
        <v>34562</v>
      </c>
      <c r="B339" s="406" t="s">
        <v>6987</v>
      </c>
      <c r="C339" s="405" t="s">
        <v>1296</v>
      </c>
      <c r="D339" s="405">
        <v>12.31</v>
      </c>
    </row>
    <row r="340" spans="1:4">
      <c r="A340" s="405">
        <v>337</v>
      </c>
      <c r="B340" s="406" t="s">
        <v>6988</v>
      </c>
      <c r="C340" s="405" t="s">
        <v>1296</v>
      </c>
      <c r="D340" s="405">
        <v>11.9</v>
      </c>
    </row>
    <row r="341" spans="1:4" ht="25.5">
      <c r="A341" s="405">
        <v>369</v>
      </c>
      <c r="B341" s="406" t="s">
        <v>6989</v>
      </c>
      <c r="C341" s="405" t="s">
        <v>1297</v>
      </c>
      <c r="D341" s="405">
        <v>62.31</v>
      </c>
    </row>
    <row r="342" spans="1:4" ht="25.5">
      <c r="A342" s="405">
        <v>366</v>
      </c>
      <c r="B342" s="406" t="s">
        <v>6990</v>
      </c>
      <c r="C342" s="405" t="s">
        <v>1297</v>
      </c>
      <c r="D342" s="405">
        <v>61.5</v>
      </c>
    </row>
    <row r="343" spans="1:4" ht="25.5">
      <c r="A343" s="405">
        <v>367</v>
      </c>
      <c r="B343" s="406" t="s">
        <v>6991</v>
      </c>
      <c r="C343" s="405" t="s">
        <v>1297</v>
      </c>
      <c r="D343" s="405">
        <v>66.5</v>
      </c>
    </row>
    <row r="344" spans="1:4" ht="25.5">
      <c r="A344" s="405">
        <v>370</v>
      </c>
      <c r="B344" s="406" t="s">
        <v>6992</v>
      </c>
      <c r="C344" s="405" t="s">
        <v>1297</v>
      </c>
      <c r="D344" s="405">
        <v>62.75</v>
      </c>
    </row>
    <row r="345" spans="1:4" ht="38.25">
      <c r="A345" s="405">
        <v>368</v>
      </c>
      <c r="B345" s="406" t="s">
        <v>6993</v>
      </c>
      <c r="C345" s="405" t="s">
        <v>1297</v>
      </c>
      <c r="D345" s="405">
        <v>49.87</v>
      </c>
    </row>
    <row r="346" spans="1:4" ht="38.25">
      <c r="A346" s="405">
        <v>11075</v>
      </c>
      <c r="B346" s="406" t="s">
        <v>6994</v>
      </c>
      <c r="C346" s="405" t="s">
        <v>1297</v>
      </c>
      <c r="D346" s="407">
        <v>1088.93</v>
      </c>
    </row>
    <row r="347" spans="1:4" ht="38.25">
      <c r="A347" s="405">
        <v>11076</v>
      </c>
      <c r="B347" s="406" t="s">
        <v>6995</v>
      </c>
      <c r="C347" s="405" t="s">
        <v>1297</v>
      </c>
      <c r="D347" s="405">
        <v>83.12</v>
      </c>
    </row>
    <row r="348" spans="1:4">
      <c r="A348" s="405">
        <v>1381</v>
      </c>
      <c r="B348" s="406" t="s">
        <v>6996</v>
      </c>
      <c r="C348" s="405" t="s">
        <v>1296</v>
      </c>
      <c r="D348" s="405">
        <v>0.55000000000000004</v>
      </c>
    </row>
    <row r="349" spans="1:4">
      <c r="A349" s="405">
        <v>34353</v>
      </c>
      <c r="B349" s="406" t="s">
        <v>6997</v>
      </c>
      <c r="C349" s="405" t="s">
        <v>1296</v>
      </c>
      <c r="D349" s="405">
        <v>1.1000000000000001</v>
      </c>
    </row>
    <row r="350" spans="1:4">
      <c r="A350" s="405">
        <v>37595</v>
      </c>
      <c r="B350" s="406" t="s">
        <v>6998</v>
      </c>
      <c r="C350" s="405" t="s">
        <v>1296</v>
      </c>
      <c r="D350" s="405">
        <v>1.68</v>
      </c>
    </row>
    <row r="351" spans="1:4">
      <c r="A351" s="405">
        <v>37596</v>
      </c>
      <c r="B351" s="406" t="s">
        <v>6999</v>
      </c>
      <c r="C351" s="405" t="s">
        <v>1296</v>
      </c>
      <c r="D351" s="405">
        <v>2.4900000000000002</v>
      </c>
    </row>
    <row r="352" spans="1:4" ht="38.25">
      <c r="A352" s="405">
        <v>371</v>
      </c>
      <c r="B352" s="406" t="s">
        <v>7000</v>
      </c>
      <c r="C352" s="405" t="s">
        <v>1296</v>
      </c>
      <c r="D352" s="405">
        <v>0.49</v>
      </c>
    </row>
    <row r="353" spans="1:4" ht="25.5">
      <c r="A353" s="405">
        <v>37553</v>
      </c>
      <c r="B353" s="406" t="s">
        <v>7001</v>
      </c>
      <c r="C353" s="405" t="s">
        <v>1296</v>
      </c>
      <c r="D353" s="405">
        <v>1.86</v>
      </c>
    </row>
    <row r="354" spans="1:4" ht="25.5">
      <c r="A354" s="405">
        <v>37552</v>
      </c>
      <c r="B354" s="406" t="s">
        <v>7002</v>
      </c>
      <c r="C354" s="405" t="s">
        <v>1296</v>
      </c>
      <c r="D354" s="405">
        <v>2.38</v>
      </c>
    </row>
    <row r="355" spans="1:4" ht="25.5">
      <c r="A355" s="405">
        <v>36880</v>
      </c>
      <c r="B355" s="406" t="s">
        <v>7003</v>
      </c>
      <c r="C355" s="405" t="s">
        <v>1296</v>
      </c>
      <c r="D355" s="405">
        <v>1.85</v>
      </c>
    </row>
    <row r="356" spans="1:4">
      <c r="A356" s="405">
        <v>34355</v>
      </c>
      <c r="B356" s="406" t="s">
        <v>7004</v>
      </c>
      <c r="C356" s="405" t="s">
        <v>1296</v>
      </c>
      <c r="D356" s="405">
        <v>1.52</v>
      </c>
    </row>
    <row r="357" spans="1:4" ht="25.5">
      <c r="A357" s="405">
        <v>130</v>
      </c>
      <c r="B357" s="406" t="s">
        <v>7005</v>
      </c>
      <c r="C357" s="405" t="s">
        <v>1296</v>
      </c>
      <c r="D357" s="405">
        <v>3.92</v>
      </c>
    </row>
    <row r="358" spans="1:4" ht="38.25">
      <c r="A358" s="405">
        <v>135</v>
      </c>
      <c r="B358" s="406" t="s">
        <v>7006</v>
      </c>
      <c r="C358" s="405" t="s">
        <v>1296</v>
      </c>
      <c r="D358" s="405">
        <v>5.0599999999999996</v>
      </c>
    </row>
    <row r="359" spans="1:4">
      <c r="A359" s="405">
        <v>36886</v>
      </c>
      <c r="B359" s="406" t="s">
        <v>7007</v>
      </c>
      <c r="C359" s="405" t="s">
        <v>1296</v>
      </c>
      <c r="D359" s="405">
        <v>0.57999999999999996</v>
      </c>
    </row>
    <row r="360" spans="1:4" ht="25.5">
      <c r="A360" s="405">
        <v>374</v>
      </c>
      <c r="B360" s="406" t="s">
        <v>7008</v>
      </c>
      <c r="C360" s="405" t="s">
        <v>1296</v>
      </c>
      <c r="D360" s="405">
        <v>0.42</v>
      </c>
    </row>
    <row r="361" spans="1:4" ht="38.25">
      <c r="A361" s="405">
        <v>38546</v>
      </c>
      <c r="B361" s="406" t="s">
        <v>7009</v>
      </c>
      <c r="C361" s="405" t="s">
        <v>1297</v>
      </c>
      <c r="D361" s="405">
        <v>434.43</v>
      </c>
    </row>
    <row r="362" spans="1:4">
      <c r="A362" s="405">
        <v>34549</v>
      </c>
      <c r="B362" s="406" t="s">
        <v>7010</v>
      </c>
      <c r="C362" s="405" t="s">
        <v>1297</v>
      </c>
      <c r="D362" s="405">
        <v>186.93</v>
      </c>
    </row>
    <row r="363" spans="1:4" ht="25.5">
      <c r="A363" s="405">
        <v>6081</v>
      </c>
      <c r="B363" s="406" t="s">
        <v>7011</v>
      </c>
      <c r="C363" s="405" t="s">
        <v>1297</v>
      </c>
      <c r="D363" s="405">
        <v>26.48</v>
      </c>
    </row>
    <row r="364" spans="1:4" ht="25.5">
      <c r="A364" s="405">
        <v>6077</v>
      </c>
      <c r="B364" s="406" t="s">
        <v>7012</v>
      </c>
      <c r="C364" s="405" t="s">
        <v>1297</v>
      </c>
      <c r="D364" s="405">
        <v>15.26</v>
      </c>
    </row>
    <row r="365" spans="1:4" ht="38.25">
      <c r="A365" s="405">
        <v>6079</v>
      </c>
      <c r="B365" s="406" t="s">
        <v>7013</v>
      </c>
      <c r="C365" s="405" t="s">
        <v>1297</v>
      </c>
      <c r="D365" s="405">
        <v>8.7200000000000006</v>
      </c>
    </row>
    <row r="366" spans="1:4" ht="38.25">
      <c r="A366" s="405">
        <v>1091</v>
      </c>
      <c r="B366" s="406" t="s">
        <v>7014</v>
      </c>
      <c r="C366" s="405" t="s">
        <v>1299</v>
      </c>
      <c r="D366" s="405">
        <v>22.78</v>
      </c>
    </row>
    <row r="367" spans="1:4" ht="38.25">
      <c r="A367" s="405">
        <v>1094</v>
      </c>
      <c r="B367" s="406" t="s">
        <v>7015</v>
      </c>
      <c r="C367" s="405" t="s">
        <v>1299</v>
      </c>
      <c r="D367" s="405">
        <v>15.94</v>
      </c>
    </row>
    <row r="368" spans="1:4" ht="38.25">
      <c r="A368" s="405">
        <v>1095</v>
      </c>
      <c r="B368" s="406" t="s">
        <v>7016</v>
      </c>
      <c r="C368" s="405" t="s">
        <v>1299</v>
      </c>
      <c r="D368" s="405">
        <v>33.869999999999997</v>
      </c>
    </row>
    <row r="369" spans="1:4" ht="38.25">
      <c r="A369" s="405">
        <v>1092</v>
      </c>
      <c r="B369" s="406" t="s">
        <v>7017</v>
      </c>
      <c r="C369" s="405" t="s">
        <v>1299</v>
      </c>
      <c r="D369" s="405">
        <v>26.21</v>
      </c>
    </row>
    <row r="370" spans="1:4" ht="38.25">
      <c r="A370" s="405">
        <v>1093</v>
      </c>
      <c r="B370" s="406" t="s">
        <v>7018</v>
      </c>
      <c r="C370" s="405" t="s">
        <v>1299</v>
      </c>
      <c r="D370" s="405">
        <v>61.21</v>
      </c>
    </row>
    <row r="371" spans="1:4" ht="38.25">
      <c r="A371" s="405">
        <v>1090</v>
      </c>
      <c r="B371" s="406" t="s">
        <v>7019</v>
      </c>
      <c r="C371" s="405" t="s">
        <v>1299</v>
      </c>
      <c r="D371" s="405">
        <v>43.82</v>
      </c>
    </row>
    <row r="372" spans="1:4" ht="38.25">
      <c r="A372" s="405">
        <v>1096</v>
      </c>
      <c r="B372" s="406" t="s">
        <v>7020</v>
      </c>
      <c r="C372" s="405" t="s">
        <v>1299</v>
      </c>
      <c r="D372" s="405">
        <v>78.87</v>
      </c>
    </row>
    <row r="373" spans="1:4" ht="38.25">
      <c r="A373" s="405">
        <v>1097</v>
      </c>
      <c r="B373" s="406" t="s">
        <v>7021</v>
      </c>
      <c r="C373" s="405" t="s">
        <v>1299</v>
      </c>
      <c r="D373" s="405">
        <v>66.95</v>
      </c>
    </row>
    <row r="374" spans="1:4">
      <c r="A374" s="405">
        <v>378</v>
      </c>
      <c r="B374" s="406" t="s">
        <v>7022</v>
      </c>
      <c r="C374" s="405" t="s">
        <v>1302</v>
      </c>
      <c r="D374" s="405">
        <v>12.95</v>
      </c>
    </row>
    <row r="375" spans="1:4">
      <c r="A375" s="405">
        <v>40911</v>
      </c>
      <c r="B375" s="406" t="s">
        <v>7023</v>
      </c>
      <c r="C375" s="405" t="s">
        <v>1421</v>
      </c>
      <c r="D375" s="407">
        <v>2290.7399999999998</v>
      </c>
    </row>
    <row r="376" spans="1:4">
      <c r="A376" s="405">
        <v>33939</v>
      </c>
      <c r="B376" s="406" t="s">
        <v>7024</v>
      </c>
      <c r="C376" s="405" t="s">
        <v>1302</v>
      </c>
      <c r="D376" s="405">
        <v>57.76</v>
      </c>
    </row>
    <row r="377" spans="1:4">
      <c r="A377" s="405">
        <v>40815</v>
      </c>
      <c r="B377" s="406" t="s">
        <v>7025</v>
      </c>
      <c r="C377" s="405" t="s">
        <v>1421</v>
      </c>
      <c r="D377" s="407">
        <v>10216.09</v>
      </c>
    </row>
    <row r="378" spans="1:4">
      <c r="A378" s="405">
        <v>34760</v>
      </c>
      <c r="B378" s="406" t="s">
        <v>7026</v>
      </c>
      <c r="C378" s="405" t="s">
        <v>1302</v>
      </c>
      <c r="D378" s="405">
        <v>54.53</v>
      </c>
    </row>
    <row r="379" spans="1:4">
      <c r="A379" s="405">
        <v>40935</v>
      </c>
      <c r="B379" s="406" t="s">
        <v>7027</v>
      </c>
      <c r="C379" s="405" t="s">
        <v>1421</v>
      </c>
      <c r="D379" s="407">
        <v>9646.4699999999993</v>
      </c>
    </row>
    <row r="380" spans="1:4">
      <c r="A380" s="405">
        <v>33952</v>
      </c>
      <c r="B380" s="406" t="s">
        <v>7028</v>
      </c>
      <c r="C380" s="405" t="s">
        <v>1302</v>
      </c>
      <c r="D380" s="405">
        <v>82.04</v>
      </c>
    </row>
    <row r="381" spans="1:4">
      <c r="A381" s="405">
        <v>40816</v>
      </c>
      <c r="B381" s="406" t="s">
        <v>7029</v>
      </c>
      <c r="C381" s="405" t="s">
        <v>1421</v>
      </c>
      <c r="D381" s="407">
        <v>14511.11</v>
      </c>
    </row>
    <row r="382" spans="1:4">
      <c r="A382" s="405">
        <v>33953</v>
      </c>
      <c r="B382" s="406" t="s">
        <v>7030</v>
      </c>
      <c r="C382" s="405" t="s">
        <v>1302</v>
      </c>
      <c r="D382" s="405">
        <v>108.47</v>
      </c>
    </row>
    <row r="383" spans="1:4">
      <c r="A383" s="405">
        <v>40817</v>
      </c>
      <c r="B383" s="406" t="s">
        <v>7031</v>
      </c>
      <c r="C383" s="405" t="s">
        <v>1421</v>
      </c>
      <c r="D383" s="407">
        <v>19184.990000000002</v>
      </c>
    </row>
    <row r="384" spans="1:4" ht="38.25">
      <c r="A384" s="405">
        <v>13348</v>
      </c>
      <c r="B384" s="406" t="s">
        <v>7032</v>
      </c>
      <c r="C384" s="405" t="s">
        <v>1299</v>
      </c>
      <c r="D384" s="405">
        <v>0.53</v>
      </c>
    </row>
    <row r="385" spans="1:4" ht="25.5">
      <c r="A385" s="405">
        <v>39211</v>
      </c>
      <c r="B385" s="406" t="s">
        <v>7033</v>
      </c>
      <c r="C385" s="405" t="s">
        <v>1299</v>
      </c>
      <c r="D385" s="405">
        <v>0.77</v>
      </c>
    </row>
    <row r="386" spans="1:4" ht="25.5">
      <c r="A386" s="405">
        <v>39212</v>
      </c>
      <c r="B386" s="406" t="s">
        <v>7034</v>
      </c>
      <c r="C386" s="405" t="s">
        <v>1299</v>
      </c>
      <c r="D386" s="405">
        <v>0.86</v>
      </c>
    </row>
    <row r="387" spans="1:4" ht="25.5">
      <c r="A387" s="405">
        <v>39208</v>
      </c>
      <c r="B387" s="406" t="s">
        <v>7035</v>
      </c>
      <c r="C387" s="405" t="s">
        <v>1299</v>
      </c>
      <c r="D387" s="405">
        <v>0.23</v>
      </c>
    </row>
    <row r="388" spans="1:4" ht="25.5">
      <c r="A388" s="405">
        <v>39210</v>
      </c>
      <c r="B388" s="406" t="s">
        <v>7036</v>
      </c>
      <c r="C388" s="405" t="s">
        <v>1299</v>
      </c>
      <c r="D388" s="405">
        <v>0.43</v>
      </c>
    </row>
    <row r="389" spans="1:4" ht="25.5">
      <c r="A389" s="405">
        <v>39214</v>
      </c>
      <c r="B389" s="406" t="s">
        <v>7037</v>
      </c>
      <c r="C389" s="405" t="s">
        <v>1299</v>
      </c>
      <c r="D389" s="405">
        <v>1.6</v>
      </c>
    </row>
    <row r="390" spans="1:4" ht="25.5">
      <c r="A390" s="405">
        <v>39213</v>
      </c>
      <c r="B390" s="406" t="s">
        <v>7038</v>
      </c>
      <c r="C390" s="405" t="s">
        <v>1299</v>
      </c>
      <c r="D390" s="405">
        <v>1.1299999999999999</v>
      </c>
    </row>
    <row r="391" spans="1:4" ht="25.5">
      <c r="A391" s="405">
        <v>39209</v>
      </c>
      <c r="B391" s="406" t="s">
        <v>7039</v>
      </c>
      <c r="C391" s="405" t="s">
        <v>1299</v>
      </c>
      <c r="D391" s="405">
        <v>0.28000000000000003</v>
      </c>
    </row>
    <row r="392" spans="1:4" ht="25.5">
      <c r="A392" s="405">
        <v>39207</v>
      </c>
      <c r="B392" s="406" t="s">
        <v>7040</v>
      </c>
      <c r="C392" s="405" t="s">
        <v>1299</v>
      </c>
      <c r="D392" s="405">
        <v>0.43</v>
      </c>
    </row>
    <row r="393" spans="1:4" ht="25.5">
      <c r="A393" s="405">
        <v>39215</v>
      </c>
      <c r="B393" s="406" t="s">
        <v>7041</v>
      </c>
      <c r="C393" s="405" t="s">
        <v>1299</v>
      </c>
      <c r="D393" s="405">
        <v>2.91</v>
      </c>
    </row>
    <row r="394" spans="1:4" ht="25.5">
      <c r="A394" s="405">
        <v>39216</v>
      </c>
      <c r="B394" s="406" t="s">
        <v>7042</v>
      </c>
      <c r="C394" s="405" t="s">
        <v>1299</v>
      </c>
      <c r="D394" s="405">
        <v>4.0599999999999996</v>
      </c>
    </row>
    <row r="395" spans="1:4" ht="38.25">
      <c r="A395" s="405">
        <v>379</v>
      </c>
      <c r="B395" s="406" t="s">
        <v>7043</v>
      </c>
      <c r="C395" s="405" t="s">
        <v>1299</v>
      </c>
      <c r="D395" s="405">
        <v>0.46</v>
      </c>
    </row>
    <row r="396" spans="1:4" ht="38.25">
      <c r="A396" s="405">
        <v>11267</v>
      </c>
      <c r="B396" s="406" t="s">
        <v>7044</v>
      </c>
      <c r="C396" s="405" t="s">
        <v>1299</v>
      </c>
      <c r="D396" s="405">
        <v>4.63</v>
      </c>
    </row>
    <row r="397" spans="1:4" ht="25.5">
      <c r="A397" s="405">
        <v>41901</v>
      </c>
      <c r="B397" s="406" t="s">
        <v>7045</v>
      </c>
      <c r="C397" s="405" t="s">
        <v>1296</v>
      </c>
      <c r="D397" s="405">
        <v>4.88</v>
      </c>
    </row>
    <row r="398" spans="1:4" ht="38.25">
      <c r="A398" s="405">
        <v>510</v>
      </c>
      <c r="B398" s="406" t="s">
        <v>7046</v>
      </c>
      <c r="C398" s="405" t="s">
        <v>1296</v>
      </c>
      <c r="D398" s="405">
        <v>6.55</v>
      </c>
    </row>
    <row r="399" spans="1:4" ht="38.25">
      <c r="A399" s="405">
        <v>516</v>
      </c>
      <c r="B399" s="406" t="s">
        <v>7047</v>
      </c>
      <c r="C399" s="405" t="s">
        <v>1296</v>
      </c>
      <c r="D399" s="405">
        <v>6.98</v>
      </c>
    </row>
    <row r="400" spans="1:4" ht="38.25">
      <c r="A400" s="405">
        <v>509</v>
      </c>
      <c r="B400" s="406" t="s">
        <v>7048</v>
      </c>
      <c r="C400" s="405" t="s">
        <v>1296</v>
      </c>
      <c r="D400" s="405">
        <v>7.13</v>
      </c>
    </row>
    <row r="401" spans="1:4">
      <c r="A401" s="405">
        <v>40331</v>
      </c>
      <c r="B401" s="406" t="s">
        <v>7049</v>
      </c>
      <c r="C401" s="405" t="s">
        <v>1302</v>
      </c>
      <c r="D401" s="405">
        <v>10.86</v>
      </c>
    </row>
    <row r="402" spans="1:4">
      <c r="A402" s="405">
        <v>40930</v>
      </c>
      <c r="B402" s="406" t="s">
        <v>7050</v>
      </c>
      <c r="C402" s="405" t="s">
        <v>1421</v>
      </c>
      <c r="D402" s="407">
        <v>1923.7</v>
      </c>
    </row>
    <row r="403" spans="1:4" ht="25.5">
      <c r="A403" s="405">
        <v>11761</v>
      </c>
      <c r="B403" s="406" t="s">
        <v>7051</v>
      </c>
      <c r="C403" s="405" t="s">
        <v>1299</v>
      </c>
      <c r="D403" s="405">
        <v>49.99</v>
      </c>
    </row>
    <row r="404" spans="1:4" ht="25.5">
      <c r="A404" s="405">
        <v>377</v>
      </c>
      <c r="B404" s="406" t="s">
        <v>7052</v>
      </c>
      <c r="C404" s="405" t="s">
        <v>1299</v>
      </c>
      <c r="D404" s="405">
        <v>23.49</v>
      </c>
    </row>
    <row r="405" spans="1:4" ht="25.5">
      <c r="A405" s="405">
        <v>7588</v>
      </c>
      <c r="B405" s="406" t="s">
        <v>7053</v>
      </c>
      <c r="C405" s="405" t="s">
        <v>1299</v>
      </c>
      <c r="D405" s="405">
        <v>35</v>
      </c>
    </row>
    <row r="406" spans="1:4">
      <c r="A406" s="405">
        <v>34392</v>
      </c>
      <c r="B406" s="406" t="s">
        <v>7054</v>
      </c>
      <c r="C406" s="405" t="s">
        <v>1302</v>
      </c>
      <c r="D406" s="405">
        <v>9.91</v>
      </c>
    </row>
    <row r="407" spans="1:4">
      <c r="A407" s="405">
        <v>40908</v>
      </c>
      <c r="B407" s="406" t="s">
        <v>7055</v>
      </c>
      <c r="C407" s="405" t="s">
        <v>1421</v>
      </c>
      <c r="D407" s="407">
        <v>1755.27</v>
      </c>
    </row>
    <row r="408" spans="1:4">
      <c r="A408" s="405">
        <v>34551</v>
      </c>
      <c r="B408" s="406" t="s">
        <v>7056</v>
      </c>
      <c r="C408" s="405" t="s">
        <v>1302</v>
      </c>
      <c r="D408" s="405">
        <v>9.43</v>
      </c>
    </row>
    <row r="409" spans="1:4">
      <c r="A409" s="405">
        <v>41078</v>
      </c>
      <c r="B409" s="406" t="s">
        <v>7057</v>
      </c>
      <c r="C409" s="405" t="s">
        <v>1421</v>
      </c>
      <c r="D409" s="407">
        <v>1669.84</v>
      </c>
    </row>
    <row r="410" spans="1:4" ht="25.5">
      <c r="A410" s="405">
        <v>246</v>
      </c>
      <c r="B410" s="406" t="s">
        <v>7058</v>
      </c>
      <c r="C410" s="405" t="s">
        <v>1302</v>
      </c>
      <c r="D410" s="405">
        <v>9.48</v>
      </c>
    </row>
    <row r="411" spans="1:4" ht="25.5">
      <c r="A411" s="405">
        <v>40927</v>
      </c>
      <c r="B411" s="406" t="s">
        <v>7059</v>
      </c>
      <c r="C411" s="405" t="s">
        <v>1421</v>
      </c>
      <c r="D411" s="407">
        <v>1680.18</v>
      </c>
    </row>
    <row r="412" spans="1:4">
      <c r="A412" s="405">
        <v>2350</v>
      </c>
      <c r="B412" s="406" t="s">
        <v>7060</v>
      </c>
      <c r="C412" s="405" t="s">
        <v>1302</v>
      </c>
      <c r="D412" s="405">
        <v>10.43</v>
      </c>
    </row>
    <row r="413" spans="1:4">
      <c r="A413" s="405">
        <v>40812</v>
      </c>
      <c r="B413" s="406" t="s">
        <v>7061</v>
      </c>
      <c r="C413" s="405" t="s">
        <v>1421</v>
      </c>
      <c r="D413" s="407">
        <v>1846.95</v>
      </c>
    </row>
    <row r="414" spans="1:4" ht="25.5">
      <c r="A414" s="405">
        <v>245</v>
      </c>
      <c r="B414" s="406" t="s">
        <v>7062</v>
      </c>
      <c r="C414" s="405" t="s">
        <v>1302</v>
      </c>
      <c r="D414" s="405">
        <v>17.760000000000002</v>
      </c>
    </row>
    <row r="415" spans="1:4" ht="25.5">
      <c r="A415" s="405">
        <v>41090</v>
      </c>
      <c r="B415" s="406" t="s">
        <v>7063</v>
      </c>
      <c r="C415" s="405" t="s">
        <v>1421</v>
      </c>
      <c r="D415" s="407">
        <v>3143.08</v>
      </c>
    </row>
    <row r="416" spans="1:4">
      <c r="A416" s="405">
        <v>251</v>
      </c>
      <c r="B416" s="406" t="s">
        <v>7064</v>
      </c>
      <c r="C416" s="405" t="s">
        <v>1302</v>
      </c>
      <c r="D416" s="405">
        <v>8.1</v>
      </c>
    </row>
    <row r="417" spans="1:4">
      <c r="A417" s="405">
        <v>40975</v>
      </c>
      <c r="B417" s="406" t="s">
        <v>7065</v>
      </c>
      <c r="C417" s="405" t="s">
        <v>1421</v>
      </c>
      <c r="D417" s="407">
        <v>1436.02</v>
      </c>
    </row>
    <row r="418" spans="1:4">
      <c r="A418" s="405">
        <v>6127</v>
      </c>
      <c r="B418" s="406" t="s">
        <v>7066</v>
      </c>
      <c r="C418" s="405" t="s">
        <v>1302</v>
      </c>
      <c r="D418" s="405">
        <v>9.61</v>
      </c>
    </row>
    <row r="419" spans="1:4">
      <c r="A419" s="405">
        <v>41072</v>
      </c>
      <c r="B419" s="406" t="s">
        <v>7067</v>
      </c>
      <c r="C419" s="405" t="s">
        <v>1421</v>
      </c>
      <c r="D419" s="407">
        <v>1702.09</v>
      </c>
    </row>
    <row r="420" spans="1:4">
      <c r="A420" s="405">
        <v>6121</v>
      </c>
      <c r="B420" s="406" t="s">
        <v>7068</v>
      </c>
      <c r="C420" s="405" t="s">
        <v>1302</v>
      </c>
      <c r="D420" s="405">
        <v>10.36</v>
      </c>
    </row>
    <row r="421" spans="1:4">
      <c r="A421" s="405">
        <v>41071</v>
      </c>
      <c r="B421" s="406" t="s">
        <v>7069</v>
      </c>
      <c r="C421" s="405" t="s">
        <v>1421</v>
      </c>
      <c r="D421" s="407">
        <v>1834.56</v>
      </c>
    </row>
    <row r="422" spans="1:4">
      <c r="A422" s="405">
        <v>244</v>
      </c>
      <c r="B422" s="406" t="s">
        <v>7070</v>
      </c>
      <c r="C422" s="405" t="s">
        <v>1302</v>
      </c>
      <c r="D422" s="405">
        <v>5.0999999999999996</v>
      </c>
    </row>
    <row r="423" spans="1:4">
      <c r="A423" s="405">
        <v>41093</v>
      </c>
      <c r="B423" s="406" t="s">
        <v>7071</v>
      </c>
      <c r="C423" s="405" t="s">
        <v>1421</v>
      </c>
      <c r="D423" s="405">
        <v>948.48</v>
      </c>
    </row>
    <row r="424" spans="1:4">
      <c r="A424" s="405">
        <v>532</v>
      </c>
      <c r="B424" s="406" t="s">
        <v>7072</v>
      </c>
      <c r="C424" s="405" t="s">
        <v>1302</v>
      </c>
      <c r="D424" s="405">
        <v>20.239999999999998</v>
      </c>
    </row>
    <row r="425" spans="1:4" ht="25.5">
      <c r="A425" s="405">
        <v>40931</v>
      </c>
      <c r="B425" s="406" t="s">
        <v>7073</v>
      </c>
      <c r="C425" s="405" t="s">
        <v>1421</v>
      </c>
      <c r="D425" s="407">
        <v>3580.68</v>
      </c>
    </row>
    <row r="426" spans="1:4" ht="25.5">
      <c r="A426" s="405">
        <v>36150</v>
      </c>
      <c r="B426" s="406" t="s">
        <v>7074</v>
      </c>
      <c r="C426" s="405" t="s">
        <v>1299</v>
      </c>
      <c r="D426" s="405">
        <v>38.31</v>
      </c>
    </row>
    <row r="427" spans="1:4">
      <c r="A427" s="405">
        <v>41069</v>
      </c>
      <c r="B427" s="406" t="s">
        <v>7075</v>
      </c>
      <c r="C427" s="405" t="s">
        <v>1421</v>
      </c>
      <c r="D427" s="407">
        <v>2290.7399999999998</v>
      </c>
    </row>
    <row r="428" spans="1:4">
      <c r="A428" s="405">
        <v>4760</v>
      </c>
      <c r="B428" s="406" t="s">
        <v>7076</v>
      </c>
      <c r="C428" s="405" t="s">
        <v>1302</v>
      </c>
      <c r="D428" s="405">
        <v>12.95</v>
      </c>
    </row>
    <row r="429" spans="1:4" ht="25.5">
      <c r="A429" s="405">
        <v>10422</v>
      </c>
      <c r="B429" s="406" t="s">
        <v>7077</v>
      </c>
      <c r="C429" s="405" t="s">
        <v>1299</v>
      </c>
      <c r="D429" s="405">
        <v>290.63</v>
      </c>
    </row>
    <row r="430" spans="1:4" ht="25.5">
      <c r="A430" s="405">
        <v>10420</v>
      </c>
      <c r="B430" s="406" t="s">
        <v>7078</v>
      </c>
      <c r="C430" s="405" t="s">
        <v>1299</v>
      </c>
      <c r="D430" s="405">
        <v>109</v>
      </c>
    </row>
    <row r="431" spans="1:4" ht="25.5">
      <c r="A431" s="405">
        <v>10421</v>
      </c>
      <c r="B431" s="406" t="s">
        <v>7079</v>
      </c>
      <c r="C431" s="405" t="s">
        <v>1299</v>
      </c>
      <c r="D431" s="405">
        <v>145.88</v>
      </c>
    </row>
    <row r="432" spans="1:4" ht="38.25">
      <c r="A432" s="405">
        <v>36520</v>
      </c>
      <c r="B432" s="406" t="s">
        <v>7080</v>
      </c>
      <c r="C432" s="405" t="s">
        <v>1299</v>
      </c>
      <c r="D432" s="405">
        <v>543.04999999999995</v>
      </c>
    </row>
    <row r="433" spans="1:4">
      <c r="A433" s="405">
        <v>11784</v>
      </c>
      <c r="B433" s="406" t="s">
        <v>7081</v>
      </c>
      <c r="C433" s="405" t="s">
        <v>1299</v>
      </c>
      <c r="D433" s="405">
        <v>407.86</v>
      </c>
    </row>
    <row r="434" spans="1:4">
      <c r="A434" s="405">
        <v>10</v>
      </c>
      <c r="B434" s="406" t="s">
        <v>7082</v>
      </c>
      <c r="C434" s="405" t="s">
        <v>1299</v>
      </c>
      <c r="D434" s="405">
        <v>11.93</v>
      </c>
    </row>
    <row r="435" spans="1:4">
      <c r="A435" s="405">
        <v>4815</v>
      </c>
      <c r="B435" s="406" t="s">
        <v>7083</v>
      </c>
      <c r="C435" s="405" t="s">
        <v>1299</v>
      </c>
      <c r="D435" s="405">
        <v>5.41</v>
      </c>
    </row>
    <row r="436" spans="1:4" ht="25.5">
      <c r="A436" s="405">
        <v>541</v>
      </c>
      <c r="B436" s="406" t="s">
        <v>7084</v>
      </c>
      <c r="C436" s="405" t="s">
        <v>1299</v>
      </c>
      <c r="D436" s="405">
        <v>109.9</v>
      </c>
    </row>
    <row r="437" spans="1:4" ht="25.5">
      <c r="A437" s="405">
        <v>542</v>
      </c>
      <c r="B437" s="406" t="s">
        <v>7085</v>
      </c>
      <c r="C437" s="405" t="s">
        <v>1299</v>
      </c>
      <c r="D437" s="405">
        <v>137.76</v>
      </c>
    </row>
    <row r="438" spans="1:4" ht="25.5">
      <c r="A438" s="405">
        <v>540</v>
      </c>
      <c r="B438" s="406" t="s">
        <v>7086</v>
      </c>
      <c r="C438" s="405" t="s">
        <v>1299</v>
      </c>
      <c r="D438" s="405">
        <v>310.44</v>
      </c>
    </row>
    <row r="439" spans="1:4" ht="51">
      <c r="A439" s="405">
        <v>38364</v>
      </c>
      <c r="B439" s="406" t="s">
        <v>7087</v>
      </c>
      <c r="C439" s="405" t="s">
        <v>1299</v>
      </c>
      <c r="D439" s="405">
        <v>576.51</v>
      </c>
    </row>
    <row r="440" spans="1:4" ht="25.5">
      <c r="A440" s="405">
        <v>11692</v>
      </c>
      <c r="B440" s="406" t="s">
        <v>7088</v>
      </c>
      <c r="C440" s="405" t="s">
        <v>1304</v>
      </c>
      <c r="D440" s="405">
        <v>368.69</v>
      </c>
    </row>
    <row r="441" spans="1:4" ht="38.25">
      <c r="A441" s="405">
        <v>1746</v>
      </c>
      <c r="B441" s="406" t="s">
        <v>7089</v>
      </c>
      <c r="C441" s="405" t="s">
        <v>1299</v>
      </c>
      <c r="D441" s="405">
        <v>161</v>
      </c>
    </row>
    <row r="442" spans="1:4" ht="38.25">
      <c r="A442" s="405">
        <v>1748</v>
      </c>
      <c r="B442" s="406" t="s">
        <v>7090</v>
      </c>
      <c r="C442" s="405" t="s">
        <v>1299</v>
      </c>
      <c r="D442" s="405">
        <v>214.09</v>
      </c>
    </row>
    <row r="443" spans="1:4" ht="38.25">
      <c r="A443" s="405">
        <v>1749</v>
      </c>
      <c r="B443" s="406" t="s">
        <v>7091</v>
      </c>
      <c r="C443" s="405" t="s">
        <v>1299</v>
      </c>
      <c r="D443" s="405">
        <v>310.18</v>
      </c>
    </row>
    <row r="444" spans="1:4" ht="38.25">
      <c r="A444" s="405">
        <v>37412</v>
      </c>
      <c r="B444" s="406" t="s">
        <v>7092</v>
      </c>
      <c r="C444" s="405" t="s">
        <v>1299</v>
      </c>
      <c r="D444" s="405">
        <v>157.37</v>
      </c>
    </row>
    <row r="445" spans="1:4" ht="38.25">
      <c r="A445" s="405">
        <v>1745</v>
      </c>
      <c r="B445" s="406" t="s">
        <v>7093</v>
      </c>
      <c r="C445" s="405" t="s">
        <v>1299</v>
      </c>
      <c r="D445" s="405">
        <v>187.14</v>
      </c>
    </row>
    <row r="446" spans="1:4" ht="38.25">
      <c r="A446" s="405">
        <v>1750</v>
      </c>
      <c r="B446" s="406" t="s">
        <v>7094</v>
      </c>
      <c r="C446" s="405" t="s">
        <v>1299</v>
      </c>
      <c r="D446" s="405">
        <v>437.32</v>
      </c>
    </row>
    <row r="447" spans="1:4" ht="38.25">
      <c r="A447" s="405">
        <v>11687</v>
      </c>
      <c r="B447" s="406" t="s">
        <v>7095</v>
      </c>
      <c r="C447" s="405" t="s">
        <v>1303</v>
      </c>
      <c r="D447" s="405">
        <v>696.79</v>
      </c>
    </row>
    <row r="448" spans="1:4" ht="38.25">
      <c r="A448" s="405">
        <v>11689</v>
      </c>
      <c r="B448" s="406" t="s">
        <v>7096</v>
      </c>
      <c r="C448" s="405" t="s">
        <v>1303</v>
      </c>
      <c r="D448" s="405">
        <v>873.03</v>
      </c>
    </row>
    <row r="449" spans="1:4" ht="25.5">
      <c r="A449" s="405">
        <v>11693</v>
      </c>
      <c r="B449" s="406" t="s">
        <v>7097</v>
      </c>
      <c r="C449" s="405" t="s">
        <v>1304</v>
      </c>
      <c r="D449" s="405">
        <v>121.85</v>
      </c>
    </row>
    <row r="450" spans="1:4" ht="25.5">
      <c r="A450" s="405">
        <v>36215</v>
      </c>
      <c r="B450" s="406" t="s">
        <v>7098</v>
      </c>
      <c r="C450" s="405" t="s">
        <v>1299</v>
      </c>
      <c r="D450" s="405">
        <v>959.15</v>
      </c>
    </row>
    <row r="451" spans="1:4" ht="63.75">
      <c r="A451" s="405">
        <v>42439</v>
      </c>
      <c r="B451" s="406" t="s">
        <v>11969</v>
      </c>
      <c r="C451" s="405" t="s">
        <v>1299</v>
      </c>
      <c r="D451" s="407">
        <v>1050.1500000000001</v>
      </c>
    </row>
    <row r="452" spans="1:4">
      <c r="A452" s="405">
        <v>38381</v>
      </c>
      <c r="B452" s="406" t="s">
        <v>7099</v>
      </c>
      <c r="C452" s="405" t="s">
        <v>1299</v>
      </c>
      <c r="D452" s="405">
        <v>8.32</v>
      </c>
    </row>
    <row r="453" spans="1:4" ht="25.5">
      <c r="A453" s="405">
        <v>39621</v>
      </c>
      <c r="B453" s="406" t="s">
        <v>7100</v>
      </c>
      <c r="C453" s="405" t="s">
        <v>1312</v>
      </c>
      <c r="D453" s="407">
        <v>1264.1099999999999</v>
      </c>
    </row>
    <row r="454" spans="1:4" ht="25.5">
      <c r="A454" s="405">
        <v>39624</v>
      </c>
      <c r="B454" s="406" t="s">
        <v>7101</v>
      </c>
      <c r="C454" s="405" t="s">
        <v>1312</v>
      </c>
      <c r="D454" s="407">
        <v>1279.2</v>
      </c>
    </row>
    <row r="455" spans="1:4" ht="25.5">
      <c r="A455" s="405">
        <v>39615</v>
      </c>
      <c r="B455" s="406" t="s">
        <v>7102</v>
      </c>
      <c r="C455" s="405" t="s">
        <v>1299</v>
      </c>
      <c r="D455" s="405">
        <v>441.01</v>
      </c>
    </row>
    <row r="456" spans="1:4" ht="25.5">
      <c r="A456" s="405">
        <v>39620</v>
      </c>
      <c r="B456" s="406" t="s">
        <v>7103</v>
      </c>
      <c r="C456" s="405" t="s">
        <v>1299</v>
      </c>
      <c r="D456" s="405">
        <v>674.19</v>
      </c>
    </row>
    <row r="457" spans="1:4" ht="25.5">
      <c r="A457" s="405">
        <v>39623</v>
      </c>
      <c r="B457" s="406" t="s">
        <v>7104</v>
      </c>
      <c r="C457" s="405" t="s">
        <v>1299</v>
      </c>
      <c r="D457" s="405">
        <v>652.84</v>
      </c>
    </row>
    <row r="458" spans="1:4" ht="25.5">
      <c r="A458" s="405">
        <v>36207</v>
      </c>
      <c r="B458" s="406" t="s">
        <v>7105</v>
      </c>
      <c r="C458" s="405" t="s">
        <v>1299</v>
      </c>
      <c r="D458" s="405">
        <v>424.84</v>
      </c>
    </row>
    <row r="459" spans="1:4" ht="25.5">
      <c r="A459" s="405">
        <v>36209</v>
      </c>
      <c r="B459" s="406" t="s">
        <v>7106</v>
      </c>
      <c r="C459" s="405" t="s">
        <v>1299</v>
      </c>
      <c r="D459" s="405">
        <v>487.57</v>
      </c>
    </row>
    <row r="460" spans="1:4" ht="38.25">
      <c r="A460" s="405">
        <v>36210</v>
      </c>
      <c r="B460" s="406" t="s">
        <v>7107</v>
      </c>
      <c r="C460" s="405" t="s">
        <v>1299</v>
      </c>
      <c r="D460" s="405">
        <v>527.53</v>
      </c>
    </row>
    <row r="461" spans="1:4" ht="25.5">
      <c r="A461" s="405">
        <v>36204</v>
      </c>
      <c r="B461" s="406" t="s">
        <v>7108</v>
      </c>
      <c r="C461" s="405" t="s">
        <v>1299</v>
      </c>
      <c r="D461" s="405">
        <v>187.04</v>
      </c>
    </row>
    <row r="462" spans="1:4" ht="25.5">
      <c r="A462" s="405">
        <v>36205</v>
      </c>
      <c r="B462" s="406" t="s">
        <v>7109</v>
      </c>
      <c r="C462" s="405" t="s">
        <v>1299</v>
      </c>
      <c r="D462" s="405">
        <v>207.73</v>
      </c>
    </row>
    <row r="463" spans="1:4" ht="25.5">
      <c r="A463" s="405">
        <v>36081</v>
      </c>
      <c r="B463" s="406" t="s">
        <v>7110</v>
      </c>
      <c r="C463" s="405" t="s">
        <v>1299</v>
      </c>
      <c r="D463" s="405">
        <v>221.49</v>
      </c>
    </row>
    <row r="464" spans="1:4" ht="25.5">
      <c r="A464" s="405">
        <v>36206</v>
      </c>
      <c r="B464" s="406" t="s">
        <v>7111</v>
      </c>
      <c r="C464" s="405" t="s">
        <v>1299</v>
      </c>
      <c r="D464" s="405">
        <v>232.05</v>
      </c>
    </row>
    <row r="465" spans="1:4" ht="25.5">
      <c r="A465" s="405">
        <v>36218</v>
      </c>
      <c r="B465" s="406" t="s">
        <v>7112</v>
      </c>
      <c r="C465" s="405" t="s">
        <v>1299</v>
      </c>
      <c r="D465" s="405">
        <v>90.26</v>
      </c>
    </row>
    <row r="466" spans="1:4" ht="25.5">
      <c r="A466" s="405">
        <v>36220</v>
      </c>
      <c r="B466" s="406" t="s">
        <v>7113</v>
      </c>
      <c r="C466" s="405" t="s">
        <v>1299</v>
      </c>
      <c r="D466" s="405">
        <v>103.5</v>
      </c>
    </row>
    <row r="467" spans="1:4" ht="25.5">
      <c r="A467" s="405">
        <v>36080</v>
      </c>
      <c r="B467" s="406" t="s">
        <v>7114</v>
      </c>
      <c r="C467" s="405" t="s">
        <v>1299</v>
      </c>
      <c r="D467" s="405">
        <v>111.95</v>
      </c>
    </row>
    <row r="468" spans="1:4" ht="25.5">
      <c r="A468" s="405">
        <v>36223</v>
      </c>
      <c r="B468" s="406" t="s">
        <v>7115</v>
      </c>
      <c r="C468" s="405" t="s">
        <v>1299</v>
      </c>
      <c r="D468" s="405">
        <v>117.23</v>
      </c>
    </row>
    <row r="469" spans="1:4" ht="25.5">
      <c r="A469" s="405">
        <v>546</v>
      </c>
      <c r="B469" s="406" t="s">
        <v>7116</v>
      </c>
      <c r="C469" s="405" t="s">
        <v>1296</v>
      </c>
      <c r="D469" s="405">
        <v>5.82</v>
      </c>
    </row>
    <row r="470" spans="1:4" ht="25.5">
      <c r="A470" s="405">
        <v>557</v>
      </c>
      <c r="B470" s="406" t="s">
        <v>7117</v>
      </c>
      <c r="C470" s="405" t="s">
        <v>1303</v>
      </c>
      <c r="D470" s="405">
        <v>22.34</v>
      </c>
    </row>
    <row r="471" spans="1:4" ht="25.5">
      <c r="A471" s="405">
        <v>552</v>
      </c>
      <c r="B471" s="406" t="s">
        <v>7118</v>
      </c>
      <c r="C471" s="405" t="s">
        <v>1303</v>
      </c>
      <c r="D471" s="405">
        <v>10.99</v>
      </c>
    </row>
    <row r="472" spans="1:4" ht="25.5">
      <c r="A472" s="405">
        <v>555</v>
      </c>
      <c r="B472" s="406" t="s">
        <v>7119</v>
      </c>
      <c r="C472" s="405" t="s">
        <v>1303</v>
      </c>
      <c r="D472" s="405">
        <v>6.74</v>
      </c>
    </row>
    <row r="473" spans="1:4" ht="25.5">
      <c r="A473" s="405">
        <v>565</v>
      </c>
      <c r="B473" s="406" t="s">
        <v>7120</v>
      </c>
      <c r="C473" s="405" t="s">
        <v>1303</v>
      </c>
      <c r="D473" s="405">
        <v>10.3</v>
      </c>
    </row>
    <row r="474" spans="1:4" ht="25.5">
      <c r="A474" s="405">
        <v>549</v>
      </c>
      <c r="B474" s="406" t="s">
        <v>7121</v>
      </c>
      <c r="C474" s="405" t="s">
        <v>1303</v>
      </c>
      <c r="D474" s="405">
        <v>29.44</v>
      </c>
    </row>
    <row r="475" spans="1:4" ht="25.5">
      <c r="A475" s="405">
        <v>559</v>
      </c>
      <c r="B475" s="406" t="s">
        <v>7122</v>
      </c>
      <c r="C475" s="405" t="s">
        <v>1303</v>
      </c>
      <c r="D475" s="405">
        <v>14.72</v>
      </c>
    </row>
    <row r="476" spans="1:4" ht="25.5">
      <c r="A476" s="405">
        <v>551</v>
      </c>
      <c r="B476" s="406" t="s">
        <v>7123</v>
      </c>
      <c r="C476" s="405" t="s">
        <v>1303</v>
      </c>
      <c r="D476" s="405">
        <v>57.53</v>
      </c>
    </row>
    <row r="477" spans="1:4" ht="25.5">
      <c r="A477" s="405">
        <v>547</v>
      </c>
      <c r="B477" s="406" t="s">
        <v>7124</v>
      </c>
      <c r="C477" s="405" t="s">
        <v>1303</v>
      </c>
      <c r="D477" s="405">
        <v>22.05</v>
      </c>
    </row>
    <row r="478" spans="1:4" ht="25.5">
      <c r="A478" s="405">
        <v>560</v>
      </c>
      <c r="B478" s="406" t="s">
        <v>7125</v>
      </c>
      <c r="C478" s="405" t="s">
        <v>1303</v>
      </c>
      <c r="D478" s="405">
        <v>18.63</v>
      </c>
    </row>
    <row r="479" spans="1:4" ht="25.5">
      <c r="A479" s="405">
        <v>566</v>
      </c>
      <c r="B479" s="406" t="s">
        <v>7126</v>
      </c>
      <c r="C479" s="405" t="s">
        <v>1303</v>
      </c>
      <c r="D479" s="405">
        <v>2.99</v>
      </c>
    </row>
    <row r="480" spans="1:4" ht="25.5">
      <c r="A480" s="405">
        <v>563</v>
      </c>
      <c r="B480" s="406" t="s">
        <v>7127</v>
      </c>
      <c r="C480" s="405" t="s">
        <v>1303</v>
      </c>
      <c r="D480" s="405">
        <v>16.739999999999998</v>
      </c>
    </row>
    <row r="481" spans="1:4" ht="25.5">
      <c r="A481" s="405">
        <v>38127</v>
      </c>
      <c r="B481" s="406" t="s">
        <v>7128</v>
      </c>
      <c r="C481" s="405" t="s">
        <v>1299</v>
      </c>
      <c r="D481" s="405">
        <v>415.1</v>
      </c>
    </row>
    <row r="482" spans="1:4" ht="25.5">
      <c r="A482" s="405">
        <v>38060</v>
      </c>
      <c r="B482" s="406" t="s">
        <v>7129</v>
      </c>
      <c r="C482" s="405" t="s">
        <v>1299</v>
      </c>
      <c r="D482" s="405">
        <v>68</v>
      </c>
    </row>
    <row r="483" spans="1:4" ht="25.5">
      <c r="A483" s="405">
        <v>10956</v>
      </c>
      <c r="B483" s="406" t="s">
        <v>7130</v>
      </c>
      <c r="C483" s="405" t="s">
        <v>1299</v>
      </c>
      <c r="D483" s="405">
        <v>70.64</v>
      </c>
    </row>
    <row r="484" spans="1:4">
      <c r="A484" s="405">
        <v>39380</v>
      </c>
      <c r="B484" s="406" t="s">
        <v>7131</v>
      </c>
      <c r="C484" s="405" t="s">
        <v>1299</v>
      </c>
      <c r="D484" s="405">
        <v>9.5299999999999994</v>
      </c>
    </row>
    <row r="485" spans="1:4" ht="25.5">
      <c r="A485" s="405">
        <v>13374</v>
      </c>
      <c r="B485" s="406" t="s">
        <v>7132</v>
      </c>
      <c r="C485" s="405" t="s">
        <v>1299</v>
      </c>
      <c r="D485" s="405">
        <v>85.81</v>
      </c>
    </row>
    <row r="486" spans="1:4" ht="25.5">
      <c r="A486" s="405">
        <v>37597</v>
      </c>
      <c r="B486" s="406" t="s">
        <v>7133</v>
      </c>
      <c r="C486" s="405" t="s">
        <v>1299</v>
      </c>
      <c r="D486" s="407">
        <v>308125</v>
      </c>
    </row>
    <row r="487" spans="1:4" ht="63.75">
      <c r="A487" s="405">
        <v>183</v>
      </c>
      <c r="B487" s="406" t="s">
        <v>7134</v>
      </c>
      <c r="C487" s="405" t="s">
        <v>1301</v>
      </c>
      <c r="D487" s="405">
        <v>94.31</v>
      </c>
    </row>
    <row r="488" spans="1:4" ht="51">
      <c r="A488" s="405">
        <v>184</v>
      </c>
      <c r="B488" s="406" t="s">
        <v>7135</v>
      </c>
      <c r="C488" s="405" t="s">
        <v>1301</v>
      </c>
      <c r="D488" s="405">
        <v>62.33</v>
      </c>
    </row>
    <row r="489" spans="1:4" ht="63.75">
      <c r="A489" s="405">
        <v>195</v>
      </c>
      <c r="B489" s="406" t="s">
        <v>7136</v>
      </c>
      <c r="C489" s="405" t="s">
        <v>1301</v>
      </c>
      <c r="D489" s="405">
        <v>76.61</v>
      </c>
    </row>
    <row r="490" spans="1:4" ht="51">
      <c r="A490" s="405">
        <v>194</v>
      </c>
      <c r="B490" s="406" t="s">
        <v>7137</v>
      </c>
      <c r="C490" s="405" t="s">
        <v>1301</v>
      </c>
      <c r="D490" s="405">
        <v>41.64</v>
      </c>
    </row>
    <row r="491" spans="1:4" ht="51">
      <c r="A491" s="405">
        <v>20001</v>
      </c>
      <c r="B491" s="406" t="s">
        <v>7138</v>
      </c>
      <c r="C491" s="405" t="s">
        <v>1301</v>
      </c>
      <c r="D491" s="405">
        <v>76.34</v>
      </c>
    </row>
    <row r="492" spans="1:4" ht="63.75">
      <c r="A492" s="405">
        <v>181</v>
      </c>
      <c r="B492" s="406" t="s">
        <v>7139</v>
      </c>
      <c r="C492" s="405" t="s">
        <v>1301</v>
      </c>
      <c r="D492" s="405">
        <v>103.29</v>
      </c>
    </row>
    <row r="493" spans="1:4" ht="51">
      <c r="A493" s="405">
        <v>39837</v>
      </c>
      <c r="B493" s="406" t="s">
        <v>7140</v>
      </c>
      <c r="C493" s="405" t="s">
        <v>1301</v>
      </c>
      <c r="D493" s="405">
        <v>189.57</v>
      </c>
    </row>
    <row r="494" spans="1:4" ht="51">
      <c r="A494" s="405">
        <v>10535</v>
      </c>
      <c r="B494" s="406" t="s">
        <v>7141</v>
      </c>
      <c r="C494" s="405" t="s">
        <v>1299</v>
      </c>
      <c r="D494" s="407">
        <v>4028.9</v>
      </c>
    </row>
    <row r="495" spans="1:4" ht="38.25">
      <c r="A495" s="405">
        <v>10537</v>
      </c>
      <c r="B495" s="406" t="s">
        <v>7142</v>
      </c>
      <c r="C495" s="405" t="s">
        <v>1299</v>
      </c>
      <c r="D495" s="407">
        <v>5494.32</v>
      </c>
    </row>
    <row r="496" spans="1:4" ht="38.25">
      <c r="A496" s="405">
        <v>13891</v>
      </c>
      <c r="B496" s="406" t="s">
        <v>7143</v>
      </c>
      <c r="C496" s="405" t="s">
        <v>1299</v>
      </c>
      <c r="D496" s="407">
        <v>5039.53</v>
      </c>
    </row>
    <row r="497" spans="1:4" ht="38.25">
      <c r="A497" s="405">
        <v>25975</v>
      </c>
      <c r="B497" s="406" t="s">
        <v>7144</v>
      </c>
      <c r="C497" s="405" t="s">
        <v>1299</v>
      </c>
      <c r="D497" s="407">
        <v>21919.94</v>
      </c>
    </row>
    <row r="498" spans="1:4" ht="51">
      <c r="A498" s="405">
        <v>36396</v>
      </c>
      <c r="B498" s="406" t="s">
        <v>7145</v>
      </c>
      <c r="C498" s="405" t="s">
        <v>1299</v>
      </c>
      <c r="D498" s="407">
        <v>4609.33</v>
      </c>
    </row>
    <row r="499" spans="1:4" ht="51">
      <c r="A499" s="405">
        <v>36397</v>
      </c>
      <c r="B499" s="406" t="s">
        <v>7146</v>
      </c>
      <c r="C499" s="405" t="s">
        <v>1299</v>
      </c>
      <c r="D499" s="407">
        <v>16388.740000000002</v>
      </c>
    </row>
    <row r="500" spans="1:4" ht="38.25">
      <c r="A500" s="405">
        <v>36398</v>
      </c>
      <c r="B500" s="406" t="s">
        <v>7147</v>
      </c>
      <c r="C500" s="405" t="s">
        <v>1299</v>
      </c>
      <c r="D500" s="407">
        <v>19919.150000000001</v>
      </c>
    </row>
    <row r="501" spans="1:4">
      <c r="A501" s="405">
        <v>647</v>
      </c>
      <c r="B501" s="406" t="s">
        <v>7148</v>
      </c>
      <c r="C501" s="405" t="s">
        <v>1302</v>
      </c>
      <c r="D501" s="405">
        <v>8.9</v>
      </c>
    </row>
    <row r="502" spans="1:4" ht="25.5">
      <c r="A502" s="405">
        <v>40920</v>
      </c>
      <c r="B502" s="406" t="s">
        <v>7149</v>
      </c>
      <c r="C502" s="405" t="s">
        <v>1421</v>
      </c>
      <c r="D502" s="407">
        <v>1575.53</v>
      </c>
    </row>
    <row r="503" spans="1:4" ht="25.5">
      <c r="A503" s="405">
        <v>7266</v>
      </c>
      <c r="B503" s="406" t="s">
        <v>7150</v>
      </c>
      <c r="C503" s="405" t="s">
        <v>1311</v>
      </c>
      <c r="D503" s="405">
        <v>590</v>
      </c>
    </row>
    <row r="504" spans="1:4" ht="25.5">
      <c r="A504" s="405">
        <v>7270</v>
      </c>
      <c r="B504" s="406" t="s">
        <v>7151</v>
      </c>
      <c r="C504" s="405" t="s">
        <v>1299</v>
      </c>
      <c r="D504" s="405">
        <v>0.56000000000000005</v>
      </c>
    </row>
    <row r="505" spans="1:4" ht="25.5">
      <c r="A505" s="405">
        <v>7269</v>
      </c>
      <c r="B505" s="406" t="s">
        <v>7152</v>
      </c>
      <c r="C505" s="405" t="s">
        <v>1299</v>
      </c>
      <c r="D505" s="405">
        <v>0.4</v>
      </c>
    </row>
    <row r="506" spans="1:4" ht="25.5">
      <c r="A506" s="405">
        <v>7271</v>
      </c>
      <c r="B506" s="406" t="s">
        <v>7153</v>
      </c>
      <c r="C506" s="405" t="s">
        <v>1299</v>
      </c>
      <c r="D506" s="405">
        <v>0.59</v>
      </c>
    </row>
    <row r="507" spans="1:4" ht="25.5">
      <c r="A507" s="405">
        <v>7268</v>
      </c>
      <c r="B507" s="406" t="s">
        <v>7154</v>
      </c>
      <c r="C507" s="405" t="s">
        <v>1299</v>
      </c>
      <c r="D507" s="405">
        <v>0.83</v>
      </c>
    </row>
    <row r="508" spans="1:4" ht="25.5">
      <c r="A508" s="405">
        <v>7267</v>
      </c>
      <c r="B508" s="406" t="s">
        <v>7155</v>
      </c>
      <c r="C508" s="405" t="s">
        <v>1299</v>
      </c>
      <c r="D508" s="405">
        <v>0.41</v>
      </c>
    </row>
    <row r="509" spans="1:4" ht="38.25">
      <c r="A509" s="405">
        <v>38783</v>
      </c>
      <c r="B509" s="406" t="s">
        <v>7156</v>
      </c>
      <c r="C509" s="405" t="s">
        <v>1299</v>
      </c>
      <c r="D509" s="405">
        <v>0.73</v>
      </c>
    </row>
    <row r="510" spans="1:4" ht="25.5">
      <c r="A510" s="405">
        <v>37593</v>
      </c>
      <c r="B510" s="406" t="s">
        <v>7157</v>
      </c>
      <c r="C510" s="405" t="s">
        <v>1299</v>
      </c>
      <c r="D510" s="405">
        <v>1.92</v>
      </c>
    </row>
    <row r="511" spans="1:4" ht="25.5">
      <c r="A511" s="405">
        <v>37594</v>
      </c>
      <c r="B511" s="406" t="s">
        <v>7158</v>
      </c>
      <c r="C511" s="405" t="s">
        <v>1299</v>
      </c>
      <c r="D511" s="405">
        <v>2.36</v>
      </c>
    </row>
    <row r="512" spans="1:4" ht="25.5">
      <c r="A512" s="405">
        <v>37592</v>
      </c>
      <c r="B512" s="406" t="s">
        <v>7159</v>
      </c>
      <c r="C512" s="405" t="s">
        <v>1299</v>
      </c>
      <c r="D512" s="405">
        <v>1.44</v>
      </c>
    </row>
    <row r="513" spans="1:4" ht="25.5">
      <c r="A513" s="405">
        <v>34556</v>
      </c>
      <c r="B513" s="406" t="s">
        <v>7160</v>
      </c>
      <c r="C513" s="405" t="s">
        <v>1299</v>
      </c>
      <c r="D513" s="405">
        <v>2.77</v>
      </c>
    </row>
    <row r="514" spans="1:4" ht="25.5">
      <c r="A514" s="405">
        <v>37873</v>
      </c>
      <c r="B514" s="406" t="s">
        <v>7161</v>
      </c>
      <c r="C514" s="405" t="s">
        <v>1299</v>
      </c>
      <c r="D514" s="405">
        <v>3.03</v>
      </c>
    </row>
    <row r="515" spans="1:4" ht="25.5">
      <c r="A515" s="405">
        <v>34564</v>
      </c>
      <c r="B515" s="406" t="s">
        <v>7162</v>
      </c>
      <c r="C515" s="405" t="s">
        <v>1299</v>
      </c>
      <c r="D515" s="405">
        <v>3.47</v>
      </c>
    </row>
    <row r="516" spans="1:4" ht="25.5">
      <c r="A516" s="405">
        <v>34565</v>
      </c>
      <c r="B516" s="406" t="s">
        <v>7163</v>
      </c>
      <c r="C516" s="405" t="s">
        <v>1299</v>
      </c>
      <c r="D516" s="405">
        <v>4</v>
      </c>
    </row>
    <row r="517" spans="1:4" ht="25.5">
      <c r="A517" s="405">
        <v>38590</v>
      </c>
      <c r="B517" s="406" t="s">
        <v>7164</v>
      </c>
      <c r="C517" s="405" t="s">
        <v>1299</v>
      </c>
      <c r="D517" s="405">
        <v>2.3199999999999998</v>
      </c>
    </row>
    <row r="518" spans="1:4" ht="25.5">
      <c r="A518" s="405">
        <v>34566</v>
      </c>
      <c r="B518" s="406" t="s">
        <v>7165</v>
      </c>
      <c r="C518" s="405" t="s">
        <v>1299</v>
      </c>
      <c r="D518" s="405">
        <v>2.17</v>
      </c>
    </row>
    <row r="519" spans="1:4" ht="25.5">
      <c r="A519" s="405">
        <v>34567</v>
      </c>
      <c r="B519" s="406" t="s">
        <v>7166</v>
      </c>
      <c r="C519" s="405" t="s">
        <v>1299</v>
      </c>
      <c r="D519" s="405">
        <v>2.4300000000000002</v>
      </c>
    </row>
    <row r="520" spans="1:4" ht="25.5">
      <c r="A520" s="405">
        <v>38591</v>
      </c>
      <c r="B520" s="406" t="s">
        <v>7167</v>
      </c>
      <c r="C520" s="405" t="s">
        <v>1299</v>
      </c>
      <c r="D520" s="405">
        <v>2.63</v>
      </c>
    </row>
    <row r="521" spans="1:4" ht="25.5">
      <c r="A521" s="405">
        <v>34568</v>
      </c>
      <c r="B521" s="406" t="s">
        <v>7168</v>
      </c>
      <c r="C521" s="405" t="s">
        <v>1299</v>
      </c>
      <c r="D521" s="405">
        <v>3.18</v>
      </c>
    </row>
    <row r="522" spans="1:4" ht="25.5">
      <c r="A522" s="405">
        <v>34569</v>
      </c>
      <c r="B522" s="406" t="s">
        <v>7169</v>
      </c>
      <c r="C522" s="405" t="s">
        <v>1299</v>
      </c>
      <c r="D522" s="405">
        <v>3.25</v>
      </c>
    </row>
    <row r="523" spans="1:4" ht="25.5">
      <c r="A523" s="405">
        <v>34570</v>
      </c>
      <c r="B523" s="406" t="s">
        <v>7170</v>
      </c>
      <c r="C523" s="405" t="s">
        <v>1299</v>
      </c>
      <c r="D523" s="405">
        <v>3.48</v>
      </c>
    </row>
    <row r="524" spans="1:4" ht="25.5">
      <c r="A524" s="405">
        <v>25070</v>
      </c>
      <c r="B524" s="406" t="s">
        <v>7171</v>
      </c>
      <c r="C524" s="405" t="s">
        <v>1299</v>
      </c>
      <c r="D524" s="405">
        <v>2.66</v>
      </c>
    </row>
    <row r="525" spans="1:4" ht="25.5">
      <c r="A525" s="405">
        <v>34571</v>
      </c>
      <c r="B525" s="406" t="s">
        <v>7172</v>
      </c>
      <c r="C525" s="405" t="s">
        <v>1299</v>
      </c>
      <c r="D525" s="405">
        <v>2.71</v>
      </c>
    </row>
    <row r="526" spans="1:4" ht="25.5">
      <c r="A526" s="405">
        <v>34573</v>
      </c>
      <c r="B526" s="406" t="s">
        <v>7173</v>
      </c>
      <c r="C526" s="405" t="s">
        <v>1299</v>
      </c>
      <c r="D526" s="405">
        <v>2.86</v>
      </c>
    </row>
    <row r="527" spans="1:4" ht="25.5">
      <c r="A527" s="405">
        <v>37107</v>
      </c>
      <c r="B527" s="406" t="s">
        <v>7174</v>
      </c>
      <c r="C527" s="405" t="s">
        <v>1299</v>
      </c>
      <c r="D527" s="405">
        <v>4.22</v>
      </c>
    </row>
    <row r="528" spans="1:4" ht="25.5">
      <c r="A528" s="405">
        <v>34576</v>
      </c>
      <c r="B528" s="406" t="s">
        <v>7175</v>
      </c>
      <c r="C528" s="405" t="s">
        <v>1299</v>
      </c>
      <c r="D528" s="405">
        <v>3.96</v>
      </c>
    </row>
    <row r="529" spans="1:4" ht="25.5">
      <c r="A529" s="405">
        <v>34577</v>
      </c>
      <c r="B529" s="406" t="s">
        <v>7176</v>
      </c>
      <c r="C529" s="405" t="s">
        <v>1299</v>
      </c>
      <c r="D529" s="405">
        <v>4.22</v>
      </c>
    </row>
    <row r="530" spans="1:4" ht="25.5">
      <c r="A530" s="405">
        <v>34578</v>
      </c>
      <c r="B530" s="406" t="s">
        <v>7177</v>
      </c>
      <c r="C530" s="405" t="s">
        <v>1299</v>
      </c>
      <c r="D530" s="405">
        <v>4.6900000000000004</v>
      </c>
    </row>
    <row r="531" spans="1:4" ht="25.5">
      <c r="A531" s="405">
        <v>34579</v>
      </c>
      <c r="B531" s="406" t="s">
        <v>7178</v>
      </c>
      <c r="C531" s="405" t="s">
        <v>1299</v>
      </c>
      <c r="D531" s="405">
        <v>6</v>
      </c>
    </row>
    <row r="532" spans="1:4" ht="25.5">
      <c r="A532" s="405">
        <v>25067</v>
      </c>
      <c r="B532" s="406" t="s">
        <v>7179</v>
      </c>
      <c r="C532" s="405" t="s">
        <v>1299</v>
      </c>
      <c r="D532" s="405">
        <v>3.47</v>
      </c>
    </row>
    <row r="533" spans="1:4" ht="25.5">
      <c r="A533" s="405">
        <v>34580</v>
      </c>
      <c r="B533" s="406" t="s">
        <v>7180</v>
      </c>
      <c r="C533" s="405" t="s">
        <v>1299</v>
      </c>
      <c r="D533" s="405">
        <v>3.77</v>
      </c>
    </row>
    <row r="534" spans="1:4" ht="25.5">
      <c r="A534" s="405">
        <v>25071</v>
      </c>
      <c r="B534" s="406" t="s">
        <v>7181</v>
      </c>
      <c r="C534" s="405" t="s">
        <v>1299</v>
      </c>
      <c r="D534" s="405">
        <v>1.82</v>
      </c>
    </row>
    <row r="535" spans="1:4">
      <c r="A535" s="405">
        <v>38395</v>
      </c>
      <c r="B535" s="406" t="s">
        <v>7182</v>
      </c>
      <c r="C535" s="405" t="s">
        <v>1299</v>
      </c>
      <c r="D535" s="405">
        <v>6.95</v>
      </c>
    </row>
    <row r="536" spans="1:4" ht="25.5">
      <c r="A536" s="405">
        <v>34583</v>
      </c>
      <c r="B536" s="406" t="s">
        <v>7183</v>
      </c>
      <c r="C536" s="405" t="s">
        <v>1304</v>
      </c>
      <c r="D536" s="405">
        <v>66.44</v>
      </c>
    </row>
    <row r="537" spans="1:4" ht="25.5">
      <c r="A537" s="405">
        <v>34584</v>
      </c>
      <c r="B537" s="406" t="s">
        <v>7184</v>
      </c>
      <c r="C537" s="405" t="s">
        <v>1304</v>
      </c>
      <c r="D537" s="405">
        <v>37.19</v>
      </c>
    </row>
    <row r="538" spans="1:4" ht="51">
      <c r="A538" s="405">
        <v>709</v>
      </c>
      <c r="B538" s="406" t="s">
        <v>7185</v>
      </c>
      <c r="C538" s="405" t="s">
        <v>1304</v>
      </c>
      <c r="D538" s="405">
        <v>501.42</v>
      </c>
    </row>
    <row r="539" spans="1:4" ht="25.5">
      <c r="A539" s="405">
        <v>716</v>
      </c>
      <c r="B539" s="406" t="s">
        <v>7186</v>
      </c>
      <c r="C539" s="405" t="s">
        <v>1299</v>
      </c>
      <c r="D539" s="405">
        <v>14.05</v>
      </c>
    </row>
    <row r="540" spans="1:4" ht="25.5">
      <c r="A540" s="405">
        <v>715</v>
      </c>
      <c r="B540" s="406" t="s">
        <v>7187</v>
      </c>
      <c r="C540" s="405" t="s">
        <v>1299</v>
      </c>
      <c r="D540" s="405">
        <v>13.9</v>
      </c>
    </row>
    <row r="541" spans="1:4" ht="25.5">
      <c r="A541" s="405">
        <v>718</v>
      </c>
      <c r="B541" s="406" t="s">
        <v>7188</v>
      </c>
      <c r="C541" s="405" t="s">
        <v>1299</v>
      </c>
      <c r="D541" s="405">
        <v>20.71</v>
      </c>
    </row>
    <row r="542" spans="1:4" ht="25.5">
      <c r="A542" s="405">
        <v>11981</v>
      </c>
      <c r="B542" s="406" t="s">
        <v>7189</v>
      </c>
      <c r="C542" s="405" t="s">
        <v>1299</v>
      </c>
      <c r="D542" s="405">
        <v>14.2</v>
      </c>
    </row>
    <row r="543" spans="1:4" ht="25.5">
      <c r="A543" s="405">
        <v>10610</v>
      </c>
      <c r="B543" s="406" t="s">
        <v>7190</v>
      </c>
      <c r="C543" s="405" t="s">
        <v>1299</v>
      </c>
      <c r="D543" s="405">
        <v>1.59</v>
      </c>
    </row>
    <row r="544" spans="1:4" ht="25.5">
      <c r="A544" s="405">
        <v>34585</v>
      </c>
      <c r="B544" s="406" t="s">
        <v>7191</v>
      </c>
      <c r="C544" s="405" t="s">
        <v>1299</v>
      </c>
      <c r="D544" s="405">
        <v>1.62</v>
      </c>
    </row>
    <row r="545" spans="1:4" ht="25.5">
      <c r="A545" s="405">
        <v>34586</v>
      </c>
      <c r="B545" s="406" t="s">
        <v>7192</v>
      </c>
      <c r="C545" s="405" t="s">
        <v>1299</v>
      </c>
      <c r="D545" s="405">
        <v>1.64</v>
      </c>
    </row>
    <row r="546" spans="1:4" ht="25.5">
      <c r="A546" s="405">
        <v>38603</v>
      </c>
      <c r="B546" s="406" t="s">
        <v>7193</v>
      </c>
      <c r="C546" s="405" t="s">
        <v>1299</v>
      </c>
      <c r="D546" s="405">
        <v>1.89</v>
      </c>
    </row>
    <row r="547" spans="1:4" ht="25.5">
      <c r="A547" s="405">
        <v>34588</v>
      </c>
      <c r="B547" s="406" t="s">
        <v>7194</v>
      </c>
      <c r="C547" s="405" t="s">
        <v>1299</v>
      </c>
      <c r="D547" s="405">
        <v>2.11</v>
      </c>
    </row>
    <row r="548" spans="1:4" ht="25.5">
      <c r="A548" s="405">
        <v>34590</v>
      </c>
      <c r="B548" s="406" t="s">
        <v>7195</v>
      </c>
      <c r="C548" s="405" t="s">
        <v>1299</v>
      </c>
      <c r="D548" s="405">
        <v>2.27</v>
      </c>
    </row>
    <row r="549" spans="1:4" ht="25.5">
      <c r="A549" s="405">
        <v>34591</v>
      </c>
      <c r="B549" s="406" t="s">
        <v>7196</v>
      </c>
      <c r="C549" s="405" t="s">
        <v>1299</v>
      </c>
      <c r="D549" s="405">
        <v>2.84</v>
      </c>
    </row>
    <row r="550" spans="1:4" ht="25.5">
      <c r="A550" s="405">
        <v>37103</v>
      </c>
      <c r="B550" s="406" t="s">
        <v>7197</v>
      </c>
      <c r="C550" s="405" t="s">
        <v>1299</v>
      </c>
      <c r="D550" s="405">
        <v>2.2599999999999998</v>
      </c>
    </row>
    <row r="551" spans="1:4" ht="25.5">
      <c r="A551" s="405">
        <v>34555</v>
      </c>
      <c r="B551" s="406" t="s">
        <v>7198</v>
      </c>
      <c r="C551" s="405" t="s">
        <v>1299</v>
      </c>
      <c r="D551" s="405">
        <v>2.84</v>
      </c>
    </row>
    <row r="552" spans="1:4" ht="25.5">
      <c r="A552" s="405">
        <v>34599</v>
      </c>
      <c r="B552" s="406" t="s">
        <v>7199</v>
      </c>
      <c r="C552" s="405" t="s">
        <v>1299</v>
      </c>
      <c r="D552" s="405">
        <v>2.0299999999999998</v>
      </c>
    </row>
    <row r="553" spans="1:4" ht="25.5">
      <c r="A553" s="405">
        <v>674</v>
      </c>
      <c r="B553" s="406" t="s">
        <v>7200</v>
      </c>
      <c r="C553" s="405" t="s">
        <v>1304</v>
      </c>
      <c r="D553" s="405">
        <v>49.93</v>
      </c>
    </row>
    <row r="554" spans="1:4" ht="25.5">
      <c r="A554" s="405">
        <v>34600</v>
      </c>
      <c r="B554" s="406" t="s">
        <v>7201</v>
      </c>
      <c r="C554" s="405" t="s">
        <v>1304</v>
      </c>
      <c r="D554" s="405">
        <v>81.13</v>
      </c>
    </row>
    <row r="555" spans="1:4" ht="25.5">
      <c r="A555" s="405">
        <v>652</v>
      </c>
      <c r="B555" s="406" t="s">
        <v>7202</v>
      </c>
      <c r="C555" s="405" t="s">
        <v>1304</v>
      </c>
      <c r="D555" s="405">
        <v>103.33</v>
      </c>
    </row>
    <row r="556" spans="1:4" ht="25.5">
      <c r="A556" s="405">
        <v>34592</v>
      </c>
      <c r="B556" s="406" t="s">
        <v>7203</v>
      </c>
      <c r="C556" s="405" t="s">
        <v>1299</v>
      </c>
      <c r="D556" s="405">
        <v>1.93</v>
      </c>
    </row>
    <row r="557" spans="1:4" ht="25.5">
      <c r="A557" s="405">
        <v>651</v>
      </c>
      <c r="B557" s="406" t="s">
        <v>7204</v>
      </c>
      <c r="C557" s="405" t="s">
        <v>1299</v>
      </c>
      <c r="D557" s="405">
        <v>2.21</v>
      </c>
    </row>
    <row r="558" spans="1:4" ht="25.5">
      <c r="A558" s="405">
        <v>654</v>
      </c>
      <c r="B558" s="406" t="s">
        <v>7205</v>
      </c>
      <c r="C558" s="405" t="s">
        <v>1299</v>
      </c>
      <c r="D558" s="405">
        <v>2.85</v>
      </c>
    </row>
    <row r="559" spans="1:4" ht="25.5">
      <c r="A559" s="405">
        <v>650</v>
      </c>
      <c r="B559" s="406" t="s">
        <v>7206</v>
      </c>
      <c r="C559" s="405" t="s">
        <v>1299</v>
      </c>
      <c r="D559" s="405">
        <v>1.88</v>
      </c>
    </row>
    <row r="560" spans="1:4" ht="38.25">
      <c r="A560" s="405">
        <v>40517</v>
      </c>
      <c r="B560" s="406" t="s">
        <v>7207</v>
      </c>
      <c r="C560" s="405" t="s">
        <v>1304</v>
      </c>
      <c r="D560" s="405">
        <v>54.88</v>
      </c>
    </row>
    <row r="561" spans="1:4" ht="38.25">
      <c r="A561" s="405">
        <v>40520</v>
      </c>
      <c r="B561" s="406" t="s">
        <v>7208</v>
      </c>
      <c r="C561" s="405" t="s">
        <v>1304</v>
      </c>
      <c r="D561" s="405">
        <v>57.49</v>
      </c>
    </row>
    <row r="562" spans="1:4" ht="51">
      <c r="A562" s="405">
        <v>40515</v>
      </c>
      <c r="B562" s="406" t="s">
        <v>7209</v>
      </c>
      <c r="C562" s="405" t="s">
        <v>1304</v>
      </c>
      <c r="D562" s="405">
        <v>69.41</v>
      </c>
    </row>
    <row r="563" spans="1:4" ht="51">
      <c r="A563" s="405">
        <v>40516</v>
      </c>
      <c r="B563" s="406" t="s">
        <v>7210</v>
      </c>
      <c r="C563" s="405" t="s">
        <v>1304</v>
      </c>
      <c r="D563" s="405">
        <v>82.66</v>
      </c>
    </row>
    <row r="564" spans="1:4" ht="76.5">
      <c r="A564" s="405">
        <v>40529</v>
      </c>
      <c r="B564" s="406" t="s">
        <v>11970</v>
      </c>
      <c r="C564" s="405" t="s">
        <v>1304</v>
      </c>
      <c r="D564" s="405">
        <v>64.55</v>
      </c>
    </row>
    <row r="565" spans="1:4" ht="76.5">
      <c r="A565" s="405">
        <v>36170</v>
      </c>
      <c r="B565" s="406" t="s">
        <v>11971</v>
      </c>
      <c r="C565" s="405" t="s">
        <v>1304</v>
      </c>
      <c r="D565" s="405">
        <v>48.35</v>
      </c>
    </row>
    <row r="566" spans="1:4" ht="76.5">
      <c r="A566" s="405">
        <v>40524</v>
      </c>
      <c r="B566" s="406" t="s">
        <v>11972</v>
      </c>
      <c r="C566" s="405" t="s">
        <v>1304</v>
      </c>
      <c r="D566" s="405">
        <v>58.8</v>
      </c>
    </row>
    <row r="567" spans="1:4" ht="63.75">
      <c r="A567" s="405">
        <v>36156</v>
      </c>
      <c r="B567" s="406" t="s">
        <v>11973</v>
      </c>
      <c r="C567" s="405" t="s">
        <v>1304</v>
      </c>
      <c r="D567" s="405">
        <v>50.96</v>
      </c>
    </row>
    <row r="568" spans="1:4" ht="76.5">
      <c r="A568" s="405">
        <v>36155</v>
      </c>
      <c r="B568" s="406" t="s">
        <v>11974</v>
      </c>
      <c r="C568" s="405" t="s">
        <v>1304</v>
      </c>
      <c r="D568" s="405">
        <v>45.14</v>
      </c>
    </row>
    <row r="569" spans="1:4" ht="63.75">
      <c r="A569" s="405">
        <v>36154</v>
      </c>
      <c r="B569" s="406" t="s">
        <v>11975</v>
      </c>
      <c r="C569" s="405" t="s">
        <v>1304</v>
      </c>
      <c r="D569" s="405">
        <v>59.98</v>
      </c>
    </row>
    <row r="570" spans="1:4" ht="51">
      <c r="A570" s="405">
        <v>695</v>
      </c>
      <c r="B570" s="406" t="s">
        <v>7211</v>
      </c>
      <c r="C570" s="405" t="s">
        <v>1304</v>
      </c>
      <c r="D570" s="405">
        <v>44.33</v>
      </c>
    </row>
    <row r="571" spans="1:4" ht="51">
      <c r="A571" s="405">
        <v>679</v>
      </c>
      <c r="B571" s="406" t="s">
        <v>7212</v>
      </c>
      <c r="C571" s="405" t="s">
        <v>1304</v>
      </c>
      <c r="D571" s="405">
        <v>60.76</v>
      </c>
    </row>
    <row r="572" spans="1:4" ht="51">
      <c r="A572" s="405">
        <v>711</v>
      </c>
      <c r="B572" s="406" t="s">
        <v>7213</v>
      </c>
      <c r="C572" s="405" t="s">
        <v>1304</v>
      </c>
      <c r="D572" s="405">
        <v>46.38</v>
      </c>
    </row>
    <row r="573" spans="1:4" ht="51">
      <c r="A573" s="405">
        <v>712</v>
      </c>
      <c r="B573" s="406" t="s">
        <v>7214</v>
      </c>
      <c r="C573" s="405" t="s">
        <v>1304</v>
      </c>
      <c r="D573" s="405">
        <v>48.35</v>
      </c>
    </row>
    <row r="574" spans="1:4" ht="38.25">
      <c r="A574" s="405">
        <v>12614</v>
      </c>
      <c r="B574" s="406" t="s">
        <v>7215</v>
      </c>
      <c r="C574" s="405" t="s">
        <v>1299</v>
      </c>
      <c r="D574" s="405">
        <v>18.399999999999999</v>
      </c>
    </row>
    <row r="575" spans="1:4" ht="25.5">
      <c r="A575" s="405">
        <v>6140</v>
      </c>
      <c r="B575" s="406" t="s">
        <v>7216</v>
      </c>
      <c r="C575" s="405" t="s">
        <v>1299</v>
      </c>
      <c r="D575" s="405">
        <v>2.6</v>
      </c>
    </row>
    <row r="576" spans="1:4" ht="25.5">
      <c r="A576" s="405">
        <v>38399</v>
      </c>
      <c r="B576" s="406" t="s">
        <v>7217</v>
      </c>
      <c r="C576" s="405" t="s">
        <v>1299</v>
      </c>
      <c r="D576" s="405">
        <v>128.51</v>
      </c>
    </row>
    <row r="577" spans="1:4" ht="63.75">
      <c r="A577" s="405">
        <v>735</v>
      </c>
      <c r="B577" s="406" t="s">
        <v>7218</v>
      </c>
      <c r="C577" s="405" t="s">
        <v>1299</v>
      </c>
      <c r="D577" s="407">
        <v>1736.5</v>
      </c>
    </row>
    <row r="578" spans="1:4" ht="63.75">
      <c r="A578" s="405">
        <v>736</v>
      </c>
      <c r="B578" s="406" t="s">
        <v>7219</v>
      </c>
      <c r="C578" s="405" t="s">
        <v>1299</v>
      </c>
      <c r="D578" s="407">
        <v>1460.08</v>
      </c>
    </row>
    <row r="579" spans="1:4" ht="51">
      <c r="A579" s="405">
        <v>729</v>
      </c>
      <c r="B579" s="406" t="s">
        <v>7220</v>
      </c>
      <c r="C579" s="405" t="s">
        <v>1299</v>
      </c>
      <c r="D579" s="405">
        <v>595</v>
      </c>
    </row>
    <row r="580" spans="1:4" ht="51">
      <c r="A580" s="405">
        <v>39925</v>
      </c>
      <c r="B580" s="406" t="s">
        <v>7221</v>
      </c>
      <c r="C580" s="405" t="s">
        <v>1299</v>
      </c>
      <c r="D580" s="407">
        <v>8597.69</v>
      </c>
    </row>
    <row r="581" spans="1:4" ht="51">
      <c r="A581" s="405">
        <v>731</v>
      </c>
      <c r="B581" s="406" t="s">
        <v>7222</v>
      </c>
      <c r="C581" s="405" t="s">
        <v>1299</v>
      </c>
      <c r="D581" s="405">
        <v>579.08000000000004</v>
      </c>
    </row>
    <row r="582" spans="1:4" ht="63.75">
      <c r="A582" s="405">
        <v>10575</v>
      </c>
      <c r="B582" s="406" t="s">
        <v>7223</v>
      </c>
      <c r="C582" s="405" t="s">
        <v>1299</v>
      </c>
      <c r="D582" s="405">
        <v>903.7</v>
      </c>
    </row>
    <row r="583" spans="1:4" ht="51">
      <c r="A583" s="405">
        <v>733</v>
      </c>
      <c r="B583" s="406" t="s">
        <v>7224</v>
      </c>
      <c r="C583" s="405" t="s">
        <v>1299</v>
      </c>
      <c r="D583" s="405">
        <v>989.44</v>
      </c>
    </row>
    <row r="584" spans="1:4" ht="51">
      <c r="A584" s="405">
        <v>732</v>
      </c>
      <c r="B584" s="406" t="s">
        <v>7225</v>
      </c>
      <c r="C584" s="405" t="s">
        <v>1299</v>
      </c>
      <c r="D584" s="405">
        <v>976.14</v>
      </c>
    </row>
    <row r="585" spans="1:4" ht="51">
      <c r="A585" s="405">
        <v>737</v>
      </c>
      <c r="B585" s="406" t="s">
        <v>7226</v>
      </c>
      <c r="C585" s="405" t="s">
        <v>1299</v>
      </c>
      <c r="D585" s="407">
        <v>5473.9</v>
      </c>
    </row>
    <row r="586" spans="1:4" ht="51">
      <c r="A586" s="405">
        <v>738</v>
      </c>
      <c r="B586" s="406" t="s">
        <v>7227</v>
      </c>
      <c r="C586" s="405" t="s">
        <v>1299</v>
      </c>
      <c r="D586" s="407">
        <v>2538.21</v>
      </c>
    </row>
    <row r="587" spans="1:4" ht="63.75">
      <c r="A587" s="405">
        <v>740</v>
      </c>
      <c r="B587" s="406" t="s">
        <v>7228</v>
      </c>
      <c r="C587" s="405" t="s">
        <v>1299</v>
      </c>
      <c r="D587" s="407">
        <v>5149.5</v>
      </c>
    </row>
    <row r="588" spans="1:4" ht="51">
      <c r="A588" s="405">
        <v>734</v>
      </c>
      <c r="B588" s="406" t="s">
        <v>7229</v>
      </c>
      <c r="C588" s="405" t="s">
        <v>1299</v>
      </c>
      <c r="D588" s="407">
        <v>1046.42</v>
      </c>
    </row>
    <row r="589" spans="1:4" ht="25.5">
      <c r="A589" s="405">
        <v>39008</v>
      </c>
      <c r="B589" s="406" t="s">
        <v>7230</v>
      </c>
      <c r="C589" s="405" t="s">
        <v>1299</v>
      </c>
      <c r="D589" s="407">
        <v>49113.52</v>
      </c>
    </row>
    <row r="590" spans="1:4" ht="25.5">
      <c r="A590" s="405">
        <v>39009</v>
      </c>
      <c r="B590" s="406" t="s">
        <v>7231</v>
      </c>
      <c r="C590" s="405" t="s">
        <v>1299</v>
      </c>
      <c r="D590" s="407">
        <v>52619.05</v>
      </c>
    </row>
    <row r="591" spans="1:4" ht="76.5">
      <c r="A591" s="405">
        <v>10587</v>
      </c>
      <c r="B591" s="406" t="s">
        <v>7232</v>
      </c>
      <c r="C591" s="405" t="s">
        <v>1299</v>
      </c>
      <c r="D591" s="407">
        <v>2386.12</v>
      </c>
    </row>
    <row r="592" spans="1:4" ht="76.5">
      <c r="A592" s="405">
        <v>759</v>
      </c>
      <c r="B592" s="406" t="s">
        <v>7233</v>
      </c>
      <c r="C592" s="405" t="s">
        <v>1299</v>
      </c>
      <c r="D592" s="407">
        <v>3430.76</v>
      </c>
    </row>
    <row r="593" spans="1:4" ht="76.5">
      <c r="A593" s="405">
        <v>761</v>
      </c>
      <c r="B593" s="406" t="s">
        <v>7234</v>
      </c>
      <c r="C593" s="405" t="s">
        <v>1299</v>
      </c>
      <c r="D593" s="407">
        <v>5815.43</v>
      </c>
    </row>
    <row r="594" spans="1:4" ht="76.5">
      <c r="A594" s="405">
        <v>750</v>
      </c>
      <c r="B594" s="406" t="s">
        <v>7235</v>
      </c>
      <c r="C594" s="405" t="s">
        <v>1299</v>
      </c>
      <c r="D594" s="407">
        <v>5521.29</v>
      </c>
    </row>
    <row r="595" spans="1:4" ht="76.5">
      <c r="A595" s="405">
        <v>755</v>
      </c>
      <c r="B595" s="406" t="s">
        <v>7236</v>
      </c>
      <c r="C595" s="405" t="s">
        <v>1299</v>
      </c>
      <c r="D595" s="407">
        <v>22656.71</v>
      </c>
    </row>
    <row r="596" spans="1:4" ht="76.5">
      <c r="A596" s="405">
        <v>749</v>
      </c>
      <c r="B596" s="406" t="s">
        <v>7237</v>
      </c>
      <c r="C596" s="405" t="s">
        <v>1299</v>
      </c>
      <c r="D596" s="407">
        <v>8332.7199999999993</v>
      </c>
    </row>
    <row r="597" spans="1:4" ht="76.5">
      <c r="A597" s="405">
        <v>756</v>
      </c>
      <c r="B597" s="406" t="s">
        <v>7238</v>
      </c>
      <c r="C597" s="405" t="s">
        <v>1299</v>
      </c>
      <c r="D597" s="407">
        <v>24710.18</v>
      </c>
    </row>
    <row r="598" spans="1:4" ht="51">
      <c r="A598" s="405">
        <v>757</v>
      </c>
      <c r="B598" s="406" t="s">
        <v>7239</v>
      </c>
      <c r="C598" s="405" t="s">
        <v>1299</v>
      </c>
      <c r="D598" s="407">
        <v>11220</v>
      </c>
    </row>
    <row r="599" spans="1:4" ht="63.75">
      <c r="A599" s="405">
        <v>10588</v>
      </c>
      <c r="B599" s="406" t="s">
        <v>7240</v>
      </c>
      <c r="C599" s="405" t="s">
        <v>1299</v>
      </c>
      <c r="D599" s="407">
        <v>2477.09</v>
      </c>
    </row>
    <row r="600" spans="1:4" ht="63.75">
      <c r="A600" s="405">
        <v>10592</v>
      </c>
      <c r="B600" s="406" t="s">
        <v>7241</v>
      </c>
      <c r="C600" s="405" t="s">
        <v>1299</v>
      </c>
      <c r="D600" s="407">
        <v>2992</v>
      </c>
    </row>
    <row r="601" spans="1:4" ht="63.75">
      <c r="A601" s="405">
        <v>10589</v>
      </c>
      <c r="B601" s="406" t="s">
        <v>7242</v>
      </c>
      <c r="C601" s="405" t="s">
        <v>1299</v>
      </c>
      <c r="D601" s="407">
        <v>4019.56</v>
      </c>
    </row>
    <row r="602" spans="1:4" ht="51">
      <c r="A602" s="405">
        <v>760</v>
      </c>
      <c r="B602" s="406" t="s">
        <v>7243</v>
      </c>
      <c r="C602" s="405" t="s">
        <v>1299</v>
      </c>
      <c r="D602" s="407">
        <v>22440</v>
      </c>
    </row>
    <row r="603" spans="1:4" ht="63.75">
      <c r="A603" s="405">
        <v>751</v>
      </c>
      <c r="B603" s="406" t="s">
        <v>7244</v>
      </c>
      <c r="C603" s="405" t="s">
        <v>1299</v>
      </c>
      <c r="D603" s="407">
        <v>3534.3</v>
      </c>
    </row>
    <row r="604" spans="1:4" ht="63.75">
      <c r="A604" s="405">
        <v>754</v>
      </c>
      <c r="B604" s="406" t="s">
        <v>7245</v>
      </c>
      <c r="C604" s="405" t="s">
        <v>1299</v>
      </c>
      <c r="D604" s="407">
        <v>5610</v>
      </c>
    </row>
    <row r="605" spans="1:4" ht="25.5">
      <c r="A605" s="405">
        <v>14013</v>
      </c>
      <c r="B605" s="406" t="s">
        <v>7246</v>
      </c>
      <c r="C605" s="405" t="s">
        <v>1299</v>
      </c>
      <c r="D605" s="407">
        <v>147916.73000000001</v>
      </c>
    </row>
    <row r="606" spans="1:4" ht="51">
      <c r="A606" s="405">
        <v>39917</v>
      </c>
      <c r="B606" s="406" t="s">
        <v>7247</v>
      </c>
      <c r="C606" s="405" t="s">
        <v>1299</v>
      </c>
      <c r="D606" s="407">
        <v>75441.91</v>
      </c>
    </row>
    <row r="607" spans="1:4" ht="25.5">
      <c r="A607" s="405">
        <v>5081</v>
      </c>
      <c r="B607" s="406" t="s">
        <v>7248</v>
      </c>
      <c r="C607" s="405" t="s">
        <v>1312</v>
      </c>
      <c r="D607" s="405">
        <v>19.95</v>
      </c>
    </row>
    <row r="608" spans="1:4" ht="25.5">
      <c r="A608" s="405">
        <v>38167</v>
      </c>
      <c r="B608" s="406" t="s">
        <v>7249</v>
      </c>
      <c r="C608" s="405" t="s">
        <v>1312</v>
      </c>
      <c r="D608" s="405">
        <v>17.190000000000001</v>
      </c>
    </row>
    <row r="609" spans="1:4">
      <c r="A609" s="405">
        <v>36145</v>
      </c>
      <c r="B609" s="406" t="s">
        <v>7250</v>
      </c>
      <c r="C609" s="405" t="s">
        <v>1312</v>
      </c>
      <c r="D609" s="405">
        <v>37.15</v>
      </c>
    </row>
    <row r="610" spans="1:4" ht="25.5">
      <c r="A610" s="405">
        <v>12893</v>
      </c>
      <c r="B610" s="406" t="s">
        <v>7251</v>
      </c>
      <c r="C610" s="405" t="s">
        <v>1312</v>
      </c>
      <c r="D610" s="405">
        <v>61.92</v>
      </c>
    </row>
    <row r="611" spans="1:4" ht="25.5">
      <c r="A611" s="405">
        <v>11685</v>
      </c>
      <c r="B611" s="406" t="s">
        <v>7252</v>
      </c>
      <c r="C611" s="405" t="s">
        <v>1299</v>
      </c>
      <c r="D611" s="405">
        <v>21.36</v>
      </c>
    </row>
    <row r="612" spans="1:4" ht="25.5">
      <c r="A612" s="405">
        <v>11679</v>
      </c>
      <c r="B612" s="406" t="s">
        <v>7253</v>
      </c>
      <c r="C612" s="405" t="s">
        <v>1299</v>
      </c>
      <c r="D612" s="405">
        <v>6.14</v>
      </c>
    </row>
    <row r="613" spans="1:4" ht="25.5">
      <c r="A613" s="405">
        <v>11680</v>
      </c>
      <c r="B613" s="406" t="s">
        <v>7254</v>
      </c>
      <c r="C613" s="405" t="s">
        <v>1299</v>
      </c>
      <c r="D613" s="405">
        <v>5.0599999999999996</v>
      </c>
    </row>
    <row r="614" spans="1:4" ht="25.5">
      <c r="A614" s="405">
        <v>2512</v>
      </c>
      <c r="B614" s="406" t="s">
        <v>7255</v>
      </c>
      <c r="C614" s="405" t="s">
        <v>1299</v>
      </c>
      <c r="D614" s="405">
        <v>18.32</v>
      </c>
    </row>
    <row r="615" spans="1:4">
      <c r="A615" s="405">
        <v>4374</v>
      </c>
      <c r="B615" s="406" t="s">
        <v>7256</v>
      </c>
      <c r="C615" s="405" t="s">
        <v>1299</v>
      </c>
      <c r="D615" s="405">
        <v>0.33</v>
      </c>
    </row>
    <row r="616" spans="1:4" ht="51">
      <c r="A616" s="405">
        <v>7568</v>
      </c>
      <c r="B616" s="406" t="s">
        <v>7257</v>
      </c>
      <c r="C616" s="405" t="s">
        <v>1299</v>
      </c>
      <c r="D616" s="405">
        <v>0.55000000000000004</v>
      </c>
    </row>
    <row r="617" spans="1:4" ht="38.25">
      <c r="A617" s="405">
        <v>7584</v>
      </c>
      <c r="B617" s="406" t="s">
        <v>7258</v>
      </c>
      <c r="C617" s="405" t="s">
        <v>1299</v>
      </c>
      <c r="D617" s="405">
        <v>0.84</v>
      </c>
    </row>
    <row r="618" spans="1:4">
      <c r="A618" s="405">
        <v>11945</v>
      </c>
      <c r="B618" s="406" t="s">
        <v>7259</v>
      </c>
      <c r="C618" s="405" t="s">
        <v>1299</v>
      </c>
      <c r="D618" s="405">
        <v>0.05</v>
      </c>
    </row>
    <row r="619" spans="1:4">
      <c r="A619" s="405">
        <v>11946</v>
      </c>
      <c r="B619" s="406" t="s">
        <v>7260</v>
      </c>
      <c r="C619" s="405" t="s">
        <v>1299</v>
      </c>
      <c r="D619" s="405">
        <v>0.06</v>
      </c>
    </row>
    <row r="620" spans="1:4">
      <c r="A620" s="405">
        <v>4375</v>
      </c>
      <c r="B620" s="406" t="s">
        <v>7261</v>
      </c>
      <c r="C620" s="405" t="s">
        <v>1299</v>
      </c>
      <c r="D620" s="405">
        <v>0.09</v>
      </c>
    </row>
    <row r="621" spans="1:4" ht="38.25">
      <c r="A621" s="405">
        <v>11950</v>
      </c>
      <c r="B621" s="406" t="s">
        <v>7262</v>
      </c>
      <c r="C621" s="405" t="s">
        <v>1299</v>
      </c>
      <c r="D621" s="405">
        <v>0.18</v>
      </c>
    </row>
    <row r="622" spans="1:4">
      <c r="A622" s="405">
        <v>4376</v>
      </c>
      <c r="B622" s="406" t="s">
        <v>7263</v>
      </c>
      <c r="C622" s="405" t="s">
        <v>1299</v>
      </c>
      <c r="D622" s="405">
        <v>0.17</v>
      </c>
    </row>
    <row r="623" spans="1:4" ht="38.25">
      <c r="A623" s="405">
        <v>7583</v>
      </c>
      <c r="B623" s="406" t="s">
        <v>7264</v>
      </c>
      <c r="C623" s="405" t="s">
        <v>1299</v>
      </c>
      <c r="D623" s="405">
        <v>0.37</v>
      </c>
    </row>
    <row r="624" spans="1:4" ht="51">
      <c r="A624" s="405">
        <v>4350</v>
      </c>
      <c r="B624" s="406" t="s">
        <v>7265</v>
      </c>
      <c r="C624" s="405" t="s">
        <v>1299</v>
      </c>
      <c r="D624" s="405">
        <v>0.46</v>
      </c>
    </row>
    <row r="625" spans="1:4" ht="25.5">
      <c r="A625" s="405">
        <v>39886</v>
      </c>
      <c r="B625" s="406" t="s">
        <v>7266</v>
      </c>
      <c r="C625" s="405" t="s">
        <v>1299</v>
      </c>
      <c r="D625" s="405">
        <v>5.01</v>
      </c>
    </row>
    <row r="626" spans="1:4" ht="25.5">
      <c r="A626" s="405">
        <v>39887</v>
      </c>
      <c r="B626" s="406" t="s">
        <v>7267</v>
      </c>
      <c r="C626" s="405" t="s">
        <v>1299</v>
      </c>
      <c r="D626" s="405">
        <v>7.52</v>
      </c>
    </row>
    <row r="627" spans="1:4" ht="25.5">
      <c r="A627" s="405">
        <v>39888</v>
      </c>
      <c r="B627" s="406" t="s">
        <v>7268</v>
      </c>
      <c r="C627" s="405" t="s">
        <v>1299</v>
      </c>
      <c r="D627" s="405">
        <v>17.2</v>
      </c>
    </row>
    <row r="628" spans="1:4" ht="25.5">
      <c r="A628" s="405">
        <v>39890</v>
      </c>
      <c r="B628" s="406" t="s">
        <v>7269</v>
      </c>
      <c r="C628" s="405" t="s">
        <v>1299</v>
      </c>
      <c r="D628" s="405">
        <v>29.36</v>
      </c>
    </row>
    <row r="629" spans="1:4" ht="25.5">
      <c r="A629" s="405">
        <v>39891</v>
      </c>
      <c r="B629" s="406" t="s">
        <v>7270</v>
      </c>
      <c r="C629" s="405" t="s">
        <v>1299</v>
      </c>
      <c r="D629" s="405">
        <v>41.39</v>
      </c>
    </row>
    <row r="630" spans="1:4" ht="25.5">
      <c r="A630" s="405">
        <v>39892</v>
      </c>
      <c r="B630" s="406" t="s">
        <v>7271</v>
      </c>
      <c r="C630" s="405" t="s">
        <v>1299</v>
      </c>
      <c r="D630" s="405">
        <v>129.02000000000001</v>
      </c>
    </row>
    <row r="631" spans="1:4" ht="25.5">
      <c r="A631" s="405">
        <v>790</v>
      </c>
      <c r="B631" s="406" t="s">
        <v>7272</v>
      </c>
      <c r="C631" s="405" t="s">
        <v>1299</v>
      </c>
      <c r="D631" s="405">
        <v>9.24</v>
      </c>
    </row>
    <row r="632" spans="1:4" ht="25.5">
      <c r="A632" s="405">
        <v>766</v>
      </c>
      <c r="B632" s="406" t="s">
        <v>7273</v>
      </c>
      <c r="C632" s="405" t="s">
        <v>1299</v>
      </c>
      <c r="D632" s="405">
        <v>9.24</v>
      </c>
    </row>
    <row r="633" spans="1:4" ht="25.5">
      <c r="A633" s="405">
        <v>791</v>
      </c>
      <c r="B633" s="406" t="s">
        <v>7274</v>
      </c>
      <c r="C633" s="405" t="s">
        <v>1299</v>
      </c>
      <c r="D633" s="405">
        <v>9.24</v>
      </c>
    </row>
    <row r="634" spans="1:4" ht="25.5">
      <c r="A634" s="405">
        <v>767</v>
      </c>
      <c r="B634" s="406" t="s">
        <v>7275</v>
      </c>
      <c r="C634" s="405" t="s">
        <v>1299</v>
      </c>
      <c r="D634" s="405">
        <v>9.24</v>
      </c>
    </row>
    <row r="635" spans="1:4" ht="25.5">
      <c r="A635" s="405">
        <v>768</v>
      </c>
      <c r="B635" s="406" t="s">
        <v>7276</v>
      </c>
      <c r="C635" s="405" t="s">
        <v>1299</v>
      </c>
      <c r="D635" s="405">
        <v>7.26</v>
      </c>
    </row>
    <row r="636" spans="1:4" ht="25.5">
      <c r="A636" s="405">
        <v>789</v>
      </c>
      <c r="B636" s="406" t="s">
        <v>7277</v>
      </c>
      <c r="C636" s="405" t="s">
        <v>1299</v>
      </c>
      <c r="D636" s="405">
        <v>7.1</v>
      </c>
    </row>
    <row r="637" spans="1:4" ht="25.5">
      <c r="A637" s="405">
        <v>769</v>
      </c>
      <c r="B637" s="406" t="s">
        <v>7278</v>
      </c>
      <c r="C637" s="405" t="s">
        <v>1299</v>
      </c>
      <c r="D637" s="405">
        <v>7.26</v>
      </c>
    </row>
    <row r="638" spans="1:4" ht="25.5">
      <c r="A638" s="405">
        <v>770</v>
      </c>
      <c r="B638" s="406" t="s">
        <v>7279</v>
      </c>
      <c r="C638" s="405" t="s">
        <v>1299</v>
      </c>
      <c r="D638" s="405">
        <v>2.56</v>
      </c>
    </row>
    <row r="639" spans="1:4" ht="25.5">
      <c r="A639" s="405">
        <v>12394</v>
      </c>
      <c r="B639" s="406" t="s">
        <v>7280</v>
      </c>
      <c r="C639" s="405" t="s">
        <v>1299</v>
      </c>
      <c r="D639" s="405">
        <v>2.56</v>
      </c>
    </row>
    <row r="640" spans="1:4" ht="25.5">
      <c r="A640" s="405">
        <v>764</v>
      </c>
      <c r="B640" s="406" t="s">
        <v>7281</v>
      </c>
      <c r="C640" s="405" t="s">
        <v>1299</v>
      </c>
      <c r="D640" s="405">
        <v>4.47</v>
      </c>
    </row>
    <row r="641" spans="1:4" ht="25.5">
      <c r="A641" s="405">
        <v>765</v>
      </c>
      <c r="B641" s="406" t="s">
        <v>7282</v>
      </c>
      <c r="C641" s="405" t="s">
        <v>1299</v>
      </c>
      <c r="D641" s="405">
        <v>4.47</v>
      </c>
    </row>
    <row r="642" spans="1:4" ht="25.5">
      <c r="A642" s="405">
        <v>787</v>
      </c>
      <c r="B642" s="406" t="s">
        <v>7283</v>
      </c>
      <c r="C642" s="405" t="s">
        <v>1299</v>
      </c>
      <c r="D642" s="405">
        <v>19.96</v>
      </c>
    </row>
    <row r="643" spans="1:4" ht="25.5">
      <c r="A643" s="405">
        <v>774</v>
      </c>
      <c r="B643" s="406" t="s">
        <v>7284</v>
      </c>
      <c r="C643" s="405" t="s">
        <v>1299</v>
      </c>
      <c r="D643" s="405">
        <v>19.96</v>
      </c>
    </row>
    <row r="644" spans="1:4" ht="25.5">
      <c r="A644" s="405">
        <v>773</v>
      </c>
      <c r="B644" s="406" t="s">
        <v>7285</v>
      </c>
      <c r="C644" s="405" t="s">
        <v>1299</v>
      </c>
      <c r="D644" s="405">
        <v>19.96</v>
      </c>
    </row>
    <row r="645" spans="1:4" ht="25.5">
      <c r="A645" s="405">
        <v>775</v>
      </c>
      <c r="B645" s="406" t="s">
        <v>7286</v>
      </c>
      <c r="C645" s="405" t="s">
        <v>1299</v>
      </c>
      <c r="D645" s="405">
        <v>19.96</v>
      </c>
    </row>
    <row r="646" spans="1:4" ht="25.5">
      <c r="A646" s="405">
        <v>788</v>
      </c>
      <c r="B646" s="406" t="s">
        <v>7287</v>
      </c>
      <c r="C646" s="405" t="s">
        <v>1299</v>
      </c>
      <c r="D646" s="405">
        <v>12.41</v>
      </c>
    </row>
    <row r="647" spans="1:4" ht="25.5">
      <c r="A647" s="405">
        <v>772</v>
      </c>
      <c r="B647" s="406" t="s">
        <v>7288</v>
      </c>
      <c r="C647" s="405" t="s">
        <v>1299</v>
      </c>
      <c r="D647" s="405">
        <v>12.41</v>
      </c>
    </row>
    <row r="648" spans="1:4" ht="25.5">
      <c r="A648" s="405">
        <v>771</v>
      </c>
      <c r="B648" s="406" t="s">
        <v>7289</v>
      </c>
      <c r="C648" s="405" t="s">
        <v>1299</v>
      </c>
      <c r="D648" s="405">
        <v>12.41</v>
      </c>
    </row>
    <row r="649" spans="1:4" ht="25.5">
      <c r="A649" s="405">
        <v>779</v>
      </c>
      <c r="B649" s="406" t="s">
        <v>7290</v>
      </c>
      <c r="C649" s="405" t="s">
        <v>1299</v>
      </c>
      <c r="D649" s="405">
        <v>3.08</v>
      </c>
    </row>
    <row r="650" spans="1:4" ht="25.5">
      <c r="A650" s="405">
        <v>776</v>
      </c>
      <c r="B650" s="406" t="s">
        <v>7291</v>
      </c>
      <c r="C650" s="405" t="s">
        <v>1299</v>
      </c>
      <c r="D650" s="405">
        <v>29.43</v>
      </c>
    </row>
    <row r="651" spans="1:4" ht="25.5">
      <c r="A651" s="405">
        <v>777</v>
      </c>
      <c r="B651" s="406" t="s">
        <v>7292</v>
      </c>
      <c r="C651" s="405" t="s">
        <v>1299</v>
      </c>
      <c r="D651" s="405">
        <v>28.61</v>
      </c>
    </row>
    <row r="652" spans="1:4" ht="25.5">
      <c r="A652" s="405">
        <v>780</v>
      </c>
      <c r="B652" s="406" t="s">
        <v>7293</v>
      </c>
      <c r="C652" s="405" t="s">
        <v>1299</v>
      </c>
      <c r="D652" s="405">
        <v>28.75</v>
      </c>
    </row>
    <row r="653" spans="1:4" ht="25.5">
      <c r="A653" s="405">
        <v>778</v>
      </c>
      <c r="B653" s="406" t="s">
        <v>7294</v>
      </c>
      <c r="C653" s="405" t="s">
        <v>1299</v>
      </c>
      <c r="D653" s="405">
        <v>29.43</v>
      </c>
    </row>
    <row r="654" spans="1:4" ht="25.5">
      <c r="A654" s="405">
        <v>781</v>
      </c>
      <c r="B654" s="406" t="s">
        <v>7295</v>
      </c>
      <c r="C654" s="405" t="s">
        <v>1299</v>
      </c>
      <c r="D654" s="405">
        <v>54.38</v>
      </c>
    </row>
    <row r="655" spans="1:4" ht="25.5">
      <c r="A655" s="405">
        <v>786</v>
      </c>
      <c r="B655" s="406" t="s">
        <v>7296</v>
      </c>
      <c r="C655" s="405" t="s">
        <v>1299</v>
      </c>
      <c r="D655" s="405">
        <v>54.38</v>
      </c>
    </row>
    <row r="656" spans="1:4" ht="25.5">
      <c r="A656" s="405">
        <v>782</v>
      </c>
      <c r="B656" s="406" t="s">
        <v>7297</v>
      </c>
      <c r="C656" s="405" t="s">
        <v>1299</v>
      </c>
      <c r="D656" s="405">
        <v>54.38</v>
      </c>
    </row>
    <row r="657" spans="1:4" ht="25.5">
      <c r="A657" s="405">
        <v>783</v>
      </c>
      <c r="B657" s="406" t="s">
        <v>7298</v>
      </c>
      <c r="C657" s="405" t="s">
        <v>1299</v>
      </c>
      <c r="D657" s="405">
        <v>148.84</v>
      </c>
    </row>
    <row r="658" spans="1:4" ht="25.5">
      <c r="A658" s="405">
        <v>785</v>
      </c>
      <c r="B658" s="406" t="s">
        <v>7299</v>
      </c>
      <c r="C658" s="405" t="s">
        <v>1299</v>
      </c>
      <c r="D658" s="405">
        <v>157.27000000000001</v>
      </c>
    </row>
    <row r="659" spans="1:4" ht="25.5">
      <c r="A659" s="405">
        <v>784</v>
      </c>
      <c r="B659" s="406" t="s">
        <v>7300</v>
      </c>
      <c r="C659" s="405" t="s">
        <v>1299</v>
      </c>
      <c r="D659" s="405">
        <v>168.71</v>
      </c>
    </row>
    <row r="660" spans="1:4" ht="38.25">
      <c r="A660" s="405">
        <v>831</v>
      </c>
      <c r="B660" s="406" t="s">
        <v>7301</v>
      </c>
      <c r="C660" s="405" t="s">
        <v>1299</v>
      </c>
      <c r="D660" s="405">
        <v>46.62</v>
      </c>
    </row>
    <row r="661" spans="1:4" ht="38.25">
      <c r="A661" s="405">
        <v>828</v>
      </c>
      <c r="B661" s="406" t="s">
        <v>7302</v>
      </c>
      <c r="C661" s="405" t="s">
        <v>1299</v>
      </c>
      <c r="D661" s="405">
        <v>0.27</v>
      </c>
    </row>
    <row r="662" spans="1:4" ht="38.25">
      <c r="A662" s="405">
        <v>829</v>
      </c>
      <c r="B662" s="406" t="s">
        <v>7303</v>
      </c>
      <c r="C662" s="405" t="s">
        <v>1299</v>
      </c>
      <c r="D662" s="405">
        <v>0.56000000000000005</v>
      </c>
    </row>
    <row r="663" spans="1:4" ht="38.25">
      <c r="A663" s="405">
        <v>812</v>
      </c>
      <c r="B663" s="406" t="s">
        <v>7304</v>
      </c>
      <c r="C663" s="405" t="s">
        <v>1299</v>
      </c>
      <c r="D663" s="405">
        <v>1.22</v>
      </c>
    </row>
    <row r="664" spans="1:4" ht="38.25">
      <c r="A664" s="405">
        <v>819</v>
      </c>
      <c r="B664" s="406" t="s">
        <v>7305</v>
      </c>
      <c r="C664" s="405" t="s">
        <v>1299</v>
      </c>
      <c r="D664" s="405">
        <v>2.0099999999999998</v>
      </c>
    </row>
    <row r="665" spans="1:4" ht="38.25">
      <c r="A665" s="405">
        <v>818</v>
      </c>
      <c r="B665" s="406" t="s">
        <v>7306</v>
      </c>
      <c r="C665" s="405" t="s">
        <v>1299</v>
      </c>
      <c r="D665" s="405">
        <v>3.38</v>
      </c>
    </row>
    <row r="666" spans="1:4" ht="38.25">
      <c r="A666" s="405">
        <v>823</v>
      </c>
      <c r="B666" s="406" t="s">
        <v>7307</v>
      </c>
      <c r="C666" s="405" t="s">
        <v>1299</v>
      </c>
      <c r="D666" s="405">
        <v>10.199999999999999</v>
      </c>
    </row>
    <row r="667" spans="1:4" ht="38.25">
      <c r="A667" s="405">
        <v>830</v>
      </c>
      <c r="B667" s="406" t="s">
        <v>7308</v>
      </c>
      <c r="C667" s="405" t="s">
        <v>1299</v>
      </c>
      <c r="D667" s="405">
        <v>8.4</v>
      </c>
    </row>
    <row r="668" spans="1:4" ht="38.25">
      <c r="A668" s="405">
        <v>826</v>
      </c>
      <c r="B668" s="406" t="s">
        <v>7309</v>
      </c>
      <c r="C668" s="405" t="s">
        <v>1299</v>
      </c>
      <c r="D668" s="405">
        <v>26.14</v>
      </c>
    </row>
    <row r="669" spans="1:4" ht="38.25">
      <c r="A669" s="405">
        <v>827</v>
      </c>
      <c r="B669" s="406" t="s">
        <v>7310</v>
      </c>
      <c r="C669" s="405" t="s">
        <v>1299</v>
      </c>
      <c r="D669" s="405">
        <v>22.09</v>
      </c>
    </row>
    <row r="670" spans="1:4" ht="38.25">
      <c r="A670" s="405">
        <v>832</v>
      </c>
      <c r="B670" s="406" t="s">
        <v>7311</v>
      </c>
      <c r="C670" s="405" t="s">
        <v>1299</v>
      </c>
      <c r="D670" s="405">
        <v>1.52</v>
      </c>
    </row>
    <row r="671" spans="1:4" ht="38.25">
      <c r="A671" s="405">
        <v>833</v>
      </c>
      <c r="B671" s="406" t="s">
        <v>7312</v>
      </c>
      <c r="C671" s="405" t="s">
        <v>1299</v>
      </c>
      <c r="D671" s="405">
        <v>2.16</v>
      </c>
    </row>
    <row r="672" spans="1:4" ht="38.25">
      <c r="A672" s="405">
        <v>834</v>
      </c>
      <c r="B672" s="406" t="s">
        <v>7313</v>
      </c>
      <c r="C672" s="405" t="s">
        <v>1299</v>
      </c>
      <c r="D672" s="405">
        <v>2.37</v>
      </c>
    </row>
    <row r="673" spans="1:4" ht="38.25">
      <c r="A673" s="405">
        <v>825</v>
      </c>
      <c r="B673" s="406" t="s">
        <v>7314</v>
      </c>
      <c r="C673" s="405" t="s">
        <v>1299</v>
      </c>
      <c r="D673" s="405">
        <v>2.65</v>
      </c>
    </row>
    <row r="674" spans="1:4" ht="38.25">
      <c r="A674" s="405">
        <v>813</v>
      </c>
      <c r="B674" s="406" t="s">
        <v>7315</v>
      </c>
      <c r="C674" s="405" t="s">
        <v>1299</v>
      </c>
      <c r="D674" s="405">
        <v>2.6</v>
      </c>
    </row>
    <row r="675" spans="1:4" ht="38.25">
      <c r="A675" s="405">
        <v>820</v>
      </c>
      <c r="B675" s="406" t="s">
        <v>7316</v>
      </c>
      <c r="C675" s="405" t="s">
        <v>1299</v>
      </c>
      <c r="D675" s="405">
        <v>3.3</v>
      </c>
    </row>
    <row r="676" spans="1:4" ht="38.25">
      <c r="A676" s="405">
        <v>816</v>
      </c>
      <c r="B676" s="406" t="s">
        <v>7317</v>
      </c>
      <c r="C676" s="405" t="s">
        <v>1299</v>
      </c>
      <c r="D676" s="405">
        <v>5.63</v>
      </c>
    </row>
    <row r="677" spans="1:4" ht="38.25">
      <c r="A677" s="405">
        <v>814</v>
      </c>
      <c r="B677" s="406" t="s">
        <v>7318</v>
      </c>
      <c r="C677" s="405" t="s">
        <v>1299</v>
      </c>
      <c r="D677" s="405">
        <v>6.8</v>
      </c>
    </row>
    <row r="678" spans="1:4" ht="38.25">
      <c r="A678" s="405">
        <v>815</v>
      </c>
      <c r="B678" s="406" t="s">
        <v>7319</v>
      </c>
      <c r="C678" s="405" t="s">
        <v>1299</v>
      </c>
      <c r="D678" s="405">
        <v>7.35</v>
      </c>
    </row>
    <row r="679" spans="1:4" ht="38.25">
      <c r="A679" s="405">
        <v>822</v>
      </c>
      <c r="B679" s="406" t="s">
        <v>7320</v>
      </c>
      <c r="C679" s="405" t="s">
        <v>1299</v>
      </c>
      <c r="D679" s="405">
        <v>8.9499999999999993</v>
      </c>
    </row>
    <row r="680" spans="1:4" ht="38.25">
      <c r="A680" s="405">
        <v>821</v>
      </c>
      <c r="B680" s="406" t="s">
        <v>7321</v>
      </c>
      <c r="C680" s="405" t="s">
        <v>1299</v>
      </c>
      <c r="D680" s="405">
        <v>10.46</v>
      </c>
    </row>
    <row r="681" spans="1:4" ht="38.25">
      <c r="A681" s="405">
        <v>817</v>
      </c>
      <c r="B681" s="406" t="s">
        <v>7322</v>
      </c>
      <c r="C681" s="405" t="s">
        <v>1299</v>
      </c>
      <c r="D681" s="405">
        <v>12.44</v>
      </c>
    </row>
    <row r="682" spans="1:4" ht="25.5">
      <c r="A682" s="405">
        <v>20086</v>
      </c>
      <c r="B682" s="406" t="s">
        <v>7323</v>
      </c>
      <c r="C682" s="405" t="s">
        <v>1299</v>
      </c>
      <c r="D682" s="405">
        <v>1.31</v>
      </c>
    </row>
    <row r="683" spans="1:4" ht="25.5">
      <c r="A683" s="405">
        <v>39191</v>
      </c>
      <c r="B683" s="406" t="s">
        <v>7324</v>
      </c>
      <c r="C683" s="405" t="s">
        <v>1299</v>
      </c>
      <c r="D683" s="405">
        <v>9.08</v>
      </c>
    </row>
    <row r="684" spans="1:4" ht="25.5">
      <c r="A684" s="405">
        <v>39190</v>
      </c>
      <c r="B684" s="406" t="s">
        <v>7325</v>
      </c>
      <c r="C684" s="405" t="s">
        <v>1299</v>
      </c>
      <c r="D684" s="405">
        <v>9.49</v>
      </c>
    </row>
    <row r="685" spans="1:4" ht="25.5">
      <c r="A685" s="405">
        <v>39189</v>
      </c>
      <c r="B685" s="406" t="s">
        <v>7326</v>
      </c>
      <c r="C685" s="405" t="s">
        <v>1299</v>
      </c>
      <c r="D685" s="405">
        <v>10.039999999999999</v>
      </c>
    </row>
    <row r="686" spans="1:4" ht="25.5">
      <c r="A686" s="405">
        <v>39186</v>
      </c>
      <c r="B686" s="406" t="s">
        <v>7327</v>
      </c>
      <c r="C686" s="405" t="s">
        <v>1299</v>
      </c>
      <c r="D686" s="405">
        <v>8.98</v>
      </c>
    </row>
    <row r="687" spans="1:4" ht="25.5">
      <c r="A687" s="405">
        <v>39188</v>
      </c>
      <c r="B687" s="406" t="s">
        <v>7328</v>
      </c>
      <c r="C687" s="405" t="s">
        <v>1299</v>
      </c>
      <c r="D687" s="405">
        <v>7.39</v>
      </c>
    </row>
    <row r="688" spans="1:4" ht="25.5">
      <c r="A688" s="405">
        <v>39187</v>
      </c>
      <c r="B688" s="406" t="s">
        <v>7329</v>
      </c>
      <c r="C688" s="405" t="s">
        <v>1299</v>
      </c>
      <c r="D688" s="405">
        <v>7.75</v>
      </c>
    </row>
    <row r="689" spans="1:4" ht="25.5">
      <c r="A689" s="405">
        <v>39184</v>
      </c>
      <c r="B689" s="406" t="s">
        <v>7330</v>
      </c>
      <c r="C689" s="405" t="s">
        <v>1299</v>
      </c>
      <c r="D689" s="405">
        <v>2.91</v>
      </c>
    </row>
    <row r="690" spans="1:4" ht="25.5">
      <c r="A690" s="405">
        <v>39185</v>
      </c>
      <c r="B690" s="406" t="s">
        <v>7331</v>
      </c>
      <c r="C690" s="405" t="s">
        <v>1299</v>
      </c>
      <c r="D690" s="405">
        <v>2.66</v>
      </c>
    </row>
    <row r="691" spans="1:4" ht="25.5">
      <c r="A691" s="405">
        <v>39198</v>
      </c>
      <c r="B691" s="406" t="s">
        <v>7332</v>
      </c>
      <c r="C691" s="405" t="s">
        <v>1299</v>
      </c>
      <c r="D691" s="405">
        <v>29.81</v>
      </c>
    </row>
    <row r="692" spans="1:4" ht="25.5">
      <c r="A692" s="405">
        <v>39197</v>
      </c>
      <c r="B692" s="406" t="s">
        <v>7333</v>
      </c>
      <c r="C692" s="405" t="s">
        <v>1299</v>
      </c>
      <c r="D692" s="405">
        <v>31.14</v>
      </c>
    </row>
    <row r="693" spans="1:4" ht="25.5">
      <c r="A693" s="405">
        <v>39196</v>
      </c>
      <c r="B693" s="406" t="s">
        <v>7334</v>
      </c>
      <c r="C693" s="405" t="s">
        <v>1299</v>
      </c>
      <c r="D693" s="405">
        <v>32.11</v>
      </c>
    </row>
    <row r="694" spans="1:4" ht="25.5">
      <c r="A694" s="405">
        <v>39199</v>
      </c>
      <c r="B694" s="406" t="s">
        <v>7335</v>
      </c>
      <c r="C694" s="405" t="s">
        <v>1299</v>
      </c>
      <c r="D694" s="405">
        <v>28.68</v>
      </c>
    </row>
    <row r="695" spans="1:4" ht="25.5">
      <c r="A695" s="405">
        <v>39195</v>
      </c>
      <c r="B695" s="406" t="s">
        <v>7336</v>
      </c>
      <c r="C695" s="405" t="s">
        <v>1299</v>
      </c>
      <c r="D695" s="405">
        <v>16.55</v>
      </c>
    </row>
    <row r="696" spans="1:4" ht="25.5">
      <c r="A696" s="405">
        <v>39194</v>
      </c>
      <c r="B696" s="406" t="s">
        <v>7337</v>
      </c>
      <c r="C696" s="405" t="s">
        <v>1299</v>
      </c>
      <c r="D696" s="405">
        <v>17.72</v>
      </c>
    </row>
    <row r="697" spans="1:4" ht="25.5">
      <c r="A697" s="405">
        <v>39193</v>
      </c>
      <c r="B697" s="406" t="s">
        <v>7338</v>
      </c>
      <c r="C697" s="405" t="s">
        <v>1299</v>
      </c>
      <c r="D697" s="405">
        <v>19.420000000000002</v>
      </c>
    </row>
    <row r="698" spans="1:4" ht="25.5">
      <c r="A698" s="405">
        <v>39192</v>
      </c>
      <c r="B698" s="406" t="s">
        <v>7339</v>
      </c>
      <c r="C698" s="405" t="s">
        <v>1299</v>
      </c>
      <c r="D698" s="405">
        <v>20.2</v>
      </c>
    </row>
    <row r="699" spans="1:4" ht="25.5">
      <c r="A699" s="405">
        <v>39920</v>
      </c>
      <c r="B699" s="406" t="s">
        <v>7340</v>
      </c>
      <c r="C699" s="405" t="s">
        <v>1299</v>
      </c>
      <c r="D699" s="405">
        <v>2.44</v>
      </c>
    </row>
    <row r="700" spans="1:4" ht="25.5">
      <c r="A700" s="405">
        <v>39201</v>
      </c>
      <c r="B700" s="406" t="s">
        <v>7341</v>
      </c>
      <c r="C700" s="405" t="s">
        <v>1299</v>
      </c>
      <c r="D700" s="405">
        <v>35.64</v>
      </c>
    </row>
    <row r="701" spans="1:4" ht="25.5">
      <c r="A701" s="405">
        <v>39200</v>
      </c>
      <c r="B701" s="406" t="s">
        <v>7342</v>
      </c>
      <c r="C701" s="405" t="s">
        <v>1299</v>
      </c>
      <c r="D701" s="405">
        <v>35.92</v>
      </c>
    </row>
    <row r="702" spans="1:4" ht="25.5">
      <c r="A702" s="405">
        <v>39203</v>
      </c>
      <c r="B702" s="406" t="s">
        <v>7343</v>
      </c>
      <c r="C702" s="405" t="s">
        <v>1299</v>
      </c>
      <c r="D702" s="405">
        <v>29.01</v>
      </c>
    </row>
    <row r="703" spans="1:4" ht="25.5">
      <c r="A703" s="405">
        <v>39202</v>
      </c>
      <c r="B703" s="406" t="s">
        <v>7344</v>
      </c>
      <c r="C703" s="405" t="s">
        <v>1299</v>
      </c>
      <c r="D703" s="405">
        <v>34.07</v>
      </c>
    </row>
    <row r="704" spans="1:4" ht="25.5">
      <c r="A704" s="405">
        <v>39205</v>
      </c>
      <c r="B704" s="406" t="s">
        <v>7345</v>
      </c>
      <c r="C704" s="405" t="s">
        <v>1299</v>
      </c>
      <c r="D704" s="405">
        <v>56.85</v>
      </c>
    </row>
    <row r="705" spans="1:4" ht="25.5">
      <c r="A705" s="405">
        <v>39204</v>
      </c>
      <c r="B705" s="406" t="s">
        <v>7346</v>
      </c>
      <c r="C705" s="405" t="s">
        <v>1299</v>
      </c>
      <c r="D705" s="405">
        <v>58.22</v>
      </c>
    </row>
    <row r="706" spans="1:4" ht="25.5">
      <c r="A706" s="405">
        <v>39206</v>
      </c>
      <c r="B706" s="406" t="s">
        <v>7347</v>
      </c>
      <c r="C706" s="405" t="s">
        <v>1299</v>
      </c>
      <c r="D706" s="405">
        <v>55.24</v>
      </c>
    </row>
    <row r="707" spans="1:4">
      <c r="A707" s="405">
        <v>797</v>
      </c>
      <c r="B707" s="406" t="s">
        <v>7348</v>
      </c>
      <c r="C707" s="405" t="s">
        <v>1299</v>
      </c>
      <c r="D707" s="405">
        <v>4.8600000000000003</v>
      </c>
    </row>
    <row r="708" spans="1:4">
      <c r="A708" s="405">
        <v>798</v>
      </c>
      <c r="B708" s="406" t="s">
        <v>7349</v>
      </c>
      <c r="C708" s="405" t="s">
        <v>1299</v>
      </c>
      <c r="D708" s="405">
        <v>0.66</v>
      </c>
    </row>
    <row r="709" spans="1:4" ht="25.5">
      <c r="A709" s="405">
        <v>796</v>
      </c>
      <c r="B709" s="406" t="s">
        <v>7350</v>
      </c>
      <c r="C709" s="405" t="s">
        <v>1299</v>
      </c>
      <c r="D709" s="405">
        <v>4.66</v>
      </c>
    </row>
    <row r="710" spans="1:4">
      <c r="A710" s="405">
        <v>799</v>
      </c>
      <c r="B710" s="406" t="s">
        <v>7351</v>
      </c>
      <c r="C710" s="405" t="s">
        <v>1299</v>
      </c>
      <c r="D710" s="405">
        <v>2.19</v>
      </c>
    </row>
    <row r="711" spans="1:4">
      <c r="A711" s="405">
        <v>792</v>
      </c>
      <c r="B711" s="406" t="s">
        <v>7352</v>
      </c>
      <c r="C711" s="405" t="s">
        <v>1299</v>
      </c>
      <c r="D711" s="405">
        <v>2.2200000000000002</v>
      </c>
    </row>
    <row r="712" spans="1:4" ht="25.5">
      <c r="A712" s="405">
        <v>804</v>
      </c>
      <c r="B712" s="406" t="s">
        <v>7353</v>
      </c>
      <c r="C712" s="405" t="s">
        <v>1299</v>
      </c>
      <c r="D712" s="405">
        <v>11.05</v>
      </c>
    </row>
    <row r="713" spans="1:4" ht="25.5">
      <c r="A713" s="405">
        <v>793</v>
      </c>
      <c r="B713" s="406" t="s">
        <v>7354</v>
      </c>
      <c r="C713" s="405" t="s">
        <v>1299</v>
      </c>
      <c r="D713" s="405">
        <v>4.74</v>
      </c>
    </row>
    <row r="714" spans="1:4" ht="25.5">
      <c r="A714" s="405">
        <v>801</v>
      </c>
      <c r="B714" s="406" t="s">
        <v>7355</v>
      </c>
      <c r="C714" s="405" t="s">
        <v>1299</v>
      </c>
      <c r="D714" s="405">
        <v>3.38</v>
      </c>
    </row>
    <row r="715" spans="1:4">
      <c r="A715" s="405">
        <v>794</v>
      </c>
      <c r="B715" s="406" t="s">
        <v>7356</v>
      </c>
      <c r="C715" s="405" t="s">
        <v>1299</v>
      </c>
      <c r="D715" s="405">
        <v>3.49</v>
      </c>
    </row>
    <row r="716" spans="1:4">
      <c r="A716" s="405">
        <v>802</v>
      </c>
      <c r="B716" s="406" t="s">
        <v>7357</v>
      </c>
      <c r="C716" s="405" t="s">
        <v>1299</v>
      </c>
      <c r="D716" s="405">
        <v>9.74</v>
      </c>
    </row>
    <row r="717" spans="1:4" ht="25.5">
      <c r="A717" s="405">
        <v>803</v>
      </c>
      <c r="B717" s="406" t="s">
        <v>7358</v>
      </c>
      <c r="C717" s="405" t="s">
        <v>1299</v>
      </c>
      <c r="D717" s="405">
        <v>8.5</v>
      </c>
    </row>
    <row r="718" spans="1:4" ht="25.5">
      <c r="A718" s="405">
        <v>38001</v>
      </c>
      <c r="B718" s="406" t="s">
        <v>7359</v>
      </c>
      <c r="C718" s="405" t="s">
        <v>1299</v>
      </c>
      <c r="D718" s="405">
        <v>1.18</v>
      </c>
    </row>
    <row r="719" spans="1:4" ht="25.5">
      <c r="A719" s="405">
        <v>38002</v>
      </c>
      <c r="B719" s="406" t="s">
        <v>7360</v>
      </c>
      <c r="C719" s="405" t="s">
        <v>1299</v>
      </c>
      <c r="D719" s="405">
        <v>2.2000000000000002</v>
      </c>
    </row>
    <row r="720" spans="1:4" ht="25.5">
      <c r="A720" s="405">
        <v>38003</v>
      </c>
      <c r="B720" s="406" t="s">
        <v>7361</v>
      </c>
      <c r="C720" s="405" t="s">
        <v>1299</v>
      </c>
      <c r="D720" s="405">
        <v>26.42</v>
      </c>
    </row>
    <row r="721" spans="1:4" ht="25.5">
      <c r="A721" s="405">
        <v>38004</v>
      </c>
      <c r="B721" s="406" t="s">
        <v>7362</v>
      </c>
      <c r="C721" s="405" t="s">
        <v>1299</v>
      </c>
      <c r="D721" s="405">
        <v>35.33</v>
      </c>
    </row>
    <row r="722" spans="1:4" ht="25.5">
      <c r="A722" s="405">
        <v>36327</v>
      </c>
      <c r="B722" s="406" t="s">
        <v>7363</v>
      </c>
      <c r="C722" s="405" t="s">
        <v>1299</v>
      </c>
      <c r="D722" s="405">
        <v>1.56</v>
      </c>
    </row>
    <row r="723" spans="1:4" ht="25.5">
      <c r="A723" s="405">
        <v>38992</v>
      </c>
      <c r="B723" s="406" t="s">
        <v>7364</v>
      </c>
      <c r="C723" s="405" t="s">
        <v>1299</v>
      </c>
      <c r="D723" s="405">
        <v>2.5</v>
      </c>
    </row>
    <row r="724" spans="1:4" ht="25.5">
      <c r="A724" s="405">
        <v>38993</v>
      </c>
      <c r="B724" s="406" t="s">
        <v>7365</v>
      </c>
      <c r="C724" s="405" t="s">
        <v>1299</v>
      </c>
      <c r="D724" s="405">
        <v>7.13</v>
      </c>
    </row>
    <row r="725" spans="1:4" ht="25.5">
      <c r="A725" s="405">
        <v>38418</v>
      </c>
      <c r="B725" s="406" t="s">
        <v>7366</v>
      </c>
      <c r="C725" s="405" t="s">
        <v>1299</v>
      </c>
      <c r="D725" s="405">
        <v>3.82</v>
      </c>
    </row>
    <row r="726" spans="1:4" ht="25.5">
      <c r="A726" s="405">
        <v>39178</v>
      </c>
      <c r="B726" s="406" t="s">
        <v>7367</v>
      </c>
      <c r="C726" s="405" t="s">
        <v>1299</v>
      </c>
      <c r="D726" s="405">
        <v>0.98</v>
      </c>
    </row>
    <row r="727" spans="1:4" ht="25.5">
      <c r="A727" s="405">
        <v>39177</v>
      </c>
      <c r="B727" s="406" t="s">
        <v>7368</v>
      </c>
      <c r="C727" s="405" t="s">
        <v>1299</v>
      </c>
      <c r="D727" s="405">
        <v>0.89</v>
      </c>
    </row>
    <row r="728" spans="1:4" ht="25.5">
      <c r="A728" s="405">
        <v>39174</v>
      </c>
      <c r="B728" s="406" t="s">
        <v>7369</v>
      </c>
      <c r="C728" s="405" t="s">
        <v>1299</v>
      </c>
      <c r="D728" s="405">
        <v>0.44</v>
      </c>
    </row>
    <row r="729" spans="1:4" ht="25.5">
      <c r="A729" s="405">
        <v>39176</v>
      </c>
      <c r="B729" s="406" t="s">
        <v>7370</v>
      </c>
      <c r="C729" s="405" t="s">
        <v>1299</v>
      </c>
      <c r="D729" s="405">
        <v>0.57999999999999996</v>
      </c>
    </row>
    <row r="730" spans="1:4" ht="25.5">
      <c r="A730" s="405">
        <v>39180</v>
      </c>
      <c r="B730" s="406" t="s">
        <v>7371</v>
      </c>
      <c r="C730" s="405" t="s">
        <v>1299</v>
      </c>
      <c r="D730" s="405">
        <v>2.67</v>
      </c>
    </row>
    <row r="731" spans="1:4" ht="25.5">
      <c r="A731" s="405">
        <v>39179</v>
      </c>
      <c r="B731" s="406" t="s">
        <v>7372</v>
      </c>
      <c r="C731" s="405" t="s">
        <v>1299</v>
      </c>
      <c r="D731" s="405">
        <v>2.36</v>
      </c>
    </row>
    <row r="732" spans="1:4" ht="25.5">
      <c r="A732" s="405">
        <v>39175</v>
      </c>
      <c r="B732" s="406" t="s">
        <v>7373</v>
      </c>
      <c r="C732" s="405" t="s">
        <v>1299</v>
      </c>
      <c r="D732" s="405">
        <v>0.54</v>
      </c>
    </row>
    <row r="733" spans="1:4" ht="25.5">
      <c r="A733" s="405">
        <v>39217</v>
      </c>
      <c r="B733" s="406" t="s">
        <v>7374</v>
      </c>
      <c r="C733" s="405" t="s">
        <v>1299</v>
      </c>
      <c r="D733" s="405">
        <v>0.42</v>
      </c>
    </row>
    <row r="734" spans="1:4" ht="25.5">
      <c r="A734" s="405">
        <v>39181</v>
      </c>
      <c r="B734" s="406" t="s">
        <v>7375</v>
      </c>
      <c r="C734" s="405" t="s">
        <v>1299</v>
      </c>
      <c r="D734" s="405">
        <v>3.57</v>
      </c>
    </row>
    <row r="735" spans="1:4" ht="25.5">
      <c r="A735" s="405">
        <v>39182</v>
      </c>
      <c r="B735" s="406" t="s">
        <v>7376</v>
      </c>
      <c r="C735" s="405" t="s">
        <v>1299</v>
      </c>
      <c r="D735" s="405">
        <v>5.03</v>
      </c>
    </row>
    <row r="736" spans="1:4" ht="38.25">
      <c r="A736" s="405">
        <v>12616</v>
      </c>
      <c r="B736" s="406" t="s">
        <v>7377</v>
      </c>
      <c r="C736" s="405" t="s">
        <v>1299</v>
      </c>
      <c r="D736" s="405">
        <v>5.46</v>
      </c>
    </row>
    <row r="737" spans="1:4" ht="63.75">
      <c r="A737" s="405">
        <v>1049</v>
      </c>
      <c r="B737" s="406" t="s">
        <v>7378</v>
      </c>
      <c r="C737" s="405" t="s">
        <v>1299</v>
      </c>
      <c r="D737" s="405">
        <v>4.21</v>
      </c>
    </row>
    <row r="738" spans="1:4" ht="63.75">
      <c r="A738" s="405">
        <v>1099</v>
      </c>
      <c r="B738" s="406" t="s">
        <v>7379</v>
      </c>
      <c r="C738" s="405" t="s">
        <v>1299</v>
      </c>
      <c r="D738" s="405">
        <v>3.22</v>
      </c>
    </row>
    <row r="739" spans="1:4" ht="63.75">
      <c r="A739" s="405">
        <v>39678</v>
      </c>
      <c r="B739" s="406" t="s">
        <v>7380</v>
      </c>
      <c r="C739" s="405" t="s">
        <v>1299</v>
      </c>
      <c r="D739" s="405">
        <v>1.3</v>
      </c>
    </row>
    <row r="740" spans="1:4" ht="63.75">
      <c r="A740" s="405">
        <v>1050</v>
      </c>
      <c r="B740" s="406" t="s">
        <v>7381</v>
      </c>
      <c r="C740" s="405" t="s">
        <v>1299</v>
      </c>
      <c r="D740" s="405">
        <v>2.2000000000000002</v>
      </c>
    </row>
    <row r="741" spans="1:4" ht="63.75">
      <c r="A741" s="405">
        <v>1101</v>
      </c>
      <c r="B741" s="406" t="s">
        <v>7382</v>
      </c>
      <c r="C741" s="405" t="s">
        <v>1299</v>
      </c>
      <c r="D741" s="405">
        <v>13.89</v>
      </c>
    </row>
    <row r="742" spans="1:4" ht="63.75">
      <c r="A742" s="405">
        <v>1100</v>
      </c>
      <c r="B742" s="406" t="s">
        <v>7383</v>
      </c>
      <c r="C742" s="405" t="s">
        <v>1299</v>
      </c>
      <c r="D742" s="405">
        <v>7.16</v>
      </c>
    </row>
    <row r="743" spans="1:4" ht="63.75">
      <c r="A743" s="405">
        <v>39679</v>
      </c>
      <c r="B743" s="406" t="s">
        <v>7384</v>
      </c>
      <c r="C743" s="405" t="s">
        <v>1299</v>
      </c>
      <c r="D743" s="405">
        <v>27.69</v>
      </c>
    </row>
    <row r="744" spans="1:4" ht="63.75">
      <c r="A744" s="405">
        <v>1098</v>
      </c>
      <c r="B744" s="406" t="s">
        <v>7385</v>
      </c>
      <c r="C744" s="405" t="s">
        <v>1299</v>
      </c>
      <c r="D744" s="405">
        <v>1.72</v>
      </c>
    </row>
    <row r="745" spans="1:4" ht="63.75">
      <c r="A745" s="405">
        <v>1102</v>
      </c>
      <c r="B745" s="406" t="s">
        <v>7386</v>
      </c>
      <c r="C745" s="405" t="s">
        <v>1299</v>
      </c>
      <c r="D745" s="405">
        <v>20.71</v>
      </c>
    </row>
    <row r="746" spans="1:4" ht="63.75">
      <c r="A746" s="405">
        <v>1051</v>
      </c>
      <c r="B746" s="406" t="s">
        <v>7387</v>
      </c>
      <c r="C746" s="405" t="s">
        <v>1299</v>
      </c>
      <c r="D746" s="405">
        <v>30.11</v>
      </c>
    </row>
    <row r="747" spans="1:4" ht="25.5">
      <c r="A747" s="405">
        <v>37399</v>
      </c>
      <c r="B747" s="406" t="s">
        <v>7388</v>
      </c>
      <c r="C747" s="405" t="s">
        <v>1299</v>
      </c>
      <c r="D747" s="405">
        <v>29.14</v>
      </c>
    </row>
    <row r="748" spans="1:4" ht="38.25">
      <c r="A748" s="405">
        <v>42655</v>
      </c>
      <c r="B748" s="406" t="s">
        <v>7389</v>
      </c>
      <c r="C748" s="405" t="s">
        <v>1296</v>
      </c>
      <c r="D748" s="405">
        <v>10.38</v>
      </c>
    </row>
    <row r="749" spans="1:4" ht="25.5">
      <c r="A749" s="405">
        <v>25004</v>
      </c>
      <c r="B749" s="406" t="s">
        <v>7390</v>
      </c>
      <c r="C749" s="405" t="s">
        <v>1296</v>
      </c>
      <c r="D749" s="405">
        <v>23.24</v>
      </c>
    </row>
    <row r="750" spans="1:4" ht="25.5">
      <c r="A750" s="405">
        <v>25002</v>
      </c>
      <c r="B750" s="406" t="s">
        <v>7391</v>
      </c>
      <c r="C750" s="405" t="s">
        <v>1296</v>
      </c>
      <c r="D750" s="405">
        <v>23.43</v>
      </c>
    </row>
    <row r="751" spans="1:4" ht="25.5">
      <c r="A751" s="405">
        <v>37409</v>
      </c>
      <c r="B751" s="406" t="s">
        <v>7392</v>
      </c>
      <c r="C751" s="405" t="s">
        <v>1296</v>
      </c>
      <c r="D751" s="405">
        <v>23.05</v>
      </c>
    </row>
    <row r="752" spans="1:4" ht="25.5">
      <c r="A752" s="405">
        <v>841</v>
      </c>
      <c r="B752" s="406" t="s">
        <v>7393</v>
      </c>
      <c r="C752" s="405" t="s">
        <v>1296</v>
      </c>
      <c r="D752" s="405">
        <v>23.81</v>
      </c>
    </row>
    <row r="753" spans="1:4" ht="25.5">
      <c r="A753" s="405">
        <v>25005</v>
      </c>
      <c r="B753" s="406" t="s">
        <v>7394</v>
      </c>
      <c r="C753" s="405" t="s">
        <v>1296</v>
      </c>
      <c r="D753" s="405">
        <v>26.1</v>
      </c>
    </row>
    <row r="754" spans="1:4" ht="25.5">
      <c r="A754" s="405">
        <v>25003</v>
      </c>
      <c r="B754" s="406" t="s">
        <v>7395</v>
      </c>
      <c r="C754" s="405" t="s">
        <v>1296</v>
      </c>
      <c r="D754" s="405">
        <v>27.88</v>
      </c>
    </row>
    <row r="755" spans="1:4" ht="25.5">
      <c r="A755" s="405">
        <v>37410</v>
      </c>
      <c r="B755" s="406" t="s">
        <v>7396</v>
      </c>
      <c r="C755" s="405" t="s">
        <v>1296</v>
      </c>
      <c r="D755" s="405">
        <v>26.1</v>
      </c>
    </row>
    <row r="756" spans="1:4" ht="25.5">
      <c r="A756" s="405">
        <v>842</v>
      </c>
      <c r="B756" s="406" t="s">
        <v>7397</v>
      </c>
      <c r="C756" s="405" t="s">
        <v>1296</v>
      </c>
      <c r="D756" s="405">
        <v>29.37</v>
      </c>
    </row>
    <row r="757" spans="1:4">
      <c r="A757" s="405">
        <v>862</v>
      </c>
      <c r="B757" s="406" t="s">
        <v>7398</v>
      </c>
      <c r="C757" s="405" t="s">
        <v>1303</v>
      </c>
      <c r="D757" s="405">
        <v>5.3</v>
      </c>
    </row>
    <row r="758" spans="1:4">
      <c r="A758" s="405">
        <v>866</v>
      </c>
      <c r="B758" s="406" t="s">
        <v>7399</v>
      </c>
      <c r="C758" s="405" t="s">
        <v>1303</v>
      </c>
      <c r="D758" s="405">
        <v>65.19</v>
      </c>
    </row>
    <row r="759" spans="1:4">
      <c r="A759" s="405">
        <v>892</v>
      </c>
      <c r="B759" s="406" t="s">
        <v>7400</v>
      </c>
      <c r="C759" s="405" t="s">
        <v>1303</v>
      </c>
      <c r="D759" s="405">
        <v>82.9</v>
      </c>
    </row>
    <row r="760" spans="1:4">
      <c r="A760" s="405">
        <v>857</v>
      </c>
      <c r="B760" s="406" t="s">
        <v>7401</v>
      </c>
      <c r="C760" s="405" t="s">
        <v>1303</v>
      </c>
      <c r="D760" s="405">
        <v>8.44</v>
      </c>
    </row>
    <row r="761" spans="1:4">
      <c r="A761" s="405">
        <v>37404</v>
      </c>
      <c r="B761" s="406" t="s">
        <v>7402</v>
      </c>
      <c r="C761" s="405" t="s">
        <v>1303</v>
      </c>
      <c r="D761" s="405">
        <v>99.69</v>
      </c>
    </row>
    <row r="762" spans="1:4">
      <c r="A762" s="405">
        <v>868</v>
      </c>
      <c r="B762" s="406" t="s">
        <v>7403</v>
      </c>
      <c r="C762" s="405" t="s">
        <v>1303</v>
      </c>
      <c r="D762" s="405">
        <v>13.03</v>
      </c>
    </row>
    <row r="763" spans="1:4">
      <c r="A763" s="405">
        <v>870</v>
      </c>
      <c r="B763" s="406" t="s">
        <v>7404</v>
      </c>
      <c r="C763" s="405" t="s">
        <v>1303</v>
      </c>
      <c r="D763" s="405">
        <v>171.79</v>
      </c>
    </row>
    <row r="764" spans="1:4">
      <c r="A764" s="405">
        <v>863</v>
      </c>
      <c r="B764" s="406" t="s">
        <v>7405</v>
      </c>
      <c r="C764" s="405" t="s">
        <v>1303</v>
      </c>
      <c r="D764" s="405">
        <v>18.010000000000002</v>
      </c>
    </row>
    <row r="765" spans="1:4">
      <c r="A765" s="405">
        <v>867</v>
      </c>
      <c r="B765" s="406" t="s">
        <v>7406</v>
      </c>
      <c r="C765" s="405" t="s">
        <v>1303</v>
      </c>
      <c r="D765" s="405">
        <v>25.08</v>
      </c>
    </row>
    <row r="766" spans="1:4">
      <c r="A766" s="405">
        <v>891</v>
      </c>
      <c r="B766" s="406" t="s">
        <v>7407</v>
      </c>
      <c r="C766" s="405" t="s">
        <v>1303</v>
      </c>
      <c r="D766" s="405">
        <v>288.5</v>
      </c>
    </row>
    <row r="767" spans="1:4">
      <c r="A767" s="405">
        <v>864</v>
      </c>
      <c r="B767" s="406" t="s">
        <v>7408</v>
      </c>
      <c r="C767" s="405" t="s">
        <v>1303</v>
      </c>
      <c r="D767" s="405">
        <v>35.33</v>
      </c>
    </row>
    <row r="768" spans="1:4">
      <c r="A768" s="405">
        <v>865</v>
      </c>
      <c r="B768" s="406" t="s">
        <v>7409</v>
      </c>
      <c r="C768" s="405" t="s">
        <v>1303</v>
      </c>
      <c r="D768" s="405">
        <v>49.77</v>
      </c>
    </row>
    <row r="769" spans="1:4" ht="38.25">
      <c r="A769" s="405">
        <v>1006</v>
      </c>
      <c r="B769" s="406" t="s">
        <v>7410</v>
      </c>
      <c r="C769" s="405" t="s">
        <v>1303</v>
      </c>
      <c r="D769" s="405">
        <v>64.98</v>
      </c>
    </row>
    <row r="770" spans="1:4" ht="25.5">
      <c r="A770" s="405">
        <v>948</v>
      </c>
      <c r="B770" s="406" t="s">
        <v>7411</v>
      </c>
      <c r="C770" s="405" t="s">
        <v>1303</v>
      </c>
      <c r="D770" s="405">
        <v>22.17</v>
      </c>
    </row>
    <row r="771" spans="1:4" ht="25.5">
      <c r="A771" s="405">
        <v>947</v>
      </c>
      <c r="B771" s="406" t="s">
        <v>7412</v>
      </c>
      <c r="C771" s="405" t="s">
        <v>1303</v>
      </c>
      <c r="D771" s="405">
        <v>22.56</v>
      </c>
    </row>
    <row r="772" spans="1:4" ht="25.5">
      <c r="A772" s="405">
        <v>911</v>
      </c>
      <c r="B772" s="406" t="s">
        <v>7413</v>
      </c>
      <c r="C772" s="405" t="s">
        <v>1303</v>
      </c>
      <c r="D772" s="405">
        <v>32.799999999999997</v>
      </c>
    </row>
    <row r="773" spans="1:4" ht="25.5">
      <c r="A773" s="405">
        <v>925</v>
      </c>
      <c r="B773" s="406" t="s">
        <v>7414</v>
      </c>
      <c r="C773" s="405" t="s">
        <v>1303</v>
      </c>
      <c r="D773" s="405">
        <v>30.32</v>
      </c>
    </row>
    <row r="774" spans="1:4" ht="25.5">
      <c r="A774" s="405">
        <v>954</v>
      </c>
      <c r="B774" s="406" t="s">
        <v>7415</v>
      </c>
      <c r="C774" s="405" t="s">
        <v>1303</v>
      </c>
      <c r="D774" s="405">
        <v>33.49</v>
      </c>
    </row>
    <row r="775" spans="1:4" ht="25.5">
      <c r="A775" s="405">
        <v>901</v>
      </c>
      <c r="B775" s="406" t="s">
        <v>7416</v>
      </c>
      <c r="C775" s="405" t="s">
        <v>1303</v>
      </c>
      <c r="D775" s="405">
        <v>35.85</v>
      </c>
    </row>
    <row r="776" spans="1:4" ht="25.5">
      <c r="A776" s="405">
        <v>926</v>
      </c>
      <c r="B776" s="406" t="s">
        <v>7417</v>
      </c>
      <c r="C776" s="405" t="s">
        <v>1303</v>
      </c>
      <c r="D776" s="405">
        <v>37.880000000000003</v>
      </c>
    </row>
    <row r="777" spans="1:4" ht="25.5">
      <c r="A777" s="405">
        <v>912</v>
      </c>
      <c r="B777" s="406" t="s">
        <v>7418</v>
      </c>
      <c r="C777" s="405" t="s">
        <v>1303</v>
      </c>
      <c r="D777" s="405">
        <v>38.11</v>
      </c>
    </row>
    <row r="778" spans="1:4" ht="25.5">
      <c r="A778" s="405">
        <v>955</v>
      </c>
      <c r="B778" s="406" t="s">
        <v>7419</v>
      </c>
      <c r="C778" s="405" t="s">
        <v>1303</v>
      </c>
      <c r="D778" s="405">
        <v>45.5</v>
      </c>
    </row>
    <row r="779" spans="1:4" ht="25.5">
      <c r="A779" s="405">
        <v>946</v>
      </c>
      <c r="B779" s="406" t="s">
        <v>7420</v>
      </c>
      <c r="C779" s="405" t="s">
        <v>1303</v>
      </c>
      <c r="D779" s="405">
        <v>51.15</v>
      </c>
    </row>
    <row r="780" spans="1:4" ht="25.5">
      <c r="A780" s="405">
        <v>953</v>
      </c>
      <c r="B780" s="406" t="s">
        <v>7421</v>
      </c>
      <c r="C780" s="405" t="s">
        <v>1303</v>
      </c>
      <c r="D780" s="405">
        <v>46.55</v>
      </c>
    </row>
    <row r="781" spans="1:4" ht="25.5">
      <c r="A781" s="405">
        <v>902</v>
      </c>
      <c r="B781" s="406" t="s">
        <v>7422</v>
      </c>
      <c r="C781" s="405" t="s">
        <v>1303</v>
      </c>
      <c r="D781" s="405">
        <v>56.59</v>
      </c>
    </row>
    <row r="782" spans="1:4" ht="25.5">
      <c r="A782" s="405">
        <v>927</v>
      </c>
      <c r="B782" s="406" t="s">
        <v>7423</v>
      </c>
      <c r="C782" s="405" t="s">
        <v>1303</v>
      </c>
      <c r="D782" s="405">
        <v>54.85</v>
      </c>
    </row>
    <row r="783" spans="1:4" ht="25.5">
      <c r="A783" s="405">
        <v>913</v>
      </c>
      <c r="B783" s="406" t="s">
        <v>7424</v>
      </c>
      <c r="C783" s="405" t="s">
        <v>1303</v>
      </c>
      <c r="D783" s="405">
        <v>61.22</v>
      </c>
    </row>
    <row r="784" spans="1:4" ht="25.5">
      <c r="A784" s="405">
        <v>903</v>
      </c>
      <c r="B784" s="406" t="s">
        <v>7425</v>
      </c>
      <c r="C784" s="405" t="s">
        <v>1303</v>
      </c>
      <c r="D784" s="405">
        <v>69.28</v>
      </c>
    </row>
    <row r="785" spans="1:4" ht="25.5">
      <c r="A785" s="405">
        <v>945</v>
      </c>
      <c r="B785" s="406" t="s">
        <v>7426</v>
      </c>
      <c r="C785" s="405" t="s">
        <v>1303</v>
      </c>
      <c r="D785" s="405">
        <v>73.290000000000006</v>
      </c>
    </row>
    <row r="786" spans="1:4" ht="25.5">
      <c r="A786" s="405">
        <v>914</v>
      </c>
      <c r="B786" s="406" t="s">
        <v>7427</v>
      </c>
      <c r="C786" s="405" t="s">
        <v>1303</v>
      </c>
      <c r="D786" s="405">
        <v>75.08</v>
      </c>
    </row>
    <row r="787" spans="1:4" ht="51">
      <c r="A787" s="405">
        <v>993</v>
      </c>
      <c r="B787" s="406" t="s">
        <v>7428</v>
      </c>
      <c r="C787" s="405" t="s">
        <v>1303</v>
      </c>
      <c r="D787" s="405">
        <v>1.4</v>
      </c>
    </row>
    <row r="788" spans="1:4" ht="51">
      <c r="A788" s="405">
        <v>1020</v>
      </c>
      <c r="B788" s="406" t="s">
        <v>7429</v>
      </c>
      <c r="C788" s="405" t="s">
        <v>1303</v>
      </c>
      <c r="D788" s="405">
        <v>6.09</v>
      </c>
    </row>
    <row r="789" spans="1:4" ht="51">
      <c r="A789" s="405">
        <v>1017</v>
      </c>
      <c r="B789" s="406" t="s">
        <v>7430</v>
      </c>
      <c r="C789" s="405" t="s">
        <v>1303</v>
      </c>
      <c r="D789" s="405">
        <v>66.94</v>
      </c>
    </row>
    <row r="790" spans="1:4" ht="51">
      <c r="A790" s="405">
        <v>999</v>
      </c>
      <c r="B790" s="406" t="s">
        <v>7431</v>
      </c>
      <c r="C790" s="405" t="s">
        <v>1303</v>
      </c>
      <c r="D790" s="405">
        <v>82.94</v>
      </c>
    </row>
    <row r="791" spans="1:4" ht="51">
      <c r="A791" s="405">
        <v>995</v>
      </c>
      <c r="B791" s="406" t="s">
        <v>7432</v>
      </c>
      <c r="C791" s="405" t="s">
        <v>1303</v>
      </c>
      <c r="D791" s="405">
        <v>9.34</v>
      </c>
    </row>
    <row r="792" spans="1:4" ht="51">
      <c r="A792" s="405">
        <v>1000</v>
      </c>
      <c r="B792" s="406" t="s">
        <v>7433</v>
      </c>
      <c r="C792" s="405" t="s">
        <v>1303</v>
      </c>
      <c r="D792" s="405">
        <v>101.67</v>
      </c>
    </row>
    <row r="793" spans="1:4" ht="51">
      <c r="A793" s="405">
        <v>1022</v>
      </c>
      <c r="B793" s="406" t="s">
        <v>7434</v>
      </c>
      <c r="C793" s="405" t="s">
        <v>1303</v>
      </c>
      <c r="D793" s="405">
        <v>1.94</v>
      </c>
    </row>
    <row r="794" spans="1:4" ht="51">
      <c r="A794" s="405">
        <v>1015</v>
      </c>
      <c r="B794" s="406" t="s">
        <v>7435</v>
      </c>
      <c r="C794" s="405" t="s">
        <v>1303</v>
      </c>
      <c r="D794" s="405">
        <v>133.88</v>
      </c>
    </row>
    <row r="795" spans="1:4" ht="51">
      <c r="A795" s="405">
        <v>996</v>
      </c>
      <c r="B795" s="406" t="s">
        <v>7436</v>
      </c>
      <c r="C795" s="405" t="s">
        <v>1303</v>
      </c>
      <c r="D795" s="405">
        <v>14.22</v>
      </c>
    </row>
    <row r="796" spans="1:4" ht="51">
      <c r="A796" s="405">
        <v>1001</v>
      </c>
      <c r="B796" s="406" t="s">
        <v>7437</v>
      </c>
      <c r="C796" s="405" t="s">
        <v>1303</v>
      </c>
      <c r="D796" s="405">
        <v>167.55</v>
      </c>
    </row>
    <row r="797" spans="1:4" ht="51">
      <c r="A797" s="405">
        <v>1019</v>
      </c>
      <c r="B797" s="406" t="s">
        <v>7438</v>
      </c>
      <c r="C797" s="405" t="s">
        <v>1303</v>
      </c>
      <c r="D797" s="405">
        <v>19.61</v>
      </c>
    </row>
    <row r="798" spans="1:4" ht="51">
      <c r="A798" s="405">
        <v>1021</v>
      </c>
      <c r="B798" s="406" t="s">
        <v>7439</v>
      </c>
      <c r="C798" s="405" t="s">
        <v>1303</v>
      </c>
      <c r="D798" s="405">
        <v>2.78</v>
      </c>
    </row>
    <row r="799" spans="1:4" ht="51">
      <c r="A799" s="405">
        <v>39249</v>
      </c>
      <c r="B799" s="406" t="s">
        <v>7440</v>
      </c>
      <c r="C799" s="405" t="s">
        <v>1303</v>
      </c>
      <c r="D799" s="405">
        <v>218.57</v>
      </c>
    </row>
    <row r="800" spans="1:4" ht="51">
      <c r="A800" s="405">
        <v>1018</v>
      </c>
      <c r="B800" s="406" t="s">
        <v>7441</v>
      </c>
      <c r="C800" s="405" t="s">
        <v>1303</v>
      </c>
      <c r="D800" s="405">
        <v>27.94</v>
      </c>
    </row>
    <row r="801" spans="1:4" ht="51">
      <c r="A801" s="405">
        <v>39250</v>
      </c>
      <c r="B801" s="406" t="s">
        <v>7442</v>
      </c>
      <c r="C801" s="405" t="s">
        <v>1303</v>
      </c>
      <c r="D801" s="405">
        <v>280.77</v>
      </c>
    </row>
    <row r="802" spans="1:4" ht="51">
      <c r="A802" s="405">
        <v>994</v>
      </c>
      <c r="B802" s="406" t="s">
        <v>7443</v>
      </c>
      <c r="C802" s="405" t="s">
        <v>1303</v>
      </c>
      <c r="D802" s="405">
        <v>3.8</v>
      </c>
    </row>
    <row r="803" spans="1:4" ht="51">
      <c r="A803" s="405">
        <v>977</v>
      </c>
      <c r="B803" s="406" t="s">
        <v>7444</v>
      </c>
      <c r="C803" s="405" t="s">
        <v>1303</v>
      </c>
      <c r="D803" s="405">
        <v>38.71</v>
      </c>
    </row>
    <row r="804" spans="1:4" ht="51">
      <c r="A804" s="405">
        <v>998</v>
      </c>
      <c r="B804" s="406" t="s">
        <v>7445</v>
      </c>
      <c r="C804" s="405" t="s">
        <v>1303</v>
      </c>
      <c r="D804" s="405">
        <v>51.42</v>
      </c>
    </row>
    <row r="805" spans="1:4" ht="38.25">
      <c r="A805" s="405">
        <v>39251</v>
      </c>
      <c r="B805" s="406" t="s">
        <v>7446</v>
      </c>
      <c r="C805" s="405" t="s">
        <v>1303</v>
      </c>
      <c r="D805" s="405">
        <v>0.37</v>
      </c>
    </row>
    <row r="806" spans="1:4" ht="38.25">
      <c r="A806" s="405">
        <v>1011</v>
      </c>
      <c r="B806" s="406" t="s">
        <v>7447</v>
      </c>
      <c r="C806" s="405" t="s">
        <v>1303</v>
      </c>
      <c r="D806" s="405">
        <v>0.51</v>
      </c>
    </row>
    <row r="807" spans="1:4" ht="38.25">
      <c r="A807" s="405">
        <v>39252</v>
      </c>
      <c r="B807" s="406" t="s">
        <v>7448</v>
      </c>
      <c r="C807" s="405" t="s">
        <v>1303</v>
      </c>
      <c r="D807" s="405">
        <v>0.62</v>
      </c>
    </row>
    <row r="808" spans="1:4" ht="38.25">
      <c r="A808" s="405">
        <v>1013</v>
      </c>
      <c r="B808" s="406" t="s">
        <v>7449</v>
      </c>
      <c r="C808" s="405" t="s">
        <v>1303</v>
      </c>
      <c r="D808" s="405">
        <v>0.82</v>
      </c>
    </row>
    <row r="809" spans="1:4" ht="38.25">
      <c r="A809" s="405">
        <v>980</v>
      </c>
      <c r="B809" s="406" t="s">
        <v>7450</v>
      </c>
      <c r="C809" s="405" t="s">
        <v>1303</v>
      </c>
      <c r="D809" s="405">
        <v>5.58</v>
      </c>
    </row>
    <row r="810" spans="1:4" ht="38.25">
      <c r="A810" s="405">
        <v>39237</v>
      </c>
      <c r="B810" s="406" t="s">
        <v>7451</v>
      </c>
      <c r="C810" s="405" t="s">
        <v>1303</v>
      </c>
      <c r="D810" s="405">
        <v>66.239999999999995</v>
      </c>
    </row>
    <row r="811" spans="1:4" ht="38.25">
      <c r="A811" s="405">
        <v>39238</v>
      </c>
      <c r="B811" s="406" t="s">
        <v>7452</v>
      </c>
      <c r="C811" s="405" t="s">
        <v>1303</v>
      </c>
      <c r="D811" s="405">
        <v>82.7</v>
      </c>
    </row>
    <row r="812" spans="1:4" ht="38.25">
      <c r="A812" s="405">
        <v>979</v>
      </c>
      <c r="B812" s="406" t="s">
        <v>7453</v>
      </c>
      <c r="C812" s="405" t="s">
        <v>1303</v>
      </c>
      <c r="D812" s="405">
        <v>8.61</v>
      </c>
    </row>
    <row r="813" spans="1:4" ht="38.25">
      <c r="A813" s="405">
        <v>39239</v>
      </c>
      <c r="B813" s="406" t="s">
        <v>7454</v>
      </c>
      <c r="C813" s="405" t="s">
        <v>1303</v>
      </c>
      <c r="D813" s="405">
        <v>100.65</v>
      </c>
    </row>
    <row r="814" spans="1:4" ht="38.25">
      <c r="A814" s="405">
        <v>1014</v>
      </c>
      <c r="B814" s="406" t="s">
        <v>7455</v>
      </c>
      <c r="C814" s="405" t="s">
        <v>1303</v>
      </c>
      <c r="D814" s="405">
        <v>1.3</v>
      </c>
    </row>
    <row r="815" spans="1:4" ht="38.25">
      <c r="A815" s="405">
        <v>39240</v>
      </c>
      <c r="B815" s="406" t="s">
        <v>7456</v>
      </c>
      <c r="C815" s="405" t="s">
        <v>1303</v>
      </c>
      <c r="D815" s="405">
        <v>133.02000000000001</v>
      </c>
    </row>
    <row r="816" spans="1:4" ht="38.25">
      <c r="A816" s="405">
        <v>39232</v>
      </c>
      <c r="B816" s="406" t="s">
        <v>7457</v>
      </c>
      <c r="C816" s="405" t="s">
        <v>1303</v>
      </c>
      <c r="D816" s="405">
        <v>13.81</v>
      </c>
    </row>
    <row r="817" spans="1:4" ht="38.25">
      <c r="A817" s="405">
        <v>39233</v>
      </c>
      <c r="B817" s="406" t="s">
        <v>7458</v>
      </c>
      <c r="C817" s="405" t="s">
        <v>1303</v>
      </c>
      <c r="D817" s="405">
        <v>18.989999999999998</v>
      </c>
    </row>
    <row r="818" spans="1:4" ht="38.25">
      <c r="A818" s="405">
        <v>981</v>
      </c>
      <c r="B818" s="406" t="s">
        <v>7459</v>
      </c>
      <c r="C818" s="405" t="s">
        <v>1303</v>
      </c>
      <c r="D818" s="405">
        <v>2.33</v>
      </c>
    </row>
    <row r="819" spans="1:4" ht="38.25">
      <c r="A819" s="405">
        <v>39234</v>
      </c>
      <c r="B819" s="406" t="s">
        <v>7460</v>
      </c>
      <c r="C819" s="405" t="s">
        <v>1303</v>
      </c>
      <c r="D819" s="405">
        <v>27.87</v>
      </c>
    </row>
    <row r="820" spans="1:4" ht="38.25">
      <c r="A820" s="405">
        <v>982</v>
      </c>
      <c r="B820" s="406" t="s">
        <v>7461</v>
      </c>
      <c r="C820" s="405" t="s">
        <v>1303</v>
      </c>
      <c r="D820" s="405">
        <v>3.27</v>
      </c>
    </row>
    <row r="821" spans="1:4" ht="38.25">
      <c r="A821" s="405">
        <v>39235</v>
      </c>
      <c r="B821" s="406" t="s">
        <v>7462</v>
      </c>
      <c r="C821" s="405" t="s">
        <v>1303</v>
      </c>
      <c r="D821" s="405">
        <v>39.200000000000003</v>
      </c>
    </row>
    <row r="822" spans="1:4" ht="38.25">
      <c r="A822" s="405">
        <v>39236</v>
      </c>
      <c r="B822" s="406" t="s">
        <v>7463</v>
      </c>
      <c r="C822" s="405" t="s">
        <v>1303</v>
      </c>
      <c r="D822" s="405">
        <v>51.39</v>
      </c>
    </row>
    <row r="823" spans="1:4" ht="63.75">
      <c r="A823" s="405">
        <v>876</v>
      </c>
      <c r="B823" s="406" t="s">
        <v>7464</v>
      </c>
      <c r="C823" s="405" t="s">
        <v>1303</v>
      </c>
      <c r="D823" s="405">
        <v>132.65</v>
      </c>
    </row>
    <row r="824" spans="1:4" ht="63.75">
      <c r="A824" s="405">
        <v>877</v>
      </c>
      <c r="B824" s="406" t="s">
        <v>7465</v>
      </c>
      <c r="C824" s="405" t="s">
        <v>1303</v>
      </c>
      <c r="D824" s="405">
        <v>155.94</v>
      </c>
    </row>
    <row r="825" spans="1:4" ht="63.75">
      <c r="A825" s="405">
        <v>882</v>
      </c>
      <c r="B825" s="406" t="s">
        <v>7466</v>
      </c>
      <c r="C825" s="405" t="s">
        <v>1303</v>
      </c>
      <c r="D825" s="405">
        <v>169.93</v>
      </c>
    </row>
    <row r="826" spans="1:4" ht="63.75">
      <c r="A826" s="405">
        <v>878</v>
      </c>
      <c r="B826" s="406" t="s">
        <v>7467</v>
      </c>
      <c r="C826" s="405" t="s">
        <v>1303</v>
      </c>
      <c r="D826" s="405">
        <v>211.26</v>
      </c>
    </row>
    <row r="827" spans="1:4" ht="63.75">
      <c r="A827" s="405">
        <v>879</v>
      </c>
      <c r="B827" s="406" t="s">
        <v>7468</v>
      </c>
      <c r="C827" s="405" t="s">
        <v>1303</v>
      </c>
      <c r="D827" s="405">
        <v>249</v>
      </c>
    </row>
    <row r="828" spans="1:4" ht="63.75">
      <c r="A828" s="405">
        <v>880</v>
      </c>
      <c r="B828" s="406" t="s">
        <v>7469</v>
      </c>
      <c r="C828" s="405" t="s">
        <v>1303</v>
      </c>
      <c r="D828" s="405">
        <v>292.98</v>
      </c>
    </row>
    <row r="829" spans="1:4" ht="63.75">
      <c r="A829" s="405">
        <v>873</v>
      </c>
      <c r="B829" s="406" t="s">
        <v>7470</v>
      </c>
      <c r="C829" s="405" t="s">
        <v>1303</v>
      </c>
      <c r="D829" s="405">
        <v>89.08</v>
      </c>
    </row>
    <row r="830" spans="1:4" ht="63.75">
      <c r="A830" s="405">
        <v>881</v>
      </c>
      <c r="B830" s="406" t="s">
        <v>7471</v>
      </c>
      <c r="C830" s="405" t="s">
        <v>1303</v>
      </c>
      <c r="D830" s="405">
        <v>400.46</v>
      </c>
    </row>
    <row r="831" spans="1:4" ht="63.75">
      <c r="A831" s="405">
        <v>874</v>
      </c>
      <c r="B831" s="406" t="s">
        <v>7472</v>
      </c>
      <c r="C831" s="405" t="s">
        <v>1303</v>
      </c>
      <c r="D831" s="405">
        <v>105.72</v>
      </c>
    </row>
    <row r="832" spans="1:4" ht="63.75">
      <c r="A832" s="405">
        <v>875</v>
      </c>
      <c r="B832" s="406" t="s">
        <v>7473</v>
      </c>
      <c r="C832" s="405" t="s">
        <v>1303</v>
      </c>
      <c r="D832" s="405">
        <v>126.14</v>
      </c>
    </row>
    <row r="833" spans="1:4" ht="38.25">
      <c r="A833" s="405">
        <v>983</v>
      </c>
      <c r="B833" s="406" t="s">
        <v>7474</v>
      </c>
      <c r="C833" s="405" t="s">
        <v>1303</v>
      </c>
      <c r="D833" s="405">
        <v>0.79</v>
      </c>
    </row>
    <row r="834" spans="1:4" ht="38.25">
      <c r="A834" s="405">
        <v>985</v>
      </c>
      <c r="B834" s="406" t="s">
        <v>7475</v>
      </c>
      <c r="C834" s="405" t="s">
        <v>1303</v>
      </c>
      <c r="D834" s="405">
        <v>5.92</v>
      </c>
    </row>
    <row r="835" spans="1:4" ht="38.25">
      <c r="A835" s="405">
        <v>990</v>
      </c>
      <c r="B835" s="406" t="s">
        <v>7476</v>
      </c>
      <c r="C835" s="405" t="s">
        <v>1303</v>
      </c>
      <c r="D835" s="405">
        <v>81.09</v>
      </c>
    </row>
    <row r="836" spans="1:4" ht="38.25">
      <c r="A836" s="405">
        <v>39241</v>
      </c>
      <c r="B836" s="406" t="s">
        <v>7477</v>
      </c>
      <c r="C836" s="405" t="s">
        <v>1303</v>
      </c>
      <c r="D836" s="405">
        <v>9.27</v>
      </c>
    </row>
    <row r="837" spans="1:4" ht="38.25">
      <c r="A837" s="405">
        <v>1005</v>
      </c>
      <c r="B837" s="406" t="s">
        <v>7478</v>
      </c>
      <c r="C837" s="405" t="s">
        <v>1303</v>
      </c>
      <c r="D837" s="405">
        <v>99.52</v>
      </c>
    </row>
    <row r="838" spans="1:4" ht="38.25">
      <c r="A838" s="405">
        <v>984</v>
      </c>
      <c r="B838" s="406" t="s">
        <v>7479</v>
      </c>
      <c r="C838" s="405" t="s">
        <v>1303</v>
      </c>
      <c r="D838" s="405">
        <v>2.04</v>
      </c>
    </row>
    <row r="839" spans="1:4" ht="38.25">
      <c r="A839" s="405">
        <v>991</v>
      </c>
      <c r="B839" s="406" t="s">
        <v>7480</v>
      </c>
      <c r="C839" s="405" t="s">
        <v>1303</v>
      </c>
      <c r="D839" s="405">
        <v>131.51</v>
      </c>
    </row>
    <row r="840" spans="1:4" ht="38.25">
      <c r="A840" s="405">
        <v>986</v>
      </c>
      <c r="B840" s="406" t="s">
        <v>7481</v>
      </c>
      <c r="C840" s="405" t="s">
        <v>1303</v>
      </c>
      <c r="D840" s="405">
        <v>14.17</v>
      </c>
    </row>
    <row r="841" spans="1:4" ht="38.25">
      <c r="A841" s="405">
        <v>1024</v>
      </c>
      <c r="B841" s="406" t="s">
        <v>7482</v>
      </c>
      <c r="C841" s="405" t="s">
        <v>1303</v>
      </c>
      <c r="D841" s="405">
        <v>162.77000000000001</v>
      </c>
    </row>
    <row r="842" spans="1:4" ht="38.25">
      <c r="A842" s="405">
        <v>987</v>
      </c>
      <c r="B842" s="406" t="s">
        <v>7483</v>
      </c>
      <c r="C842" s="405" t="s">
        <v>1303</v>
      </c>
      <c r="D842" s="405">
        <v>19.25</v>
      </c>
    </row>
    <row r="843" spans="1:4" ht="38.25">
      <c r="A843" s="405">
        <v>1003</v>
      </c>
      <c r="B843" s="406" t="s">
        <v>7484</v>
      </c>
      <c r="C843" s="405" t="s">
        <v>1303</v>
      </c>
      <c r="D843" s="405">
        <v>2.99</v>
      </c>
    </row>
    <row r="844" spans="1:4" ht="38.25">
      <c r="A844" s="405">
        <v>992</v>
      </c>
      <c r="B844" s="406" t="s">
        <v>7485</v>
      </c>
      <c r="C844" s="405" t="s">
        <v>1303</v>
      </c>
      <c r="D844" s="405">
        <v>210.59</v>
      </c>
    </row>
    <row r="845" spans="1:4" ht="38.25">
      <c r="A845" s="405">
        <v>1007</v>
      </c>
      <c r="B845" s="406" t="s">
        <v>7486</v>
      </c>
      <c r="C845" s="405" t="s">
        <v>1303</v>
      </c>
      <c r="D845" s="405">
        <v>27.31</v>
      </c>
    </row>
    <row r="846" spans="1:4" ht="38.25">
      <c r="A846" s="405">
        <v>39242</v>
      </c>
      <c r="B846" s="406" t="s">
        <v>7487</v>
      </c>
      <c r="C846" s="405" t="s">
        <v>1303</v>
      </c>
      <c r="D846" s="405">
        <v>260.92</v>
      </c>
    </row>
    <row r="847" spans="1:4" ht="38.25">
      <c r="A847" s="405">
        <v>1008</v>
      </c>
      <c r="B847" s="406" t="s">
        <v>7488</v>
      </c>
      <c r="C847" s="405" t="s">
        <v>1303</v>
      </c>
      <c r="D847" s="405">
        <v>3.4</v>
      </c>
    </row>
    <row r="848" spans="1:4" ht="38.25">
      <c r="A848" s="405">
        <v>988</v>
      </c>
      <c r="B848" s="406" t="s">
        <v>7489</v>
      </c>
      <c r="C848" s="405" t="s">
        <v>1303</v>
      </c>
      <c r="D848" s="405">
        <v>37.72</v>
      </c>
    </row>
    <row r="849" spans="1:4" ht="38.25">
      <c r="A849" s="405">
        <v>989</v>
      </c>
      <c r="B849" s="406" t="s">
        <v>7490</v>
      </c>
      <c r="C849" s="405" t="s">
        <v>1303</v>
      </c>
      <c r="D849" s="405">
        <v>51.1</v>
      </c>
    </row>
    <row r="850" spans="1:4" ht="25.5">
      <c r="A850" s="405">
        <v>39598</v>
      </c>
      <c r="B850" s="406" t="s">
        <v>7491</v>
      </c>
      <c r="C850" s="405" t="s">
        <v>1303</v>
      </c>
      <c r="D850" s="405">
        <v>1.41</v>
      </c>
    </row>
    <row r="851" spans="1:4" ht="25.5">
      <c r="A851" s="405">
        <v>39599</v>
      </c>
      <c r="B851" s="406" t="s">
        <v>7492</v>
      </c>
      <c r="C851" s="405" t="s">
        <v>1303</v>
      </c>
      <c r="D851" s="405">
        <v>2.13</v>
      </c>
    </row>
    <row r="852" spans="1:4" ht="25.5">
      <c r="A852" s="405">
        <v>34602</v>
      </c>
      <c r="B852" s="406" t="s">
        <v>7493</v>
      </c>
      <c r="C852" s="405" t="s">
        <v>1303</v>
      </c>
      <c r="D852" s="405">
        <v>2.09</v>
      </c>
    </row>
    <row r="853" spans="1:4" ht="25.5">
      <c r="A853" s="405">
        <v>34603</v>
      </c>
      <c r="B853" s="406" t="s">
        <v>7494</v>
      </c>
      <c r="C853" s="405" t="s">
        <v>1303</v>
      </c>
      <c r="D853" s="405">
        <v>10.039999999999999</v>
      </c>
    </row>
    <row r="854" spans="1:4" ht="25.5">
      <c r="A854" s="405">
        <v>34607</v>
      </c>
      <c r="B854" s="406" t="s">
        <v>7495</v>
      </c>
      <c r="C854" s="405" t="s">
        <v>1303</v>
      </c>
      <c r="D854" s="405">
        <v>4.4800000000000004</v>
      </c>
    </row>
    <row r="855" spans="1:4" ht="25.5">
      <c r="A855" s="405">
        <v>34609</v>
      </c>
      <c r="B855" s="406" t="s">
        <v>7496</v>
      </c>
      <c r="C855" s="405" t="s">
        <v>1303</v>
      </c>
      <c r="D855" s="405">
        <v>6.72</v>
      </c>
    </row>
    <row r="856" spans="1:4" ht="25.5">
      <c r="A856" s="405">
        <v>34618</v>
      </c>
      <c r="B856" s="406" t="s">
        <v>7497</v>
      </c>
      <c r="C856" s="405" t="s">
        <v>1303</v>
      </c>
      <c r="D856" s="405">
        <v>2.77</v>
      </c>
    </row>
    <row r="857" spans="1:4" ht="25.5">
      <c r="A857" s="405">
        <v>34620</v>
      </c>
      <c r="B857" s="406" t="s">
        <v>7498</v>
      </c>
      <c r="C857" s="405" t="s">
        <v>1303</v>
      </c>
      <c r="D857" s="405">
        <v>13.86</v>
      </c>
    </row>
    <row r="858" spans="1:4" ht="25.5">
      <c r="A858" s="405">
        <v>34621</v>
      </c>
      <c r="B858" s="406" t="s">
        <v>7499</v>
      </c>
      <c r="C858" s="405" t="s">
        <v>1303</v>
      </c>
      <c r="D858" s="405">
        <v>6.43</v>
      </c>
    </row>
    <row r="859" spans="1:4" ht="25.5">
      <c r="A859" s="405">
        <v>34622</v>
      </c>
      <c r="B859" s="406" t="s">
        <v>7500</v>
      </c>
      <c r="C859" s="405" t="s">
        <v>1303</v>
      </c>
      <c r="D859" s="405">
        <v>9.11</v>
      </c>
    </row>
    <row r="860" spans="1:4" ht="25.5">
      <c r="A860" s="405">
        <v>34624</v>
      </c>
      <c r="B860" s="406" t="s">
        <v>7501</v>
      </c>
      <c r="C860" s="405" t="s">
        <v>1303</v>
      </c>
      <c r="D860" s="405">
        <v>3.54</v>
      </c>
    </row>
    <row r="861" spans="1:4" ht="25.5">
      <c r="A861" s="405">
        <v>34626</v>
      </c>
      <c r="B861" s="406" t="s">
        <v>7502</v>
      </c>
      <c r="C861" s="405" t="s">
        <v>1303</v>
      </c>
      <c r="D861" s="405">
        <v>19.05</v>
      </c>
    </row>
    <row r="862" spans="1:4" ht="25.5">
      <c r="A862" s="405">
        <v>34627</v>
      </c>
      <c r="B862" s="406" t="s">
        <v>7503</v>
      </c>
      <c r="C862" s="405" t="s">
        <v>1303</v>
      </c>
      <c r="D862" s="405">
        <v>8.2100000000000009</v>
      </c>
    </row>
    <row r="863" spans="1:4" ht="25.5">
      <c r="A863" s="405">
        <v>34629</v>
      </c>
      <c r="B863" s="406" t="s">
        <v>7504</v>
      </c>
      <c r="C863" s="405" t="s">
        <v>1303</v>
      </c>
      <c r="D863" s="405">
        <v>12.02</v>
      </c>
    </row>
    <row r="864" spans="1:4" ht="51">
      <c r="A864" s="405">
        <v>39257</v>
      </c>
      <c r="B864" s="406" t="s">
        <v>7505</v>
      </c>
      <c r="C864" s="405" t="s">
        <v>1303</v>
      </c>
      <c r="D864" s="405">
        <v>3.57</v>
      </c>
    </row>
    <row r="865" spans="1:4" ht="51">
      <c r="A865" s="405">
        <v>39261</v>
      </c>
      <c r="B865" s="406" t="s">
        <v>7506</v>
      </c>
      <c r="C865" s="405" t="s">
        <v>1303</v>
      </c>
      <c r="D865" s="405">
        <v>19.010000000000002</v>
      </c>
    </row>
    <row r="866" spans="1:4" ht="51">
      <c r="A866" s="405">
        <v>39268</v>
      </c>
      <c r="B866" s="406" t="s">
        <v>7507</v>
      </c>
      <c r="C866" s="405" t="s">
        <v>1303</v>
      </c>
      <c r="D866" s="405">
        <v>219.32</v>
      </c>
    </row>
    <row r="867" spans="1:4" ht="51">
      <c r="A867" s="405">
        <v>39262</v>
      </c>
      <c r="B867" s="406" t="s">
        <v>7508</v>
      </c>
      <c r="C867" s="405" t="s">
        <v>1303</v>
      </c>
      <c r="D867" s="405">
        <v>29.72</v>
      </c>
    </row>
    <row r="868" spans="1:4" ht="51">
      <c r="A868" s="405">
        <v>39258</v>
      </c>
      <c r="B868" s="406" t="s">
        <v>7509</v>
      </c>
      <c r="C868" s="405" t="s">
        <v>1303</v>
      </c>
      <c r="D868" s="405">
        <v>5.29</v>
      </c>
    </row>
    <row r="869" spans="1:4" ht="51">
      <c r="A869" s="405">
        <v>39263</v>
      </c>
      <c r="B869" s="406" t="s">
        <v>7510</v>
      </c>
      <c r="C869" s="405" t="s">
        <v>1303</v>
      </c>
      <c r="D869" s="405">
        <v>45.98</v>
      </c>
    </row>
    <row r="870" spans="1:4" ht="51">
      <c r="A870" s="405">
        <v>39264</v>
      </c>
      <c r="B870" s="406" t="s">
        <v>7511</v>
      </c>
      <c r="C870" s="405" t="s">
        <v>1303</v>
      </c>
      <c r="D870" s="405">
        <v>62.27</v>
      </c>
    </row>
    <row r="871" spans="1:4" ht="51">
      <c r="A871" s="405">
        <v>39259</v>
      </c>
      <c r="B871" s="406" t="s">
        <v>7512</v>
      </c>
      <c r="C871" s="405" t="s">
        <v>1303</v>
      </c>
      <c r="D871" s="405">
        <v>8.0500000000000007</v>
      </c>
    </row>
    <row r="872" spans="1:4" ht="51">
      <c r="A872" s="405">
        <v>39265</v>
      </c>
      <c r="B872" s="406" t="s">
        <v>7513</v>
      </c>
      <c r="C872" s="405" t="s">
        <v>1303</v>
      </c>
      <c r="D872" s="405">
        <v>91.73</v>
      </c>
    </row>
    <row r="873" spans="1:4" ht="51">
      <c r="A873" s="405">
        <v>39260</v>
      </c>
      <c r="B873" s="406" t="s">
        <v>7514</v>
      </c>
      <c r="C873" s="405" t="s">
        <v>1303</v>
      </c>
      <c r="D873" s="405">
        <v>11.46</v>
      </c>
    </row>
    <row r="874" spans="1:4" ht="51">
      <c r="A874" s="405">
        <v>39266</v>
      </c>
      <c r="B874" s="406" t="s">
        <v>7515</v>
      </c>
      <c r="C874" s="405" t="s">
        <v>1303</v>
      </c>
      <c r="D874" s="405">
        <v>128.71</v>
      </c>
    </row>
    <row r="875" spans="1:4" ht="51">
      <c r="A875" s="405">
        <v>39267</v>
      </c>
      <c r="B875" s="406" t="s">
        <v>7516</v>
      </c>
      <c r="C875" s="405" t="s">
        <v>1303</v>
      </c>
      <c r="D875" s="405">
        <v>168.71</v>
      </c>
    </row>
    <row r="876" spans="1:4" ht="25.5">
      <c r="A876" s="405">
        <v>11901</v>
      </c>
      <c r="B876" s="406" t="s">
        <v>7517</v>
      </c>
      <c r="C876" s="405" t="s">
        <v>1303</v>
      </c>
      <c r="D876" s="405">
        <v>0.73</v>
      </c>
    </row>
    <row r="877" spans="1:4" ht="25.5">
      <c r="A877" s="405">
        <v>11902</v>
      </c>
      <c r="B877" s="406" t="s">
        <v>7518</v>
      </c>
      <c r="C877" s="405" t="s">
        <v>1303</v>
      </c>
      <c r="D877" s="405">
        <v>1.27</v>
      </c>
    </row>
    <row r="878" spans="1:4" ht="25.5">
      <c r="A878" s="405">
        <v>11903</v>
      </c>
      <c r="B878" s="406" t="s">
        <v>7519</v>
      </c>
      <c r="C878" s="405" t="s">
        <v>1303</v>
      </c>
      <c r="D878" s="405">
        <v>1.96</v>
      </c>
    </row>
    <row r="879" spans="1:4" ht="25.5">
      <c r="A879" s="405">
        <v>11904</v>
      </c>
      <c r="B879" s="406" t="s">
        <v>7520</v>
      </c>
      <c r="C879" s="405" t="s">
        <v>1303</v>
      </c>
      <c r="D879" s="405">
        <v>2.5</v>
      </c>
    </row>
    <row r="880" spans="1:4" ht="25.5">
      <c r="A880" s="405">
        <v>11905</v>
      </c>
      <c r="B880" s="406" t="s">
        <v>7521</v>
      </c>
      <c r="C880" s="405" t="s">
        <v>1303</v>
      </c>
      <c r="D880" s="405">
        <v>3.37</v>
      </c>
    </row>
    <row r="881" spans="1:4" ht="25.5">
      <c r="A881" s="405">
        <v>11906</v>
      </c>
      <c r="B881" s="406" t="s">
        <v>7522</v>
      </c>
      <c r="C881" s="405" t="s">
        <v>1303</v>
      </c>
      <c r="D881" s="405">
        <v>3.87</v>
      </c>
    </row>
    <row r="882" spans="1:4" ht="25.5">
      <c r="A882" s="405">
        <v>11919</v>
      </c>
      <c r="B882" s="406" t="s">
        <v>7523</v>
      </c>
      <c r="C882" s="405" t="s">
        <v>1303</v>
      </c>
      <c r="D882" s="405">
        <v>7.6</v>
      </c>
    </row>
    <row r="883" spans="1:4" ht="25.5">
      <c r="A883" s="405">
        <v>11920</v>
      </c>
      <c r="B883" s="406" t="s">
        <v>7524</v>
      </c>
      <c r="C883" s="405" t="s">
        <v>1303</v>
      </c>
      <c r="D883" s="405">
        <v>14.73</v>
      </c>
    </row>
    <row r="884" spans="1:4" ht="25.5">
      <c r="A884" s="405">
        <v>11924</v>
      </c>
      <c r="B884" s="406" t="s">
        <v>7525</v>
      </c>
      <c r="C884" s="405" t="s">
        <v>1303</v>
      </c>
      <c r="D884" s="405">
        <v>143.26</v>
      </c>
    </row>
    <row r="885" spans="1:4" ht="25.5">
      <c r="A885" s="405">
        <v>11921</v>
      </c>
      <c r="B885" s="406" t="s">
        <v>7526</v>
      </c>
      <c r="C885" s="405" t="s">
        <v>1303</v>
      </c>
      <c r="D885" s="405">
        <v>20.05</v>
      </c>
    </row>
    <row r="886" spans="1:4" ht="25.5">
      <c r="A886" s="405">
        <v>11922</v>
      </c>
      <c r="B886" s="406" t="s">
        <v>7527</v>
      </c>
      <c r="C886" s="405" t="s">
        <v>1303</v>
      </c>
      <c r="D886" s="405">
        <v>35.6</v>
      </c>
    </row>
    <row r="887" spans="1:4" ht="25.5">
      <c r="A887" s="405">
        <v>11923</v>
      </c>
      <c r="B887" s="406" t="s">
        <v>7528</v>
      </c>
      <c r="C887" s="405" t="s">
        <v>1303</v>
      </c>
      <c r="D887" s="405">
        <v>58.15</v>
      </c>
    </row>
    <row r="888" spans="1:4" ht="25.5">
      <c r="A888" s="405">
        <v>11916</v>
      </c>
      <c r="B888" s="406" t="s">
        <v>7529</v>
      </c>
      <c r="C888" s="405" t="s">
        <v>1303</v>
      </c>
      <c r="D888" s="405">
        <v>9.8699999999999992</v>
      </c>
    </row>
    <row r="889" spans="1:4" ht="25.5">
      <c r="A889" s="405">
        <v>11914</v>
      </c>
      <c r="B889" s="406" t="s">
        <v>7530</v>
      </c>
      <c r="C889" s="405" t="s">
        <v>1303</v>
      </c>
      <c r="D889" s="405">
        <v>71.650000000000006</v>
      </c>
    </row>
    <row r="890" spans="1:4" ht="25.5">
      <c r="A890" s="405">
        <v>11917</v>
      </c>
      <c r="B890" s="406" t="s">
        <v>7531</v>
      </c>
      <c r="C890" s="405" t="s">
        <v>1303</v>
      </c>
      <c r="D890" s="405">
        <v>17.170000000000002</v>
      </c>
    </row>
    <row r="891" spans="1:4" ht="25.5">
      <c r="A891" s="405">
        <v>11918</v>
      </c>
      <c r="B891" s="406" t="s">
        <v>7532</v>
      </c>
      <c r="C891" s="405" t="s">
        <v>1303</v>
      </c>
      <c r="D891" s="405">
        <v>23.3</v>
      </c>
    </row>
    <row r="892" spans="1:4" ht="38.25">
      <c r="A892" s="405">
        <v>37734</v>
      </c>
      <c r="B892" s="406" t="s">
        <v>7533</v>
      </c>
      <c r="C892" s="405" t="s">
        <v>1299</v>
      </c>
      <c r="D892" s="407">
        <v>41271.81</v>
      </c>
    </row>
    <row r="893" spans="1:4" ht="38.25">
      <c r="A893" s="405">
        <v>42251</v>
      </c>
      <c r="B893" s="406" t="s">
        <v>7534</v>
      </c>
      <c r="C893" s="405" t="s">
        <v>1299</v>
      </c>
      <c r="D893" s="407">
        <v>46866.66</v>
      </c>
    </row>
    <row r="894" spans="1:4" ht="38.25">
      <c r="A894" s="405">
        <v>37733</v>
      </c>
      <c r="B894" s="406" t="s">
        <v>7535</v>
      </c>
      <c r="C894" s="405" t="s">
        <v>1299</v>
      </c>
      <c r="D894" s="407">
        <v>30945.45</v>
      </c>
    </row>
    <row r="895" spans="1:4" ht="38.25">
      <c r="A895" s="405">
        <v>37735</v>
      </c>
      <c r="B895" s="406" t="s">
        <v>7536</v>
      </c>
      <c r="C895" s="405" t="s">
        <v>1299</v>
      </c>
      <c r="D895" s="407">
        <v>37289.269999999997</v>
      </c>
    </row>
    <row r="896" spans="1:4" ht="38.25">
      <c r="A896" s="405">
        <v>41758</v>
      </c>
      <c r="B896" s="406" t="s">
        <v>7537</v>
      </c>
      <c r="C896" s="405" t="s">
        <v>1299</v>
      </c>
      <c r="D896" s="405">
        <v>138.53</v>
      </c>
    </row>
    <row r="897" spans="1:4" ht="51">
      <c r="A897" s="405">
        <v>5090</v>
      </c>
      <c r="B897" s="406" t="s">
        <v>7538</v>
      </c>
      <c r="C897" s="405" t="s">
        <v>1299</v>
      </c>
      <c r="D897" s="405">
        <v>15.87</v>
      </c>
    </row>
    <row r="898" spans="1:4" ht="51">
      <c r="A898" s="405">
        <v>5085</v>
      </c>
      <c r="B898" s="406" t="s">
        <v>7539</v>
      </c>
      <c r="C898" s="405" t="s">
        <v>1299</v>
      </c>
      <c r="D898" s="405">
        <v>17.690000000000001</v>
      </c>
    </row>
    <row r="899" spans="1:4" ht="25.5">
      <c r="A899" s="405">
        <v>38374</v>
      </c>
      <c r="B899" s="406" t="s">
        <v>7540</v>
      </c>
      <c r="C899" s="405" t="s">
        <v>1299</v>
      </c>
      <c r="D899" s="405">
        <v>931.31</v>
      </c>
    </row>
    <row r="900" spans="1:4" ht="38.25">
      <c r="A900" s="405">
        <v>20212</v>
      </c>
      <c r="B900" s="406" t="s">
        <v>7541</v>
      </c>
      <c r="C900" s="405" t="s">
        <v>1303</v>
      </c>
      <c r="D900" s="405">
        <v>7.92</v>
      </c>
    </row>
    <row r="901" spans="1:4" ht="38.25">
      <c r="A901" s="405">
        <v>4430</v>
      </c>
      <c r="B901" s="406" t="s">
        <v>7542</v>
      </c>
      <c r="C901" s="405" t="s">
        <v>1303</v>
      </c>
      <c r="D901" s="405">
        <v>5.03</v>
      </c>
    </row>
    <row r="902" spans="1:4" ht="38.25">
      <c r="A902" s="405">
        <v>4400</v>
      </c>
      <c r="B902" s="406" t="s">
        <v>7543</v>
      </c>
      <c r="C902" s="405" t="s">
        <v>1303</v>
      </c>
      <c r="D902" s="405">
        <v>6.35</v>
      </c>
    </row>
    <row r="903" spans="1:4" ht="38.25">
      <c r="A903" s="405">
        <v>4500</v>
      </c>
      <c r="B903" s="406" t="s">
        <v>11976</v>
      </c>
      <c r="C903" s="405" t="s">
        <v>1303</v>
      </c>
      <c r="D903" s="405">
        <v>16.28</v>
      </c>
    </row>
    <row r="904" spans="1:4" ht="38.25">
      <c r="A904" s="405">
        <v>4513</v>
      </c>
      <c r="B904" s="406" t="s">
        <v>11977</v>
      </c>
      <c r="C904" s="405" t="s">
        <v>1303</v>
      </c>
      <c r="D904" s="405">
        <v>4.3600000000000003</v>
      </c>
    </row>
    <row r="905" spans="1:4" ht="25.5">
      <c r="A905" s="405">
        <v>4496</v>
      </c>
      <c r="B905" s="406" t="s">
        <v>11978</v>
      </c>
      <c r="C905" s="405" t="s">
        <v>1303</v>
      </c>
      <c r="D905" s="405">
        <v>3.4</v>
      </c>
    </row>
    <row r="906" spans="1:4" ht="25.5">
      <c r="A906" s="405">
        <v>11871</v>
      </c>
      <c r="B906" s="406" t="s">
        <v>7544</v>
      </c>
      <c r="C906" s="405" t="s">
        <v>1299</v>
      </c>
      <c r="D906" s="405">
        <v>263</v>
      </c>
    </row>
    <row r="907" spans="1:4" ht="25.5">
      <c r="A907" s="405">
        <v>34636</v>
      </c>
      <c r="B907" s="406" t="s">
        <v>7545</v>
      </c>
      <c r="C907" s="405" t="s">
        <v>1299</v>
      </c>
      <c r="D907" s="405">
        <v>281.45999999999998</v>
      </c>
    </row>
    <row r="908" spans="1:4" ht="25.5">
      <c r="A908" s="405">
        <v>34639</v>
      </c>
      <c r="B908" s="406" t="s">
        <v>7546</v>
      </c>
      <c r="C908" s="405" t="s">
        <v>1299</v>
      </c>
      <c r="D908" s="405">
        <v>571.64</v>
      </c>
    </row>
    <row r="909" spans="1:4" ht="25.5">
      <c r="A909" s="405">
        <v>34640</v>
      </c>
      <c r="B909" s="406" t="s">
        <v>7547</v>
      </c>
      <c r="C909" s="405" t="s">
        <v>1299</v>
      </c>
      <c r="D909" s="405">
        <v>642.1</v>
      </c>
    </row>
    <row r="910" spans="1:4" ht="25.5">
      <c r="A910" s="405">
        <v>34637</v>
      </c>
      <c r="B910" s="406" t="s">
        <v>7548</v>
      </c>
      <c r="C910" s="405" t="s">
        <v>1299</v>
      </c>
      <c r="D910" s="405">
        <v>161.6</v>
      </c>
    </row>
    <row r="911" spans="1:4" ht="25.5">
      <c r="A911" s="405">
        <v>34638</v>
      </c>
      <c r="B911" s="406" t="s">
        <v>7549</v>
      </c>
      <c r="C911" s="405" t="s">
        <v>1299</v>
      </c>
      <c r="D911" s="405">
        <v>277.12</v>
      </c>
    </row>
    <row r="912" spans="1:4" ht="25.5">
      <c r="A912" s="405">
        <v>11868</v>
      </c>
      <c r="B912" s="406" t="s">
        <v>7550</v>
      </c>
      <c r="C912" s="405" t="s">
        <v>1299</v>
      </c>
      <c r="D912" s="405">
        <v>361.46</v>
      </c>
    </row>
    <row r="913" spans="1:4" ht="25.5">
      <c r="A913" s="405">
        <v>37106</v>
      </c>
      <c r="B913" s="406" t="s">
        <v>7551</v>
      </c>
      <c r="C913" s="405" t="s">
        <v>1299</v>
      </c>
      <c r="D913" s="407">
        <v>3491.27</v>
      </c>
    </row>
    <row r="914" spans="1:4" ht="25.5">
      <c r="A914" s="405">
        <v>11869</v>
      </c>
      <c r="B914" s="406" t="s">
        <v>7552</v>
      </c>
      <c r="C914" s="405" t="s">
        <v>1299</v>
      </c>
      <c r="D914" s="405">
        <v>586.46</v>
      </c>
    </row>
    <row r="915" spans="1:4" ht="25.5">
      <c r="A915" s="405">
        <v>37104</v>
      </c>
      <c r="B915" s="406" t="s">
        <v>7553</v>
      </c>
      <c r="C915" s="405" t="s">
        <v>1299</v>
      </c>
      <c r="D915" s="405">
        <v>755.98</v>
      </c>
    </row>
    <row r="916" spans="1:4" ht="25.5">
      <c r="A916" s="405">
        <v>37105</v>
      </c>
      <c r="B916" s="406" t="s">
        <v>7554</v>
      </c>
      <c r="C916" s="405" t="s">
        <v>1299</v>
      </c>
      <c r="D916" s="407">
        <v>1683.69</v>
      </c>
    </row>
    <row r="917" spans="1:4" ht="38.25">
      <c r="A917" s="405">
        <v>11638</v>
      </c>
      <c r="B917" s="406" t="s">
        <v>7555</v>
      </c>
      <c r="C917" s="405" t="s">
        <v>1299</v>
      </c>
      <c r="D917" s="405">
        <v>109.49</v>
      </c>
    </row>
    <row r="918" spans="1:4" ht="38.25">
      <c r="A918" s="405">
        <v>1030</v>
      </c>
      <c r="B918" s="406" t="s">
        <v>7556</v>
      </c>
      <c r="C918" s="405" t="s">
        <v>1299</v>
      </c>
      <c r="D918" s="405">
        <v>29.93</v>
      </c>
    </row>
    <row r="919" spans="1:4" ht="38.25">
      <c r="A919" s="405">
        <v>11694</v>
      </c>
      <c r="B919" s="406" t="s">
        <v>7557</v>
      </c>
      <c r="C919" s="405" t="s">
        <v>1299</v>
      </c>
      <c r="D919" s="405">
        <v>661.61</v>
      </c>
    </row>
    <row r="920" spans="1:4" ht="51">
      <c r="A920" s="405">
        <v>35277</v>
      </c>
      <c r="B920" s="406" t="s">
        <v>7558</v>
      </c>
      <c r="C920" s="405" t="s">
        <v>1299</v>
      </c>
      <c r="D920" s="405">
        <v>357.17</v>
      </c>
    </row>
    <row r="921" spans="1:4" ht="76.5">
      <c r="A921" s="405">
        <v>10521</v>
      </c>
      <c r="B921" s="406" t="s">
        <v>7559</v>
      </c>
      <c r="C921" s="405" t="s">
        <v>1299</v>
      </c>
      <c r="D921" s="405">
        <v>205.9</v>
      </c>
    </row>
    <row r="922" spans="1:4" ht="76.5">
      <c r="A922" s="405">
        <v>10885</v>
      </c>
      <c r="B922" s="406" t="s">
        <v>7560</v>
      </c>
      <c r="C922" s="405" t="s">
        <v>1299</v>
      </c>
      <c r="D922" s="405">
        <v>260.44</v>
      </c>
    </row>
    <row r="923" spans="1:4" ht="76.5">
      <c r="A923" s="405">
        <v>20962</v>
      </c>
      <c r="B923" s="406" t="s">
        <v>7561</v>
      </c>
      <c r="C923" s="405" t="s">
        <v>1299</v>
      </c>
      <c r="D923" s="405">
        <v>215.71</v>
      </c>
    </row>
    <row r="924" spans="1:4" ht="76.5">
      <c r="A924" s="405">
        <v>20963</v>
      </c>
      <c r="B924" s="406" t="s">
        <v>7562</v>
      </c>
      <c r="C924" s="405" t="s">
        <v>1299</v>
      </c>
      <c r="D924" s="405">
        <v>263.5</v>
      </c>
    </row>
    <row r="925" spans="1:4">
      <c r="A925" s="405">
        <v>2555</v>
      </c>
      <c r="B925" s="406" t="s">
        <v>7563</v>
      </c>
      <c r="C925" s="405" t="s">
        <v>1299</v>
      </c>
      <c r="D925" s="405">
        <v>1.19</v>
      </c>
    </row>
    <row r="926" spans="1:4">
      <c r="A926" s="405">
        <v>2556</v>
      </c>
      <c r="B926" s="406" t="s">
        <v>7564</v>
      </c>
      <c r="C926" s="405" t="s">
        <v>1299</v>
      </c>
      <c r="D926" s="405">
        <v>1.1000000000000001</v>
      </c>
    </row>
    <row r="927" spans="1:4">
      <c r="A927" s="405">
        <v>2557</v>
      </c>
      <c r="B927" s="406" t="s">
        <v>7565</v>
      </c>
      <c r="C927" s="405" t="s">
        <v>1299</v>
      </c>
      <c r="D927" s="405">
        <v>2.3199999999999998</v>
      </c>
    </row>
    <row r="928" spans="1:4" ht="25.5">
      <c r="A928" s="405">
        <v>39810</v>
      </c>
      <c r="B928" s="406" t="s">
        <v>7566</v>
      </c>
      <c r="C928" s="405" t="s">
        <v>1299</v>
      </c>
      <c r="D928" s="405">
        <v>14.09</v>
      </c>
    </row>
    <row r="929" spans="1:4" ht="25.5">
      <c r="A929" s="405">
        <v>39811</v>
      </c>
      <c r="B929" s="406" t="s">
        <v>7567</v>
      </c>
      <c r="C929" s="405" t="s">
        <v>1299</v>
      </c>
      <c r="D929" s="405">
        <v>17.84</v>
      </c>
    </row>
    <row r="930" spans="1:4" ht="25.5">
      <c r="A930" s="405">
        <v>39812</v>
      </c>
      <c r="B930" s="406" t="s">
        <v>7568</v>
      </c>
      <c r="C930" s="405" t="s">
        <v>1299</v>
      </c>
      <c r="D930" s="405">
        <v>27.21</v>
      </c>
    </row>
    <row r="931" spans="1:4" ht="38.25">
      <c r="A931" s="405">
        <v>20254</v>
      </c>
      <c r="B931" s="406" t="s">
        <v>7569</v>
      </c>
      <c r="C931" s="405" t="s">
        <v>1299</v>
      </c>
      <c r="D931" s="405">
        <v>12.82</v>
      </c>
    </row>
    <row r="932" spans="1:4" ht="38.25">
      <c r="A932" s="405">
        <v>39771</v>
      </c>
      <c r="B932" s="406" t="s">
        <v>7570</v>
      </c>
      <c r="C932" s="405" t="s">
        <v>1299</v>
      </c>
      <c r="D932" s="405">
        <v>21.23</v>
      </c>
    </row>
    <row r="933" spans="1:4" ht="38.25">
      <c r="A933" s="405">
        <v>20255</v>
      </c>
      <c r="B933" s="406" t="s">
        <v>7571</v>
      </c>
      <c r="C933" s="405" t="s">
        <v>1299</v>
      </c>
      <c r="D933" s="405">
        <v>35.07</v>
      </c>
    </row>
    <row r="934" spans="1:4" ht="38.25">
      <c r="A934" s="405">
        <v>39772</v>
      </c>
      <c r="B934" s="406" t="s">
        <v>7572</v>
      </c>
      <c r="C934" s="405" t="s">
        <v>1299</v>
      </c>
      <c r="D934" s="405">
        <v>42.04</v>
      </c>
    </row>
    <row r="935" spans="1:4" ht="38.25">
      <c r="A935" s="405">
        <v>20253</v>
      </c>
      <c r="B935" s="406" t="s">
        <v>7573</v>
      </c>
      <c r="C935" s="405" t="s">
        <v>1299</v>
      </c>
      <c r="D935" s="405">
        <v>73.3</v>
      </c>
    </row>
    <row r="936" spans="1:4" ht="38.25">
      <c r="A936" s="405">
        <v>39773</v>
      </c>
      <c r="B936" s="406" t="s">
        <v>7574</v>
      </c>
      <c r="C936" s="405" t="s">
        <v>1299</v>
      </c>
      <c r="D936" s="405">
        <v>76.14</v>
      </c>
    </row>
    <row r="937" spans="1:4" ht="38.25">
      <c r="A937" s="405">
        <v>39774</v>
      </c>
      <c r="B937" s="406" t="s">
        <v>7575</v>
      </c>
      <c r="C937" s="405" t="s">
        <v>1299</v>
      </c>
      <c r="D937" s="405">
        <v>98.93</v>
      </c>
    </row>
    <row r="938" spans="1:4" ht="38.25">
      <c r="A938" s="405">
        <v>39775</v>
      </c>
      <c r="B938" s="406" t="s">
        <v>7576</v>
      </c>
      <c r="C938" s="405" t="s">
        <v>1299</v>
      </c>
      <c r="D938" s="405">
        <v>173.26</v>
      </c>
    </row>
    <row r="939" spans="1:4" ht="38.25">
      <c r="A939" s="405">
        <v>39776</v>
      </c>
      <c r="B939" s="406" t="s">
        <v>7577</v>
      </c>
      <c r="C939" s="405" t="s">
        <v>1299</v>
      </c>
      <c r="D939" s="405">
        <v>213.24</v>
      </c>
    </row>
    <row r="940" spans="1:4" ht="38.25">
      <c r="A940" s="405">
        <v>39777</v>
      </c>
      <c r="B940" s="406" t="s">
        <v>7578</v>
      </c>
      <c r="C940" s="405" t="s">
        <v>1299</v>
      </c>
      <c r="D940" s="405">
        <v>255.89</v>
      </c>
    </row>
    <row r="941" spans="1:4" ht="38.25">
      <c r="A941" s="405">
        <v>11250</v>
      </c>
      <c r="B941" s="406" t="s">
        <v>7579</v>
      </c>
      <c r="C941" s="405" t="s">
        <v>1299</v>
      </c>
      <c r="D941" s="405">
        <v>38</v>
      </c>
    </row>
    <row r="942" spans="1:4" ht="38.25">
      <c r="A942" s="405">
        <v>39766</v>
      </c>
      <c r="B942" s="406" t="s">
        <v>7580</v>
      </c>
      <c r="C942" s="405" t="s">
        <v>1299</v>
      </c>
      <c r="D942" s="405">
        <v>46.38</v>
      </c>
    </row>
    <row r="943" spans="1:4" ht="38.25">
      <c r="A943" s="405">
        <v>11251</v>
      </c>
      <c r="B943" s="406" t="s">
        <v>7581</v>
      </c>
      <c r="C943" s="405" t="s">
        <v>1299</v>
      </c>
      <c r="D943" s="405">
        <v>79.959999999999994</v>
      </c>
    </row>
    <row r="944" spans="1:4" ht="38.25">
      <c r="A944" s="405">
        <v>39767</v>
      </c>
      <c r="B944" s="406" t="s">
        <v>7582</v>
      </c>
      <c r="C944" s="405" t="s">
        <v>1299</v>
      </c>
      <c r="D944" s="405">
        <v>105.28</v>
      </c>
    </row>
    <row r="945" spans="1:4" ht="38.25">
      <c r="A945" s="405">
        <v>11253</v>
      </c>
      <c r="B945" s="406" t="s">
        <v>7583</v>
      </c>
      <c r="C945" s="405" t="s">
        <v>1299</v>
      </c>
      <c r="D945" s="405">
        <v>157.26</v>
      </c>
    </row>
    <row r="946" spans="1:4" ht="38.25">
      <c r="A946" s="405">
        <v>11254</v>
      </c>
      <c r="B946" s="406" t="s">
        <v>7584</v>
      </c>
      <c r="C946" s="405" t="s">
        <v>1299</v>
      </c>
      <c r="D946" s="405">
        <v>168.96</v>
      </c>
    </row>
    <row r="947" spans="1:4" ht="38.25">
      <c r="A947" s="405">
        <v>11255</v>
      </c>
      <c r="B947" s="406" t="s">
        <v>7585</v>
      </c>
      <c r="C947" s="405" t="s">
        <v>1299</v>
      </c>
      <c r="D947" s="405">
        <v>255.89</v>
      </c>
    </row>
    <row r="948" spans="1:4" ht="38.25">
      <c r="A948" s="405">
        <v>11256</v>
      </c>
      <c r="B948" s="406" t="s">
        <v>7586</v>
      </c>
      <c r="C948" s="405" t="s">
        <v>1299</v>
      </c>
      <c r="D948" s="405">
        <v>292.82</v>
      </c>
    </row>
    <row r="949" spans="1:4" ht="38.25">
      <c r="A949" s="405">
        <v>14055</v>
      </c>
      <c r="B949" s="406" t="s">
        <v>7587</v>
      </c>
      <c r="C949" s="405" t="s">
        <v>1299</v>
      </c>
      <c r="D949" s="405">
        <v>519.46</v>
      </c>
    </row>
    <row r="950" spans="1:4" ht="38.25">
      <c r="A950" s="405">
        <v>39768</v>
      </c>
      <c r="B950" s="406" t="s">
        <v>7588</v>
      </c>
      <c r="C950" s="405" t="s">
        <v>1299</v>
      </c>
      <c r="D950" s="405">
        <v>554.27</v>
      </c>
    </row>
    <row r="951" spans="1:4" ht="38.25">
      <c r="A951" s="405">
        <v>11247</v>
      </c>
      <c r="B951" s="406" t="s">
        <v>7589</v>
      </c>
      <c r="C951" s="405" t="s">
        <v>1299</v>
      </c>
      <c r="D951" s="405">
        <v>744.18</v>
      </c>
    </row>
    <row r="952" spans="1:4" ht="38.25">
      <c r="A952" s="405">
        <v>39769</v>
      </c>
      <c r="B952" s="406" t="s">
        <v>7590</v>
      </c>
      <c r="C952" s="405" t="s">
        <v>1299</v>
      </c>
      <c r="D952" s="405">
        <v>902.18</v>
      </c>
    </row>
    <row r="953" spans="1:4" ht="38.25">
      <c r="A953" s="405">
        <v>11249</v>
      </c>
      <c r="B953" s="406" t="s">
        <v>7591</v>
      </c>
      <c r="C953" s="405" t="s">
        <v>1299</v>
      </c>
      <c r="D953" s="407">
        <v>2432.4699999999998</v>
      </c>
    </row>
    <row r="954" spans="1:4" ht="38.25">
      <c r="A954" s="405">
        <v>39770</v>
      </c>
      <c r="B954" s="406" t="s">
        <v>7592</v>
      </c>
      <c r="C954" s="405" t="s">
        <v>1299</v>
      </c>
      <c r="D954" s="407">
        <v>3162.94</v>
      </c>
    </row>
    <row r="955" spans="1:4" ht="25.5">
      <c r="A955" s="405">
        <v>10569</v>
      </c>
      <c r="B955" s="406" t="s">
        <v>7593</v>
      </c>
      <c r="C955" s="405" t="s">
        <v>1299</v>
      </c>
      <c r="D955" s="405">
        <v>2.31</v>
      </c>
    </row>
    <row r="956" spans="1:4" ht="25.5">
      <c r="A956" s="405">
        <v>1872</v>
      </c>
      <c r="B956" s="406" t="s">
        <v>7594</v>
      </c>
      <c r="C956" s="405" t="s">
        <v>1299</v>
      </c>
      <c r="D956" s="405">
        <v>1.6</v>
      </c>
    </row>
    <row r="957" spans="1:4" ht="25.5">
      <c r="A957" s="405">
        <v>1873</v>
      </c>
      <c r="B957" s="406" t="s">
        <v>7595</v>
      </c>
      <c r="C957" s="405" t="s">
        <v>1299</v>
      </c>
      <c r="D957" s="405">
        <v>3.18</v>
      </c>
    </row>
    <row r="958" spans="1:4" ht="51">
      <c r="A958" s="405">
        <v>39693</v>
      </c>
      <c r="B958" s="406" t="s">
        <v>7596</v>
      </c>
      <c r="C958" s="405" t="s">
        <v>1299</v>
      </c>
      <c r="D958" s="407">
        <v>1388.11</v>
      </c>
    </row>
    <row r="959" spans="1:4" ht="38.25">
      <c r="A959" s="405">
        <v>39692</v>
      </c>
      <c r="B959" s="406" t="s">
        <v>7597</v>
      </c>
      <c r="C959" s="405" t="s">
        <v>1299</v>
      </c>
      <c r="D959" s="405">
        <v>233.66</v>
      </c>
    </row>
    <row r="960" spans="1:4" ht="38.25">
      <c r="A960" s="405">
        <v>39681</v>
      </c>
      <c r="B960" s="406" t="s">
        <v>7598</v>
      </c>
      <c r="C960" s="405" t="s">
        <v>1299</v>
      </c>
      <c r="D960" s="405">
        <v>131.94</v>
      </c>
    </row>
    <row r="961" spans="1:4" ht="38.25">
      <c r="A961" s="405">
        <v>39680</v>
      </c>
      <c r="B961" s="406" t="s">
        <v>7599</v>
      </c>
      <c r="C961" s="405" t="s">
        <v>1299</v>
      </c>
      <c r="D961" s="405">
        <v>67.97</v>
      </c>
    </row>
    <row r="962" spans="1:4" ht="38.25">
      <c r="A962" s="405">
        <v>39682</v>
      </c>
      <c r="B962" s="406" t="s">
        <v>7600</v>
      </c>
      <c r="C962" s="405" t="s">
        <v>1299</v>
      </c>
      <c r="D962" s="405">
        <v>133.27000000000001</v>
      </c>
    </row>
    <row r="963" spans="1:4" ht="38.25">
      <c r="A963" s="405">
        <v>39685</v>
      </c>
      <c r="B963" s="406" t="s">
        <v>7601</v>
      </c>
      <c r="C963" s="405" t="s">
        <v>1299</v>
      </c>
      <c r="D963" s="405">
        <v>113.06</v>
      </c>
    </row>
    <row r="964" spans="1:4" ht="38.25">
      <c r="A964" s="405">
        <v>39687</v>
      </c>
      <c r="B964" s="406" t="s">
        <v>7602</v>
      </c>
      <c r="C964" s="405" t="s">
        <v>1299</v>
      </c>
      <c r="D964" s="405">
        <v>213.13</v>
      </c>
    </row>
    <row r="965" spans="1:4" ht="25.5">
      <c r="A965" s="405">
        <v>3280</v>
      </c>
      <c r="B965" s="406" t="s">
        <v>7603</v>
      </c>
      <c r="C965" s="405" t="s">
        <v>1299</v>
      </c>
      <c r="D965" s="405">
        <v>149.41999999999999</v>
      </c>
    </row>
    <row r="966" spans="1:4" ht="25.5">
      <c r="A966" s="405">
        <v>11881</v>
      </c>
      <c r="B966" s="406" t="s">
        <v>7604</v>
      </c>
      <c r="C966" s="405" t="s">
        <v>1299</v>
      </c>
      <c r="D966" s="405">
        <v>69.39</v>
      </c>
    </row>
    <row r="967" spans="1:4" ht="38.25">
      <c r="A967" s="405">
        <v>34641</v>
      </c>
      <c r="B967" s="406" t="s">
        <v>7605</v>
      </c>
      <c r="C967" s="405" t="s">
        <v>1299</v>
      </c>
      <c r="D967" s="405">
        <v>55.96</v>
      </c>
    </row>
    <row r="968" spans="1:4" ht="38.25">
      <c r="A968" s="405">
        <v>34643</v>
      </c>
      <c r="B968" s="406" t="s">
        <v>7606</v>
      </c>
      <c r="C968" s="405" t="s">
        <v>1299</v>
      </c>
      <c r="D968" s="405">
        <v>11.56</v>
      </c>
    </row>
    <row r="969" spans="1:4" ht="25.5">
      <c r="A969" s="405">
        <v>3278</v>
      </c>
      <c r="B969" s="406" t="s">
        <v>7607</v>
      </c>
      <c r="C969" s="405" t="s">
        <v>1299</v>
      </c>
      <c r="D969" s="405">
        <v>78.34</v>
      </c>
    </row>
    <row r="970" spans="1:4" ht="25.5">
      <c r="A970" s="405">
        <v>3279</v>
      </c>
      <c r="B970" s="406" t="s">
        <v>7608</v>
      </c>
      <c r="C970" s="405" t="s">
        <v>1299</v>
      </c>
      <c r="D970" s="405">
        <v>129.27000000000001</v>
      </c>
    </row>
    <row r="971" spans="1:4" ht="38.25">
      <c r="A971" s="405">
        <v>1062</v>
      </c>
      <c r="B971" s="406" t="s">
        <v>7609</v>
      </c>
      <c r="C971" s="405" t="s">
        <v>1299</v>
      </c>
      <c r="D971" s="405">
        <v>119.95</v>
      </c>
    </row>
    <row r="972" spans="1:4" ht="38.25">
      <c r="A972" s="405">
        <v>39686</v>
      </c>
      <c r="B972" s="406" t="s">
        <v>7610</v>
      </c>
      <c r="C972" s="405" t="s">
        <v>1299</v>
      </c>
      <c r="D972" s="405">
        <v>204.6</v>
      </c>
    </row>
    <row r="973" spans="1:4" ht="51">
      <c r="A973" s="405">
        <v>39683</v>
      </c>
      <c r="B973" s="406" t="s">
        <v>7611</v>
      </c>
      <c r="C973" s="405" t="s">
        <v>1299</v>
      </c>
      <c r="D973" s="405">
        <v>41.6</v>
      </c>
    </row>
    <row r="974" spans="1:4" ht="38.25">
      <c r="A974" s="405">
        <v>1871</v>
      </c>
      <c r="B974" s="406" t="s">
        <v>7612</v>
      </c>
      <c r="C974" s="405" t="s">
        <v>1299</v>
      </c>
      <c r="D974" s="405">
        <v>2.86</v>
      </c>
    </row>
    <row r="975" spans="1:4" ht="38.25">
      <c r="A975" s="405">
        <v>12001</v>
      </c>
      <c r="B975" s="406" t="s">
        <v>7613</v>
      </c>
      <c r="C975" s="405" t="s">
        <v>1299</v>
      </c>
      <c r="D975" s="405">
        <v>4.13</v>
      </c>
    </row>
    <row r="976" spans="1:4" ht="25.5">
      <c r="A976" s="405">
        <v>11882</v>
      </c>
      <c r="B976" s="406" t="s">
        <v>7614</v>
      </c>
      <c r="C976" s="405" t="s">
        <v>1299</v>
      </c>
      <c r="D976" s="405">
        <v>78.34</v>
      </c>
    </row>
    <row r="977" spans="1:4" ht="51">
      <c r="A977" s="405">
        <v>39689</v>
      </c>
      <c r="B977" s="406" t="s">
        <v>7615</v>
      </c>
      <c r="C977" s="405" t="s">
        <v>1299</v>
      </c>
      <c r="D977" s="407">
        <v>2665.55</v>
      </c>
    </row>
    <row r="978" spans="1:4" ht="51">
      <c r="A978" s="405">
        <v>39688</v>
      </c>
      <c r="B978" s="406" t="s">
        <v>7616</v>
      </c>
      <c r="C978" s="405" t="s">
        <v>1299</v>
      </c>
      <c r="D978" s="405">
        <v>385.17</v>
      </c>
    </row>
    <row r="979" spans="1:4" ht="51">
      <c r="A979" s="405">
        <v>1068</v>
      </c>
      <c r="B979" s="406" t="s">
        <v>7617</v>
      </c>
      <c r="C979" s="405" t="s">
        <v>1299</v>
      </c>
      <c r="D979" s="407">
        <v>1608.66</v>
      </c>
    </row>
    <row r="980" spans="1:4" ht="51">
      <c r="A980" s="405">
        <v>39690</v>
      </c>
      <c r="B980" s="406" t="s">
        <v>7618</v>
      </c>
      <c r="C980" s="405" t="s">
        <v>1299</v>
      </c>
      <c r="D980" s="407">
        <v>3618.49</v>
      </c>
    </row>
    <row r="981" spans="1:4" ht="51">
      <c r="A981" s="405">
        <v>39691</v>
      </c>
      <c r="B981" s="406" t="s">
        <v>7619</v>
      </c>
      <c r="C981" s="405" t="s">
        <v>1299</v>
      </c>
      <c r="D981" s="407">
        <v>4044.98</v>
      </c>
    </row>
    <row r="982" spans="1:4" ht="38.25">
      <c r="A982" s="405">
        <v>39808</v>
      </c>
      <c r="B982" s="406" t="s">
        <v>7620</v>
      </c>
      <c r="C982" s="405" t="s">
        <v>1299</v>
      </c>
      <c r="D982" s="405">
        <v>52</v>
      </c>
    </row>
    <row r="983" spans="1:4" ht="38.25">
      <c r="A983" s="405">
        <v>39809</v>
      </c>
      <c r="B983" s="406" t="s">
        <v>7621</v>
      </c>
      <c r="C983" s="405" t="s">
        <v>1299</v>
      </c>
      <c r="D983" s="405">
        <v>143.54</v>
      </c>
    </row>
    <row r="984" spans="1:4" ht="25.5">
      <c r="A984" s="405">
        <v>11713</v>
      </c>
      <c r="B984" s="406" t="s">
        <v>7622</v>
      </c>
      <c r="C984" s="405" t="s">
        <v>1299</v>
      </c>
      <c r="D984" s="405">
        <v>25.09</v>
      </c>
    </row>
    <row r="985" spans="1:4" ht="25.5">
      <c r="A985" s="405">
        <v>11716</v>
      </c>
      <c r="B985" s="406" t="s">
        <v>7623</v>
      </c>
      <c r="C985" s="405" t="s">
        <v>1299</v>
      </c>
      <c r="D985" s="405">
        <v>10.71</v>
      </c>
    </row>
    <row r="986" spans="1:4" ht="25.5">
      <c r="A986" s="405">
        <v>5103</v>
      </c>
      <c r="B986" s="406" t="s">
        <v>7624</v>
      </c>
      <c r="C986" s="405" t="s">
        <v>1299</v>
      </c>
      <c r="D986" s="405">
        <v>10.86</v>
      </c>
    </row>
    <row r="987" spans="1:4" ht="25.5">
      <c r="A987" s="405">
        <v>11712</v>
      </c>
      <c r="B987" s="406" t="s">
        <v>7625</v>
      </c>
      <c r="C987" s="405" t="s">
        <v>1299</v>
      </c>
      <c r="D987" s="405">
        <v>25.3</v>
      </c>
    </row>
    <row r="988" spans="1:4" ht="25.5">
      <c r="A988" s="405">
        <v>11717</v>
      </c>
      <c r="B988" s="406" t="s">
        <v>7626</v>
      </c>
      <c r="C988" s="405" t="s">
        <v>1299</v>
      </c>
      <c r="D988" s="405">
        <v>27.49</v>
      </c>
    </row>
    <row r="989" spans="1:4" ht="25.5">
      <c r="A989" s="405">
        <v>11714</v>
      </c>
      <c r="B989" s="406" t="s">
        <v>7627</v>
      </c>
      <c r="C989" s="405" t="s">
        <v>1299</v>
      </c>
      <c r="D989" s="405">
        <v>34.200000000000003</v>
      </c>
    </row>
    <row r="990" spans="1:4" ht="25.5">
      <c r="A990" s="405">
        <v>11715</v>
      </c>
      <c r="B990" s="406" t="s">
        <v>7628</v>
      </c>
      <c r="C990" s="405" t="s">
        <v>1299</v>
      </c>
      <c r="D990" s="405">
        <v>39.35</v>
      </c>
    </row>
    <row r="991" spans="1:4" ht="25.5">
      <c r="A991" s="405">
        <v>11880</v>
      </c>
      <c r="B991" s="406" t="s">
        <v>7629</v>
      </c>
      <c r="C991" s="405" t="s">
        <v>1299</v>
      </c>
      <c r="D991" s="405">
        <v>70.739999999999995</v>
      </c>
    </row>
    <row r="992" spans="1:4">
      <c r="A992" s="405">
        <v>1106</v>
      </c>
      <c r="B992" s="406" t="s">
        <v>7630</v>
      </c>
      <c r="C992" s="405" t="s">
        <v>1296</v>
      </c>
      <c r="D992" s="405">
        <v>0.59</v>
      </c>
    </row>
    <row r="993" spans="1:4">
      <c r="A993" s="405">
        <v>11161</v>
      </c>
      <c r="B993" s="406" t="s">
        <v>7631</v>
      </c>
      <c r="C993" s="405" t="s">
        <v>1296</v>
      </c>
      <c r="D993" s="405">
        <v>0.98</v>
      </c>
    </row>
    <row r="994" spans="1:4" ht="25.5">
      <c r="A994" s="405">
        <v>1107</v>
      </c>
      <c r="B994" s="406" t="s">
        <v>7632</v>
      </c>
      <c r="C994" s="405" t="s">
        <v>1296</v>
      </c>
      <c r="D994" s="405">
        <v>0.67</v>
      </c>
    </row>
    <row r="995" spans="1:4">
      <c r="A995" s="405">
        <v>4758</v>
      </c>
      <c r="B995" s="406" t="s">
        <v>7633</v>
      </c>
      <c r="C995" s="405" t="s">
        <v>1302</v>
      </c>
      <c r="D995" s="405">
        <v>15.76</v>
      </c>
    </row>
    <row r="996" spans="1:4">
      <c r="A996" s="405">
        <v>41080</v>
      </c>
      <c r="B996" s="406" t="s">
        <v>7634</v>
      </c>
      <c r="C996" s="405" t="s">
        <v>1421</v>
      </c>
      <c r="D996" s="407">
        <v>2790.71</v>
      </c>
    </row>
    <row r="997" spans="1:4" ht="25.5">
      <c r="A997" s="405">
        <v>25963</v>
      </c>
      <c r="B997" s="406" t="s">
        <v>7635</v>
      </c>
      <c r="C997" s="405" t="s">
        <v>1296</v>
      </c>
      <c r="D997" s="405">
        <v>0.09</v>
      </c>
    </row>
    <row r="998" spans="1:4">
      <c r="A998" s="405">
        <v>4759</v>
      </c>
      <c r="B998" s="406" t="s">
        <v>7636</v>
      </c>
      <c r="C998" s="405" t="s">
        <v>1302</v>
      </c>
      <c r="D998" s="405">
        <v>12.8</v>
      </c>
    </row>
    <row r="999" spans="1:4">
      <c r="A999" s="405">
        <v>41068</v>
      </c>
      <c r="B999" s="406" t="s">
        <v>7637</v>
      </c>
      <c r="C999" s="405" t="s">
        <v>1421</v>
      </c>
      <c r="D999" s="407">
        <v>2265.33</v>
      </c>
    </row>
    <row r="1000" spans="1:4" ht="25.5">
      <c r="A1000" s="405">
        <v>1108</v>
      </c>
      <c r="B1000" s="406" t="s">
        <v>7638</v>
      </c>
      <c r="C1000" s="405" t="s">
        <v>1303</v>
      </c>
      <c r="D1000" s="405">
        <v>25.26</v>
      </c>
    </row>
    <row r="1001" spans="1:4" ht="25.5">
      <c r="A1001" s="405">
        <v>1117</v>
      </c>
      <c r="B1001" s="406" t="s">
        <v>7639</v>
      </c>
      <c r="C1001" s="405" t="s">
        <v>1303</v>
      </c>
      <c r="D1001" s="405">
        <v>29.32</v>
      </c>
    </row>
    <row r="1002" spans="1:4" ht="25.5">
      <c r="A1002" s="405">
        <v>1118</v>
      </c>
      <c r="B1002" s="406" t="s">
        <v>7640</v>
      </c>
      <c r="C1002" s="405" t="s">
        <v>1303</v>
      </c>
      <c r="D1002" s="405">
        <v>37.700000000000003</v>
      </c>
    </row>
    <row r="1003" spans="1:4" ht="25.5">
      <c r="A1003" s="405">
        <v>1110</v>
      </c>
      <c r="B1003" s="406" t="s">
        <v>7641</v>
      </c>
      <c r="C1003" s="405" t="s">
        <v>1303</v>
      </c>
      <c r="D1003" s="405">
        <v>37.700000000000003</v>
      </c>
    </row>
    <row r="1004" spans="1:4" ht="38.25">
      <c r="A1004" s="405">
        <v>12618</v>
      </c>
      <c r="B1004" s="406" t="s">
        <v>7642</v>
      </c>
      <c r="C1004" s="405" t="s">
        <v>1299</v>
      </c>
      <c r="D1004" s="405">
        <v>43.89</v>
      </c>
    </row>
    <row r="1005" spans="1:4" ht="38.25">
      <c r="A1005" s="405">
        <v>40871</v>
      </c>
      <c r="B1005" s="406" t="s">
        <v>7643</v>
      </c>
      <c r="C1005" s="405" t="s">
        <v>1303</v>
      </c>
      <c r="D1005" s="405">
        <v>66.67</v>
      </c>
    </row>
    <row r="1006" spans="1:4" ht="38.25">
      <c r="A1006" s="405">
        <v>40869</v>
      </c>
      <c r="B1006" s="406" t="s">
        <v>7644</v>
      </c>
      <c r="C1006" s="405" t="s">
        <v>1303</v>
      </c>
      <c r="D1006" s="405">
        <v>24.77</v>
      </c>
    </row>
    <row r="1007" spans="1:4" ht="38.25">
      <c r="A1007" s="405">
        <v>40870</v>
      </c>
      <c r="B1007" s="406" t="s">
        <v>7645</v>
      </c>
      <c r="C1007" s="405" t="s">
        <v>1303</v>
      </c>
      <c r="D1007" s="405">
        <v>33.57</v>
      </c>
    </row>
    <row r="1008" spans="1:4" ht="25.5">
      <c r="A1008" s="405">
        <v>1109</v>
      </c>
      <c r="B1008" s="406" t="s">
        <v>7646</v>
      </c>
      <c r="C1008" s="405" t="s">
        <v>1303</v>
      </c>
      <c r="D1008" s="405">
        <v>25.13</v>
      </c>
    </row>
    <row r="1009" spans="1:4" ht="25.5">
      <c r="A1009" s="405">
        <v>1119</v>
      </c>
      <c r="B1009" s="406" t="s">
        <v>7647</v>
      </c>
      <c r="C1009" s="405" t="s">
        <v>1303</v>
      </c>
      <c r="D1009" s="405">
        <v>18.850000000000001</v>
      </c>
    </row>
    <row r="1010" spans="1:4" ht="25.5">
      <c r="A1010" s="405">
        <v>13115</v>
      </c>
      <c r="B1010" s="406" t="s">
        <v>7648</v>
      </c>
      <c r="C1010" s="405" t="s">
        <v>1303</v>
      </c>
      <c r="D1010" s="405">
        <v>15.76</v>
      </c>
    </row>
    <row r="1011" spans="1:4" ht="25.5">
      <c r="A1011" s="405">
        <v>10541</v>
      </c>
      <c r="B1011" s="406" t="s">
        <v>7649</v>
      </c>
      <c r="C1011" s="405" t="s">
        <v>1303</v>
      </c>
      <c r="D1011" s="405">
        <v>18.3</v>
      </c>
    </row>
    <row r="1012" spans="1:4" ht="25.5">
      <c r="A1012" s="405">
        <v>10543</v>
      </c>
      <c r="B1012" s="406" t="s">
        <v>7650</v>
      </c>
      <c r="C1012" s="405" t="s">
        <v>1303</v>
      </c>
      <c r="D1012" s="405">
        <v>35.51</v>
      </c>
    </row>
    <row r="1013" spans="1:4" ht="25.5">
      <c r="A1013" s="405">
        <v>10544</v>
      </c>
      <c r="B1013" s="406" t="s">
        <v>7651</v>
      </c>
      <c r="C1013" s="405" t="s">
        <v>1303</v>
      </c>
      <c r="D1013" s="405">
        <v>42.71</v>
      </c>
    </row>
    <row r="1014" spans="1:4" ht="25.5">
      <c r="A1014" s="405">
        <v>10545</v>
      </c>
      <c r="B1014" s="406" t="s">
        <v>7652</v>
      </c>
      <c r="C1014" s="405" t="s">
        <v>1303</v>
      </c>
      <c r="D1014" s="405">
        <v>65.510000000000005</v>
      </c>
    </row>
    <row r="1015" spans="1:4" ht="25.5">
      <c r="A1015" s="405">
        <v>10542</v>
      </c>
      <c r="B1015" s="406" t="s">
        <v>7653</v>
      </c>
      <c r="C1015" s="405" t="s">
        <v>1303</v>
      </c>
      <c r="D1015" s="405">
        <v>25.22</v>
      </c>
    </row>
    <row r="1016" spans="1:4" ht="25.5">
      <c r="A1016" s="405">
        <v>38365</v>
      </c>
      <c r="B1016" s="406" t="s">
        <v>7654</v>
      </c>
      <c r="C1016" s="405" t="s">
        <v>1304</v>
      </c>
      <c r="D1016" s="405">
        <v>1.4</v>
      </c>
    </row>
    <row r="1017" spans="1:4" ht="51">
      <c r="A1017" s="405">
        <v>37745</v>
      </c>
      <c r="B1017" s="406" t="s">
        <v>7655</v>
      </c>
      <c r="C1017" s="405" t="s">
        <v>1299</v>
      </c>
      <c r="D1017" s="407">
        <v>218000</v>
      </c>
    </row>
    <row r="1018" spans="1:4" ht="51">
      <c r="A1018" s="405">
        <v>37754</v>
      </c>
      <c r="B1018" s="406" t="s">
        <v>7656</v>
      </c>
      <c r="C1018" s="405" t="s">
        <v>1299</v>
      </c>
      <c r="D1018" s="407">
        <v>227658.22</v>
      </c>
    </row>
    <row r="1019" spans="1:4" ht="51">
      <c r="A1019" s="405">
        <v>37748</v>
      </c>
      <c r="B1019" s="406" t="s">
        <v>7657</v>
      </c>
      <c r="C1019" s="405" t="s">
        <v>1299</v>
      </c>
      <c r="D1019" s="407">
        <v>231762.97</v>
      </c>
    </row>
    <row r="1020" spans="1:4" ht="51">
      <c r="A1020" s="405">
        <v>37761</v>
      </c>
      <c r="B1020" s="406" t="s">
        <v>7658</v>
      </c>
      <c r="C1020" s="405" t="s">
        <v>1299</v>
      </c>
      <c r="D1020" s="407">
        <v>191784.8</v>
      </c>
    </row>
    <row r="1021" spans="1:4" ht="51">
      <c r="A1021" s="405">
        <v>37757</v>
      </c>
      <c r="B1021" s="406" t="s">
        <v>7659</v>
      </c>
      <c r="C1021" s="405" t="s">
        <v>1299</v>
      </c>
      <c r="D1021" s="407">
        <v>266981</v>
      </c>
    </row>
    <row r="1022" spans="1:4" ht="51">
      <c r="A1022" s="405">
        <v>37759</v>
      </c>
      <c r="B1022" s="406" t="s">
        <v>7660</v>
      </c>
      <c r="C1022" s="405" t="s">
        <v>1299</v>
      </c>
      <c r="D1022" s="407">
        <v>268015.82</v>
      </c>
    </row>
    <row r="1023" spans="1:4" ht="51">
      <c r="A1023" s="405">
        <v>37766</v>
      </c>
      <c r="B1023" s="406" t="s">
        <v>7661</v>
      </c>
      <c r="C1023" s="405" t="s">
        <v>1299</v>
      </c>
      <c r="D1023" s="407">
        <v>268015.8</v>
      </c>
    </row>
    <row r="1024" spans="1:4" ht="51">
      <c r="A1024" s="405">
        <v>37752</v>
      </c>
      <c r="B1024" s="406" t="s">
        <v>7662</v>
      </c>
      <c r="C1024" s="405" t="s">
        <v>1299</v>
      </c>
      <c r="D1024" s="407">
        <v>243042.4</v>
      </c>
    </row>
    <row r="1025" spans="1:4" ht="51">
      <c r="A1025" s="405">
        <v>37760</v>
      </c>
      <c r="B1025" s="406" t="s">
        <v>7663</v>
      </c>
      <c r="C1025" s="405" t="s">
        <v>1299</v>
      </c>
      <c r="D1025" s="407">
        <v>255943.03</v>
      </c>
    </row>
    <row r="1026" spans="1:4" ht="51">
      <c r="A1026" s="405">
        <v>37765</v>
      </c>
      <c r="B1026" s="406" t="s">
        <v>7664</v>
      </c>
      <c r="C1026" s="405" t="s">
        <v>1299</v>
      </c>
      <c r="D1026" s="407">
        <v>178677.22</v>
      </c>
    </row>
    <row r="1027" spans="1:4" ht="51">
      <c r="A1027" s="405">
        <v>37746</v>
      </c>
      <c r="B1027" s="406" t="s">
        <v>7665</v>
      </c>
      <c r="C1027" s="405" t="s">
        <v>1299</v>
      </c>
      <c r="D1027" s="407">
        <v>195889.54</v>
      </c>
    </row>
    <row r="1028" spans="1:4" ht="51">
      <c r="A1028" s="405">
        <v>37750</v>
      </c>
      <c r="B1028" s="406" t="s">
        <v>7666</v>
      </c>
      <c r="C1028" s="405" t="s">
        <v>1299</v>
      </c>
      <c r="D1028" s="407">
        <v>195199.68</v>
      </c>
    </row>
    <row r="1029" spans="1:4" ht="51">
      <c r="A1029" s="405">
        <v>37753</v>
      </c>
      <c r="B1029" s="406" t="s">
        <v>7667</v>
      </c>
      <c r="C1029" s="405" t="s">
        <v>1299</v>
      </c>
      <c r="D1029" s="407">
        <v>194509.8</v>
      </c>
    </row>
    <row r="1030" spans="1:4" ht="51">
      <c r="A1030" s="405">
        <v>37756</v>
      </c>
      <c r="B1030" s="406" t="s">
        <v>7668</v>
      </c>
      <c r="C1030" s="405" t="s">
        <v>1299</v>
      </c>
      <c r="D1030" s="407">
        <v>191784.8</v>
      </c>
    </row>
    <row r="1031" spans="1:4" ht="51">
      <c r="A1031" s="405">
        <v>37755</v>
      </c>
      <c r="B1031" s="406" t="s">
        <v>7669</v>
      </c>
      <c r="C1031" s="405" t="s">
        <v>1299</v>
      </c>
      <c r="D1031" s="407">
        <v>278708.84999999998</v>
      </c>
    </row>
    <row r="1032" spans="1:4" ht="51">
      <c r="A1032" s="405">
        <v>37758</v>
      </c>
      <c r="B1032" s="406" t="s">
        <v>7670</v>
      </c>
      <c r="C1032" s="405" t="s">
        <v>1299</v>
      </c>
      <c r="D1032" s="407">
        <v>314582.28000000003</v>
      </c>
    </row>
    <row r="1033" spans="1:4" ht="51">
      <c r="A1033" s="405">
        <v>37747</v>
      </c>
      <c r="B1033" s="406" t="s">
        <v>7671</v>
      </c>
      <c r="C1033" s="405" t="s">
        <v>1299</v>
      </c>
      <c r="D1033" s="407">
        <v>283055.05</v>
      </c>
    </row>
    <row r="1034" spans="1:4" ht="51">
      <c r="A1034" s="405">
        <v>37767</v>
      </c>
      <c r="B1034" s="406" t="s">
        <v>7672</v>
      </c>
      <c r="C1034" s="405" t="s">
        <v>1299</v>
      </c>
      <c r="D1034" s="407">
        <v>298715.19</v>
      </c>
    </row>
    <row r="1035" spans="1:4" ht="51">
      <c r="A1035" s="405">
        <v>37751</v>
      </c>
      <c r="B1035" s="406" t="s">
        <v>7673</v>
      </c>
      <c r="C1035" s="405" t="s">
        <v>1299</v>
      </c>
      <c r="D1035" s="407">
        <v>298715.19</v>
      </c>
    </row>
    <row r="1036" spans="1:4" ht="63.75">
      <c r="A1036" s="405">
        <v>37749</v>
      </c>
      <c r="B1036" s="406" t="s">
        <v>7674</v>
      </c>
      <c r="C1036" s="405" t="s">
        <v>1299</v>
      </c>
      <c r="D1036" s="407">
        <v>295265.82</v>
      </c>
    </row>
    <row r="1037" spans="1:4" ht="38.25">
      <c r="A1037" s="405">
        <v>13617</v>
      </c>
      <c r="B1037" s="406" t="s">
        <v>7675</v>
      </c>
      <c r="C1037" s="405" t="s">
        <v>1299</v>
      </c>
      <c r="D1037" s="407">
        <v>48343.06</v>
      </c>
    </row>
    <row r="1038" spans="1:4" ht="25.5">
      <c r="A1038" s="405">
        <v>1159</v>
      </c>
      <c r="B1038" s="406" t="s">
        <v>7676</v>
      </c>
      <c r="C1038" s="405" t="s">
        <v>1299</v>
      </c>
      <c r="D1038" s="407">
        <v>158519.31</v>
      </c>
    </row>
    <row r="1039" spans="1:4" ht="25.5">
      <c r="A1039" s="405">
        <v>12114</v>
      </c>
      <c r="B1039" s="406" t="s">
        <v>7677</v>
      </c>
      <c r="C1039" s="405" t="s">
        <v>1299</v>
      </c>
      <c r="D1039" s="405">
        <v>88.33</v>
      </c>
    </row>
    <row r="1040" spans="1:4" ht="25.5">
      <c r="A1040" s="405">
        <v>38106</v>
      </c>
      <c r="B1040" s="406" t="s">
        <v>7678</v>
      </c>
      <c r="C1040" s="405" t="s">
        <v>1299</v>
      </c>
      <c r="D1040" s="405">
        <v>12</v>
      </c>
    </row>
    <row r="1041" spans="1:4" ht="38.25">
      <c r="A1041" s="405">
        <v>38085</v>
      </c>
      <c r="B1041" s="406" t="s">
        <v>7679</v>
      </c>
      <c r="C1041" s="405" t="s">
        <v>1299</v>
      </c>
      <c r="D1041" s="405">
        <v>14.18</v>
      </c>
    </row>
    <row r="1042" spans="1:4" ht="25.5">
      <c r="A1042" s="405">
        <v>38599</v>
      </c>
      <c r="B1042" s="406" t="s">
        <v>7680</v>
      </c>
      <c r="C1042" s="405" t="s">
        <v>1299</v>
      </c>
      <c r="D1042" s="405">
        <v>3.57</v>
      </c>
    </row>
    <row r="1043" spans="1:4" ht="25.5">
      <c r="A1043" s="405">
        <v>38596</v>
      </c>
      <c r="B1043" s="406" t="s">
        <v>7681</v>
      </c>
      <c r="C1043" s="405" t="s">
        <v>1299</v>
      </c>
      <c r="D1043" s="405">
        <v>2.4300000000000002</v>
      </c>
    </row>
    <row r="1044" spans="1:4" ht="25.5">
      <c r="A1044" s="405">
        <v>38600</v>
      </c>
      <c r="B1044" s="406" t="s">
        <v>7682</v>
      </c>
      <c r="C1044" s="405" t="s">
        <v>1299</v>
      </c>
      <c r="D1044" s="405">
        <v>4.2</v>
      </c>
    </row>
    <row r="1045" spans="1:4" ht="25.5">
      <c r="A1045" s="405">
        <v>38597</v>
      </c>
      <c r="B1045" s="406" t="s">
        <v>7683</v>
      </c>
      <c r="C1045" s="405" t="s">
        <v>1299</v>
      </c>
      <c r="D1045" s="405">
        <v>2.98</v>
      </c>
    </row>
    <row r="1046" spans="1:4" ht="25.5">
      <c r="A1046" s="405">
        <v>659</v>
      </c>
      <c r="B1046" s="406" t="s">
        <v>7684</v>
      </c>
      <c r="C1046" s="405" t="s">
        <v>1299</v>
      </c>
      <c r="D1046" s="405">
        <v>1.45</v>
      </c>
    </row>
    <row r="1047" spans="1:4" ht="25.5">
      <c r="A1047" s="405">
        <v>660</v>
      </c>
      <c r="B1047" s="406" t="s">
        <v>7685</v>
      </c>
      <c r="C1047" s="405" t="s">
        <v>1299</v>
      </c>
      <c r="D1047" s="405">
        <v>2.12</v>
      </c>
    </row>
    <row r="1048" spans="1:4" ht="25.5">
      <c r="A1048" s="405">
        <v>658</v>
      </c>
      <c r="B1048" s="406" t="s">
        <v>7686</v>
      </c>
      <c r="C1048" s="405" t="s">
        <v>1299</v>
      </c>
      <c r="D1048" s="405">
        <v>1.1599999999999999</v>
      </c>
    </row>
    <row r="1049" spans="1:4" ht="25.5">
      <c r="A1049" s="405">
        <v>38548</v>
      </c>
      <c r="B1049" s="406" t="s">
        <v>7687</v>
      </c>
      <c r="C1049" s="405" t="s">
        <v>1299</v>
      </c>
      <c r="D1049" s="405">
        <v>1.24</v>
      </c>
    </row>
    <row r="1050" spans="1:4" ht="25.5">
      <c r="A1050" s="405">
        <v>34647</v>
      </c>
      <c r="B1050" s="406" t="s">
        <v>7688</v>
      </c>
      <c r="C1050" s="405" t="s">
        <v>1299</v>
      </c>
      <c r="D1050" s="405">
        <v>2.14</v>
      </c>
    </row>
    <row r="1051" spans="1:4" ht="25.5">
      <c r="A1051" s="405">
        <v>34649</v>
      </c>
      <c r="B1051" s="406" t="s">
        <v>7689</v>
      </c>
      <c r="C1051" s="405" t="s">
        <v>1299</v>
      </c>
      <c r="D1051" s="405">
        <v>2.2000000000000002</v>
      </c>
    </row>
    <row r="1052" spans="1:4" ht="25.5">
      <c r="A1052" s="405">
        <v>34652</v>
      </c>
      <c r="B1052" s="406" t="s">
        <v>7690</v>
      </c>
      <c r="C1052" s="405" t="s">
        <v>1299</v>
      </c>
      <c r="D1052" s="405">
        <v>3.01</v>
      </c>
    </row>
    <row r="1053" spans="1:4" ht="25.5">
      <c r="A1053" s="405">
        <v>34655</v>
      </c>
      <c r="B1053" s="406" t="s">
        <v>7691</v>
      </c>
      <c r="C1053" s="405" t="s">
        <v>1299</v>
      </c>
      <c r="D1053" s="405">
        <v>2.91</v>
      </c>
    </row>
    <row r="1054" spans="1:4" ht="25.5">
      <c r="A1054" s="405">
        <v>40607</v>
      </c>
      <c r="B1054" s="406" t="s">
        <v>7692</v>
      </c>
      <c r="C1054" s="405" t="s">
        <v>1299</v>
      </c>
      <c r="D1054" s="405">
        <v>3.51</v>
      </c>
    </row>
    <row r="1055" spans="1:4" ht="25.5">
      <c r="A1055" s="405">
        <v>585</v>
      </c>
      <c r="B1055" s="406" t="s">
        <v>7693</v>
      </c>
      <c r="C1055" s="405" t="s">
        <v>1296</v>
      </c>
      <c r="D1055" s="405">
        <v>16.559999999999999</v>
      </c>
    </row>
    <row r="1056" spans="1:4" ht="25.5">
      <c r="A1056" s="405">
        <v>4777</v>
      </c>
      <c r="B1056" s="406" t="s">
        <v>7694</v>
      </c>
      <c r="C1056" s="405" t="s">
        <v>1296</v>
      </c>
      <c r="D1056" s="405">
        <v>4.1100000000000003</v>
      </c>
    </row>
    <row r="1057" spans="1:4" ht="25.5">
      <c r="A1057" s="405">
        <v>587</v>
      </c>
      <c r="B1057" s="406" t="s">
        <v>7695</v>
      </c>
      <c r="C1057" s="405" t="s">
        <v>1296</v>
      </c>
      <c r="D1057" s="405">
        <v>17.75</v>
      </c>
    </row>
    <row r="1058" spans="1:4" ht="25.5">
      <c r="A1058" s="405">
        <v>590</v>
      </c>
      <c r="B1058" s="406" t="s">
        <v>7696</v>
      </c>
      <c r="C1058" s="405" t="s">
        <v>1296</v>
      </c>
      <c r="D1058" s="405">
        <v>17.149999999999999</v>
      </c>
    </row>
    <row r="1059" spans="1:4" ht="25.5">
      <c r="A1059" s="405">
        <v>592</v>
      </c>
      <c r="B1059" s="406" t="s">
        <v>7697</v>
      </c>
      <c r="C1059" s="405" t="s">
        <v>1296</v>
      </c>
      <c r="D1059" s="405">
        <v>17.75</v>
      </c>
    </row>
    <row r="1060" spans="1:4" ht="25.5">
      <c r="A1060" s="405">
        <v>586</v>
      </c>
      <c r="B1060" s="406" t="s">
        <v>7698</v>
      </c>
      <c r="C1060" s="405" t="s">
        <v>1303</v>
      </c>
      <c r="D1060" s="405">
        <v>10.43</v>
      </c>
    </row>
    <row r="1061" spans="1:4" ht="25.5">
      <c r="A1061" s="405">
        <v>591</v>
      </c>
      <c r="B1061" s="406" t="s">
        <v>7699</v>
      </c>
      <c r="C1061" s="405" t="s">
        <v>1296</v>
      </c>
      <c r="D1061" s="405">
        <v>16.559999999999999</v>
      </c>
    </row>
    <row r="1062" spans="1:4" ht="25.5">
      <c r="A1062" s="405">
        <v>588</v>
      </c>
      <c r="B1062" s="406" t="s">
        <v>7700</v>
      </c>
      <c r="C1062" s="405" t="s">
        <v>1303</v>
      </c>
      <c r="D1062" s="405">
        <v>16.5</v>
      </c>
    </row>
    <row r="1063" spans="1:4">
      <c r="A1063" s="405">
        <v>589</v>
      </c>
      <c r="B1063" s="406" t="s">
        <v>7701</v>
      </c>
      <c r="C1063" s="405" t="s">
        <v>1303</v>
      </c>
      <c r="D1063" s="405">
        <v>27.9</v>
      </c>
    </row>
    <row r="1064" spans="1:4">
      <c r="A1064" s="405">
        <v>584</v>
      </c>
      <c r="B1064" s="406" t="s">
        <v>7702</v>
      </c>
      <c r="C1064" s="405" t="s">
        <v>1303</v>
      </c>
      <c r="D1064" s="405">
        <v>17.63</v>
      </c>
    </row>
    <row r="1065" spans="1:4">
      <c r="A1065" s="405">
        <v>4912</v>
      </c>
      <c r="B1065" s="406" t="s">
        <v>7703</v>
      </c>
      <c r="C1065" s="405" t="s">
        <v>1296</v>
      </c>
      <c r="D1065" s="405">
        <v>4.78</v>
      </c>
    </row>
    <row r="1066" spans="1:4" ht="25.5">
      <c r="A1066" s="405">
        <v>574</v>
      </c>
      <c r="B1066" s="406" t="s">
        <v>7704</v>
      </c>
      <c r="C1066" s="405" t="s">
        <v>1303</v>
      </c>
      <c r="D1066" s="405">
        <v>20.7</v>
      </c>
    </row>
    <row r="1067" spans="1:4" ht="25.5">
      <c r="A1067" s="405">
        <v>567</v>
      </c>
      <c r="B1067" s="406" t="s">
        <v>7705</v>
      </c>
      <c r="C1067" s="405" t="s">
        <v>1303</v>
      </c>
      <c r="D1067" s="405">
        <v>7.67</v>
      </c>
    </row>
    <row r="1068" spans="1:4" ht="25.5">
      <c r="A1068" s="405">
        <v>568</v>
      </c>
      <c r="B1068" s="406" t="s">
        <v>7706</v>
      </c>
      <c r="C1068" s="405" t="s">
        <v>1303</v>
      </c>
      <c r="D1068" s="405">
        <v>46.43</v>
      </c>
    </row>
    <row r="1069" spans="1:4" ht="25.5">
      <c r="A1069" s="405">
        <v>569</v>
      </c>
      <c r="B1069" s="406" t="s">
        <v>7707</v>
      </c>
      <c r="C1069" s="405" t="s">
        <v>1296</v>
      </c>
      <c r="D1069" s="405">
        <v>6.46</v>
      </c>
    </row>
    <row r="1070" spans="1:4" ht="25.5">
      <c r="A1070" s="405">
        <v>1165</v>
      </c>
      <c r="B1070" s="406" t="s">
        <v>7708</v>
      </c>
      <c r="C1070" s="405" t="s">
        <v>1299</v>
      </c>
      <c r="D1070" s="405">
        <v>8.57</v>
      </c>
    </row>
    <row r="1071" spans="1:4" ht="25.5">
      <c r="A1071" s="405">
        <v>1164</v>
      </c>
      <c r="B1071" s="406" t="s">
        <v>7709</v>
      </c>
      <c r="C1071" s="405" t="s">
        <v>1299</v>
      </c>
      <c r="D1071" s="405">
        <v>6.94</v>
      </c>
    </row>
    <row r="1072" spans="1:4" ht="25.5">
      <c r="A1072" s="405">
        <v>1162</v>
      </c>
      <c r="B1072" s="406" t="s">
        <v>7710</v>
      </c>
      <c r="C1072" s="405" t="s">
        <v>1299</v>
      </c>
      <c r="D1072" s="405">
        <v>2.41</v>
      </c>
    </row>
    <row r="1073" spans="1:4" ht="25.5">
      <c r="A1073" s="405">
        <v>12395</v>
      </c>
      <c r="B1073" s="406" t="s">
        <v>7711</v>
      </c>
      <c r="C1073" s="405" t="s">
        <v>1299</v>
      </c>
      <c r="D1073" s="405">
        <v>2.34</v>
      </c>
    </row>
    <row r="1074" spans="1:4" ht="25.5">
      <c r="A1074" s="405">
        <v>1170</v>
      </c>
      <c r="B1074" s="406" t="s">
        <v>7712</v>
      </c>
      <c r="C1074" s="405" t="s">
        <v>1299</v>
      </c>
      <c r="D1074" s="405">
        <v>4.55</v>
      </c>
    </row>
    <row r="1075" spans="1:4" ht="25.5">
      <c r="A1075" s="405">
        <v>1169</v>
      </c>
      <c r="B1075" s="406" t="s">
        <v>7713</v>
      </c>
      <c r="C1075" s="405" t="s">
        <v>1299</v>
      </c>
      <c r="D1075" s="405">
        <v>22.33</v>
      </c>
    </row>
    <row r="1076" spans="1:4" ht="25.5">
      <c r="A1076" s="405">
        <v>1166</v>
      </c>
      <c r="B1076" s="406" t="s">
        <v>7714</v>
      </c>
      <c r="C1076" s="405" t="s">
        <v>1299</v>
      </c>
      <c r="D1076" s="405">
        <v>12.38</v>
      </c>
    </row>
    <row r="1077" spans="1:4" ht="25.5">
      <c r="A1077" s="405">
        <v>1163</v>
      </c>
      <c r="B1077" s="406" t="s">
        <v>7715</v>
      </c>
      <c r="C1077" s="405" t="s">
        <v>1299</v>
      </c>
      <c r="D1077" s="405">
        <v>3.12</v>
      </c>
    </row>
    <row r="1078" spans="1:4" ht="25.5">
      <c r="A1078" s="405">
        <v>12396</v>
      </c>
      <c r="B1078" s="406" t="s">
        <v>7716</v>
      </c>
      <c r="C1078" s="405" t="s">
        <v>1299</v>
      </c>
      <c r="D1078" s="405">
        <v>2.34</v>
      </c>
    </row>
    <row r="1079" spans="1:4" ht="25.5">
      <c r="A1079" s="405">
        <v>1168</v>
      </c>
      <c r="B1079" s="406" t="s">
        <v>7717</v>
      </c>
      <c r="C1079" s="405" t="s">
        <v>1299</v>
      </c>
      <c r="D1079" s="405">
        <v>31.83</v>
      </c>
    </row>
    <row r="1080" spans="1:4" ht="25.5">
      <c r="A1080" s="405">
        <v>1167</v>
      </c>
      <c r="B1080" s="406" t="s">
        <v>7718</v>
      </c>
      <c r="C1080" s="405" t="s">
        <v>1299</v>
      </c>
      <c r="D1080" s="405">
        <v>53.24</v>
      </c>
    </row>
    <row r="1081" spans="1:4" ht="25.5">
      <c r="A1081" s="405">
        <v>36331</v>
      </c>
      <c r="B1081" s="406" t="s">
        <v>7719</v>
      </c>
      <c r="C1081" s="405" t="s">
        <v>1299</v>
      </c>
      <c r="D1081" s="405">
        <v>1.2</v>
      </c>
    </row>
    <row r="1082" spans="1:4" ht="25.5">
      <c r="A1082" s="405">
        <v>36346</v>
      </c>
      <c r="B1082" s="406" t="s">
        <v>7720</v>
      </c>
      <c r="C1082" s="405" t="s">
        <v>1299</v>
      </c>
      <c r="D1082" s="405">
        <v>2.0699999999999998</v>
      </c>
    </row>
    <row r="1083" spans="1:4" ht="25.5">
      <c r="A1083" s="405">
        <v>1210</v>
      </c>
      <c r="B1083" s="406" t="s">
        <v>7721</v>
      </c>
      <c r="C1083" s="405" t="s">
        <v>1299</v>
      </c>
      <c r="D1083" s="405">
        <v>7.53</v>
      </c>
    </row>
    <row r="1084" spans="1:4" ht="25.5">
      <c r="A1084" s="405">
        <v>1203</v>
      </c>
      <c r="B1084" s="406" t="s">
        <v>7722</v>
      </c>
      <c r="C1084" s="405" t="s">
        <v>1299</v>
      </c>
      <c r="D1084" s="405">
        <v>7.3</v>
      </c>
    </row>
    <row r="1085" spans="1:4" ht="25.5">
      <c r="A1085" s="405">
        <v>1197</v>
      </c>
      <c r="B1085" s="406" t="s">
        <v>7723</v>
      </c>
      <c r="C1085" s="405" t="s">
        <v>1299</v>
      </c>
      <c r="D1085" s="405">
        <v>0.93</v>
      </c>
    </row>
    <row r="1086" spans="1:4" ht="25.5">
      <c r="A1086" s="405">
        <v>1202</v>
      </c>
      <c r="B1086" s="406" t="s">
        <v>7724</v>
      </c>
      <c r="C1086" s="405" t="s">
        <v>1299</v>
      </c>
      <c r="D1086" s="405">
        <v>2.5099999999999998</v>
      </c>
    </row>
    <row r="1087" spans="1:4" ht="25.5">
      <c r="A1087" s="405">
        <v>1188</v>
      </c>
      <c r="B1087" s="406" t="s">
        <v>7725</v>
      </c>
      <c r="C1087" s="405" t="s">
        <v>1299</v>
      </c>
      <c r="D1087" s="405">
        <v>14.83</v>
      </c>
    </row>
    <row r="1088" spans="1:4">
      <c r="A1088" s="405">
        <v>1211</v>
      </c>
      <c r="B1088" s="406" t="s">
        <v>7726</v>
      </c>
      <c r="C1088" s="405" t="s">
        <v>1299</v>
      </c>
      <c r="D1088" s="405">
        <v>7.66</v>
      </c>
    </row>
    <row r="1089" spans="1:4" ht="25.5">
      <c r="A1089" s="405">
        <v>1198</v>
      </c>
      <c r="B1089" s="406" t="s">
        <v>7727</v>
      </c>
      <c r="C1089" s="405" t="s">
        <v>1299</v>
      </c>
      <c r="D1089" s="405">
        <v>1.38</v>
      </c>
    </row>
    <row r="1090" spans="1:4">
      <c r="A1090" s="405">
        <v>1199</v>
      </c>
      <c r="B1090" s="406" t="s">
        <v>7728</v>
      </c>
      <c r="C1090" s="405" t="s">
        <v>1299</v>
      </c>
      <c r="D1090" s="405">
        <v>19.38</v>
      </c>
    </row>
    <row r="1091" spans="1:4" ht="25.5">
      <c r="A1091" s="405">
        <v>20088</v>
      </c>
      <c r="B1091" s="406" t="s">
        <v>7729</v>
      </c>
      <c r="C1091" s="405" t="s">
        <v>1299</v>
      </c>
      <c r="D1091" s="405">
        <v>8.7899999999999991</v>
      </c>
    </row>
    <row r="1092" spans="1:4" ht="25.5">
      <c r="A1092" s="405">
        <v>20089</v>
      </c>
      <c r="B1092" s="406" t="s">
        <v>7730</v>
      </c>
      <c r="C1092" s="405" t="s">
        <v>1299</v>
      </c>
      <c r="D1092" s="405">
        <v>41.91</v>
      </c>
    </row>
    <row r="1093" spans="1:4" ht="25.5">
      <c r="A1093" s="405">
        <v>20087</v>
      </c>
      <c r="B1093" s="406" t="s">
        <v>7731</v>
      </c>
      <c r="C1093" s="405" t="s">
        <v>1299</v>
      </c>
      <c r="D1093" s="405">
        <v>6.33</v>
      </c>
    </row>
    <row r="1094" spans="1:4" ht="25.5">
      <c r="A1094" s="405">
        <v>1200</v>
      </c>
      <c r="B1094" s="406" t="s">
        <v>7732</v>
      </c>
      <c r="C1094" s="405" t="s">
        <v>1299</v>
      </c>
      <c r="D1094" s="405">
        <v>5.14</v>
      </c>
    </row>
    <row r="1095" spans="1:4" ht="25.5">
      <c r="A1095" s="405">
        <v>12909</v>
      </c>
      <c r="B1095" s="406" t="s">
        <v>7733</v>
      </c>
      <c r="C1095" s="405" t="s">
        <v>1299</v>
      </c>
      <c r="D1095" s="405">
        <v>2.33</v>
      </c>
    </row>
    <row r="1096" spans="1:4" ht="25.5">
      <c r="A1096" s="405">
        <v>12910</v>
      </c>
      <c r="B1096" s="406" t="s">
        <v>7734</v>
      </c>
      <c r="C1096" s="405" t="s">
        <v>1299</v>
      </c>
      <c r="D1096" s="405">
        <v>3.89</v>
      </c>
    </row>
    <row r="1097" spans="1:4" ht="25.5">
      <c r="A1097" s="405">
        <v>1184</v>
      </c>
      <c r="B1097" s="406" t="s">
        <v>7735</v>
      </c>
      <c r="C1097" s="405" t="s">
        <v>1299</v>
      </c>
      <c r="D1097" s="405">
        <v>47.65</v>
      </c>
    </row>
    <row r="1098" spans="1:4" ht="25.5">
      <c r="A1098" s="405">
        <v>1191</v>
      </c>
      <c r="B1098" s="406" t="s">
        <v>7736</v>
      </c>
      <c r="C1098" s="405" t="s">
        <v>1299</v>
      </c>
      <c r="D1098" s="405">
        <v>0.67</v>
      </c>
    </row>
    <row r="1099" spans="1:4" ht="25.5">
      <c r="A1099" s="405">
        <v>1185</v>
      </c>
      <c r="B1099" s="406" t="s">
        <v>7737</v>
      </c>
      <c r="C1099" s="405" t="s">
        <v>1299</v>
      </c>
      <c r="D1099" s="405">
        <v>0.77</v>
      </c>
    </row>
    <row r="1100" spans="1:4" ht="25.5">
      <c r="A1100" s="405">
        <v>1189</v>
      </c>
      <c r="B1100" s="406" t="s">
        <v>7738</v>
      </c>
      <c r="C1100" s="405" t="s">
        <v>1299</v>
      </c>
      <c r="D1100" s="405">
        <v>1.34</v>
      </c>
    </row>
    <row r="1101" spans="1:4" ht="25.5">
      <c r="A1101" s="405">
        <v>1193</v>
      </c>
      <c r="B1101" s="406" t="s">
        <v>7739</v>
      </c>
      <c r="C1101" s="405" t="s">
        <v>1299</v>
      </c>
      <c r="D1101" s="405">
        <v>2.58</v>
      </c>
    </row>
    <row r="1102" spans="1:4" ht="25.5">
      <c r="A1102" s="405">
        <v>1194</v>
      </c>
      <c r="B1102" s="406" t="s">
        <v>7740</v>
      </c>
      <c r="C1102" s="405" t="s">
        <v>1299</v>
      </c>
      <c r="D1102" s="405">
        <v>4.88</v>
      </c>
    </row>
    <row r="1103" spans="1:4" ht="25.5">
      <c r="A1103" s="405">
        <v>1195</v>
      </c>
      <c r="B1103" s="406" t="s">
        <v>7741</v>
      </c>
      <c r="C1103" s="405" t="s">
        <v>1299</v>
      </c>
      <c r="D1103" s="405">
        <v>7.35</v>
      </c>
    </row>
    <row r="1104" spans="1:4" ht="25.5">
      <c r="A1104" s="405">
        <v>1204</v>
      </c>
      <c r="B1104" s="406" t="s">
        <v>7742</v>
      </c>
      <c r="C1104" s="405" t="s">
        <v>1299</v>
      </c>
      <c r="D1104" s="405">
        <v>13.36</v>
      </c>
    </row>
    <row r="1105" spans="1:4" ht="25.5">
      <c r="A1105" s="405">
        <v>1205</v>
      </c>
      <c r="B1105" s="406" t="s">
        <v>7743</v>
      </c>
      <c r="C1105" s="405" t="s">
        <v>1299</v>
      </c>
      <c r="D1105" s="405">
        <v>31.7</v>
      </c>
    </row>
    <row r="1106" spans="1:4" ht="25.5">
      <c r="A1106" s="405">
        <v>1207</v>
      </c>
      <c r="B1106" s="406" t="s">
        <v>7744</v>
      </c>
      <c r="C1106" s="405" t="s">
        <v>1299</v>
      </c>
      <c r="D1106" s="405">
        <v>24.78</v>
      </c>
    </row>
    <row r="1107" spans="1:4" ht="25.5">
      <c r="A1107" s="405">
        <v>1206</v>
      </c>
      <c r="B1107" s="406" t="s">
        <v>7745</v>
      </c>
      <c r="C1107" s="405" t="s">
        <v>1299</v>
      </c>
      <c r="D1107" s="405">
        <v>6.21</v>
      </c>
    </row>
    <row r="1108" spans="1:4" ht="25.5">
      <c r="A1108" s="405">
        <v>1183</v>
      </c>
      <c r="B1108" s="406" t="s">
        <v>7746</v>
      </c>
      <c r="C1108" s="405" t="s">
        <v>1299</v>
      </c>
      <c r="D1108" s="405">
        <v>16.18</v>
      </c>
    </row>
    <row r="1109" spans="1:4" ht="25.5">
      <c r="A1109" s="405">
        <v>42685</v>
      </c>
      <c r="B1109" s="406" t="s">
        <v>11979</v>
      </c>
      <c r="C1109" s="405" t="s">
        <v>1299</v>
      </c>
      <c r="D1109" s="405">
        <v>45.73</v>
      </c>
    </row>
    <row r="1110" spans="1:4" ht="25.5">
      <c r="A1110" s="405">
        <v>42686</v>
      </c>
      <c r="B1110" s="406" t="s">
        <v>11980</v>
      </c>
      <c r="C1110" s="405" t="s">
        <v>1299</v>
      </c>
      <c r="D1110" s="405">
        <v>71.19</v>
      </c>
    </row>
    <row r="1111" spans="1:4" ht="25.5">
      <c r="A1111" s="405">
        <v>12894</v>
      </c>
      <c r="B1111" s="406" t="s">
        <v>7747</v>
      </c>
      <c r="C1111" s="405" t="s">
        <v>1299</v>
      </c>
      <c r="D1111" s="405">
        <v>16.77</v>
      </c>
    </row>
    <row r="1112" spans="1:4" ht="38.25">
      <c r="A1112" s="405">
        <v>12895</v>
      </c>
      <c r="B1112" s="406" t="s">
        <v>7748</v>
      </c>
      <c r="C1112" s="405" t="s">
        <v>1299</v>
      </c>
      <c r="D1112" s="405">
        <v>12.9</v>
      </c>
    </row>
    <row r="1113" spans="1:4" ht="51">
      <c r="A1113" s="405">
        <v>1631</v>
      </c>
      <c r="B1113" s="406" t="s">
        <v>7749</v>
      </c>
      <c r="C1113" s="405" t="s">
        <v>1299</v>
      </c>
      <c r="D1113" s="405">
        <v>100.14</v>
      </c>
    </row>
    <row r="1114" spans="1:4" ht="51">
      <c r="A1114" s="405">
        <v>1633</v>
      </c>
      <c r="B1114" s="406" t="s">
        <v>7750</v>
      </c>
      <c r="C1114" s="405" t="s">
        <v>1299</v>
      </c>
      <c r="D1114" s="405">
        <v>170.15</v>
      </c>
    </row>
    <row r="1115" spans="1:4" ht="25.5">
      <c r="A1115" s="405">
        <v>10818</v>
      </c>
      <c r="B1115" s="406" t="s">
        <v>7751</v>
      </c>
      <c r="C1115" s="405" t="s">
        <v>1296</v>
      </c>
      <c r="D1115" s="405">
        <v>26.28</v>
      </c>
    </row>
    <row r="1116" spans="1:4" ht="76.5">
      <c r="A1116" s="405">
        <v>39359</v>
      </c>
      <c r="B1116" s="406" t="s">
        <v>7752</v>
      </c>
      <c r="C1116" s="405" t="s">
        <v>1299</v>
      </c>
      <c r="D1116" s="405">
        <v>19.09</v>
      </c>
    </row>
    <row r="1117" spans="1:4">
      <c r="A1117" s="405">
        <v>39360</v>
      </c>
      <c r="B1117" s="406"/>
      <c r="C1117" s="405" t="s">
        <v>1299</v>
      </c>
      <c r="D1117" s="405">
        <v>17.350000000000001</v>
      </c>
    </row>
    <row r="1118" spans="1:4" ht="25.5">
      <c r="A1118" s="405">
        <v>10710</v>
      </c>
      <c r="B1118" s="406" t="s">
        <v>7753</v>
      </c>
      <c r="C1118" s="405" t="s">
        <v>1304</v>
      </c>
      <c r="D1118" s="405">
        <v>88.9</v>
      </c>
    </row>
    <row r="1119" spans="1:4" ht="25.5">
      <c r="A1119" s="405">
        <v>10709</v>
      </c>
      <c r="B1119" s="406" t="s">
        <v>7754</v>
      </c>
      <c r="C1119" s="405" t="s">
        <v>1304</v>
      </c>
      <c r="D1119" s="405">
        <v>109.21</v>
      </c>
    </row>
    <row r="1120" spans="1:4" ht="38.25">
      <c r="A1120" s="405">
        <v>39636</v>
      </c>
      <c r="B1120" s="406" t="s">
        <v>7755</v>
      </c>
      <c r="C1120" s="405" t="s">
        <v>1304</v>
      </c>
      <c r="D1120" s="405">
        <v>111.52</v>
      </c>
    </row>
    <row r="1121" spans="1:4" ht="38.25">
      <c r="A1121" s="405">
        <v>10708</v>
      </c>
      <c r="B1121" s="406" t="s">
        <v>7756</v>
      </c>
      <c r="C1121" s="405" t="s">
        <v>1304</v>
      </c>
      <c r="D1121" s="405">
        <v>34.409999999999997</v>
      </c>
    </row>
    <row r="1122" spans="1:4" ht="38.25">
      <c r="A1122" s="405">
        <v>39635</v>
      </c>
      <c r="B1122" s="406" t="s">
        <v>7757</v>
      </c>
      <c r="C1122" s="405" t="s">
        <v>1304</v>
      </c>
      <c r="D1122" s="405">
        <v>58.59</v>
      </c>
    </row>
    <row r="1123" spans="1:4">
      <c r="A1123" s="405">
        <v>6117</v>
      </c>
      <c r="B1123" s="406" t="s">
        <v>7758</v>
      </c>
      <c r="C1123" s="405" t="s">
        <v>1302</v>
      </c>
      <c r="D1123" s="405">
        <v>10.19</v>
      </c>
    </row>
    <row r="1124" spans="1:4">
      <c r="A1124" s="405">
        <v>40913</v>
      </c>
      <c r="B1124" s="406" t="s">
        <v>7759</v>
      </c>
      <c r="C1124" s="405" t="s">
        <v>1421</v>
      </c>
      <c r="D1124" s="407">
        <v>1804.77</v>
      </c>
    </row>
    <row r="1125" spans="1:4">
      <c r="A1125" s="405">
        <v>1214</v>
      </c>
      <c r="B1125" s="406" t="s">
        <v>7760</v>
      </c>
      <c r="C1125" s="405" t="s">
        <v>1302</v>
      </c>
      <c r="D1125" s="405">
        <v>14.12</v>
      </c>
    </row>
    <row r="1126" spans="1:4">
      <c r="A1126" s="405">
        <v>40915</v>
      </c>
      <c r="B1126" s="406" t="s">
        <v>7761</v>
      </c>
      <c r="C1126" s="405" t="s">
        <v>1421</v>
      </c>
      <c r="D1126" s="407">
        <v>2501.3000000000002</v>
      </c>
    </row>
    <row r="1127" spans="1:4">
      <c r="A1127" s="405">
        <v>1213</v>
      </c>
      <c r="B1127" s="406" t="s">
        <v>7762</v>
      </c>
      <c r="C1127" s="405" t="s">
        <v>1302</v>
      </c>
      <c r="D1127" s="405">
        <v>12.95</v>
      </c>
    </row>
    <row r="1128" spans="1:4">
      <c r="A1128" s="405">
        <v>40914</v>
      </c>
      <c r="B1128" s="406" t="s">
        <v>7763</v>
      </c>
      <c r="C1128" s="405" t="s">
        <v>1421</v>
      </c>
      <c r="D1128" s="407">
        <v>2290.7399999999998</v>
      </c>
    </row>
    <row r="1129" spans="1:4" ht="38.25">
      <c r="A1129" s="405">
        <v>5091</v>
      </c>
      <c r="B1129" s="406" t="s">
        <v>7764</v>
      </c>
      <c r="C1129" s="405" t="s">
        <v>1299</v>
      </c>
      <c r="D1129" s="405">
        <v>15.49</v>
      </c>
    </row>
    <row r="1130" spans="1:4" ht="51">
      <c r="A1130" s="405">
        <v>14615</v>
      </c>
      <c r="B1130" s="406" t="s">
        <v>7765</v>
      </c>
      <c r="C1130" s="405" t="s">
        <v>1299</v>
      </c>
      <c r="D1130" s="407">
        <v>3298.47</v>
      </c>
    </row>
    <row r="1131" spans="1:4" ht="25.5">
      <c r="A1131" s="405">
        <v>2711</v>
      </c>
      <c r="B1131" s="406" t="s">
        <v>7766</v>
      </c>
      <c r="C1131" s="405" t="s">
        <v>1299</v>
      </c>
      <c r="D1131" s="405">
        <v>104</v>
      </c>
    </row>
    <row r="1132" spans="1:4" ht="51">
      <c r="A1132" s="405">
        <v>37727</v>
      </c>
      <c r="B1132" s="406" t="s">
        <v>7767</v>
      </c>
      <c r="C1132" s="405" t="s">
        <v>1299</v>
      </c>
      <c r="D1132" s="407">
        <v>9620</v>
      </c>
    </row>
    <row r="1133" spans="1:4" ht="51">
      <c r="A1133" s="405">
        <v>37728</v>
      </c>
      <c r="B1133" s="406" t="s">
        <v>7768</v>
      </c>
      <c r="C1133" s="405" t="s">
        <v>1299</v>
      </c>
      <c r="D1133" s="407">
        <v>13050.9</v>
      </c>
    </row>
    <row r="1134" spans="1:4" ht="51">
      <c r="A1134" s="405">
        <v>37729</v>
      </c>
      <c r="B1134" s="406" t="s">
        <v>7769</v>
      </c>
      <c r="C1134" s="405" t="s">
        <v>1299</v>
      </c>
      <c r="D1134" s="407">
        <v>14127.27</v>
      </c>
    </row>
    <row r="1135" spans="1:4" ht="51">
      <c r="A1135" s="405">
        <v>37730</v>
      </c>
      <c r="B1135" s="406" t="s">
        <v>7770</v>
      </c>
      <c r="C1135" s="405" t="s">
        <v>1299</v>
      </c>
      <c r="D1135" s="407">
        <v>15203.63</v>
      </c>
    </row>
    <row r="1136" spans="1:4" ht="51">
      <c r="A1136" s="405">
        <v>37731</v>
      </c>
      <c r="B1136" s="406" t="s">
        <v>7771</v>
      </c>
      <c r="C1136" s="405" t="s">
        <v>1299</v>
      </c>
      <c r="D1136" s="407">
        <v>16280</v>
      </c>
    </row>
    <row r="1137" spans="1:4" ht="51">
      <c r="A1137" s="405">
        <v>37732</v>
      </c>
      <c r="B1137" s="406" t="s">
        <v>7772</v>
      </c>
      <c r="C1137" s="405" t="s">
        <v>1299</v>
      </c>
      <c r="D1137" s="407">
        <v>18567.27</v>
      </c>
    </row>
    <row r="1138" spans="1:4" ht="38.25">
      <c r="A1138" s="405">
        <v>42250</v>
      </c>
      <c r="B1138" s="406" t="s">
        <v>7773</v>
      </c>
      <c r="C1138" s="405" t="s">
        <v>1306</v>
      </c>
      <c r="D1138" s="407">
        <v>1772.24</v>
      </c>
    </row>
    <row r="1139" spans="1:4" ht="51">
      <c r="A1139" s="405">
        <v>42256</v>
      </c>
      <c r="B1139" s="406" t="s">
        <v>7774</v>
      </c>
      <c r="C1139" s="405" t="s">
        <v>1296</v>
      </c>
      <c r="D1139" s="405">
        <v>3.72</v>
      </c>
    </row>
    <row r="1140" spans="1:4">
      <c r="A1140" s="405">
        <v>4743</v>
      </c>
      <c r="B1140" s="406" t="s">
        <v>7775</v>
      </c>
      <c r="C1140" s="405" t="s">
        <v>1297</v>
      </c>
      <c r="D1140" s="405">
        <v>30.73</v>
      </c>
    </row>
    <row r="1141" spans="1:4">
      <c r="A1141" s="405">
        <v>4744</v>
      </c>
      <c r="B1141" s="406" t="s">
        <v>7776</v>
      </c>
      <c r="C1141" s="405" t="s">
        <v>1297</v>
      </c>
      <c r="D1141" s="405">
        <v>40.17</v>
      </c>
    </row>
    <row r="1142" spans="1:4">
      <c r="A1142" s="405">
        <v>4745</v>
      </c>
      <c r="B1142" s="406" t="s">
        <v>7777</v>
      </c>
      <c r="C1142" s="405" t="s">
        <v>1297</v>
      </c>
      <c r="D1142" s="405">
        <v>53.82</v>
      </c>
    </row>
    <row r="1143" spans="1:4" ht="76.5">
      <c r="A1143" s="405">
        <v>36496</v>
      </c>
      <c r="B1143" s="406" t="s">
        <v>7778</v>
      </c>
      <c r="C1143" s="405" t="s">
        <v>1299</v>
      </c>
      <c r="D1143" s="407">
        <v>8374.74</v>
      </c>
    </row>
    <row r="1144" spans="1:4" ht="63.75">
      <c r="A1144" s="405">
        <v>10630</v>
      </c>
      <c r="B1144" s="406" t="s">
        <v>7779</v>
      </c>
      <c r="C1144" s="405" t="s">
        <v>1299</v>
      </c>
      <c r="D1144" s="407">
        <v>353159.72</v>
      </c>
    </row>
    <row r="1145" spans="1:4" ht="63.75">
      <c r="A1145" s="405">
        <v>37762</v>
      </c>
      <c r="B1145" s="406" t="s">
        <v>7780</v>
      </c>
      <c r="C1145" s="405" t="s">
        <v>1299</v>
      </c>
      <c r="D1145" s="407">
        <v>302883.53999999998</v>
      </c>
    </row>
    <row r="1146" spans="1:4" ht="63.75">
      <c r="A1146" s="405">
        <v>37763</v>
      </c>
      <c r="B1146" s="406" t="s">
        <v>7781</v>
      </c>
      <c r="C1146" s="405" t="s">
        <v>1299</v>
      </c>
      <c r="D1146" s="407">
        <v>306562.27</v>
      </c>
    </row>
    <row r="1147" spans="1:4" ht="51">
      <c r="A1147" s="405">
        <v>41992</v>
      </c>
      <c r="B1147" s="406" t="s">
        <v>7782</v>
      </c>
      <c r="C1147" s="405" t="s">
        <v>1299</v>
      </c>
      <c r="D1147" s="407">
        <v>348500</v>
      </c>
    </row>
    <row r="1148" spans="1:4" ht="63.75">
      <c r="A1148" s="405">
        <v>13215</v>
      </c>
      <c r="B1148" s="406" t="s">
        <v>7783</v>
      </c>
      <c r="C1148" s="405" t="s">
        <v>1299</v>
      </c>
      <c r="D1148" s="407">
        <v>427347.81</v>
      </c>
    </row>
    <row r="1149" spans="1:4" ht="25.5">
      <c r="A1149" s="405">
        <v>4235</v>
      </c>
      <c r="B1149" s="406" t="s">
        <v>7784</v>
      </c>
      <c r="C1149" s="405" t="s">
        <v>1302</v>
      </c>
      <c r="D1149" s="405">
        <v>7.69</v>
      </c>
    </row>
    <row r="1150" spans="1:4" ht="25.5">
      <c r="A1150" s="405">
        <v>40976</v>
      </c>
      <c r="B1150" s="406" t="s">
        <v>7785</v>
      </c>
      <c r="C1150" s="405" t="s">
        <v>1421</v>
      </c>
      <c r="D1150" s="407">
        <v>1363.16</v>
      </c>
    </row>
    <row r="1151" spans="1:4" ht="38.25">
      <c r="A1151" s="405">
        <v>39013</v>
      </c>
      <c r="B1151" s="406" t="s">
        <v>7786</v>
      </c>
      <c r="C1151" s="405" t="s">
        <v>1299</v>
      </c>
      <c r="D1151" s="405">
        <v>0.9</v>
      </c>
    </row>
    <row r="1152" spans="1:4">
      <c r="A1152" s="405">
        <v>41967</v>
      </c>
      <c r="B1152" s="406" t="s">
        <v>7787</v>
      </c>
      <c r="C1152" s="405" t="s">
        <v>1298</v>
      </c>
      <c r="D1152" s="405">
        <v>6.79</v>
      </c>
    </row>
    <row r="1153" spans="1:4" ht="38.25">
      <c r="A1153" s="405">
        <v>12760</v>
      </c>
      <c r="B1153" s="406" t="s">
        <v>7788</v>
      </c>
      <c r="C1153" s="405" t="s">
        <v>1304</v>
      </c>
      <c r="D1153" s="405">
        <v>936.21</v>
      </c>
    </row>
    <row r="1154" spans="1:4" ht="38.25">
      <c r="A1154" s="405">
        <v>12759</v>
      </c>
      <c r="B1154" s="406" t="s">
        <v>7789</v>
      </c>
      <c r="C1154" s="405" t="s">
        <v>1304</v>
      </c>
      <c r="D1154" s="405">
        <v>624.13</v>
      </c>
    </row>
    <row r="1155" spans="1:4" ht="38.25">
      <c r="A1155" s="405">
        <v>40424</v>
      </c>
      <c r="B1155" s="406" t="s">
        <v>7790</v>
      </c>
      <c r="C1155" s="405" t="s">
        <v>1296</v>
      </c>
      <c r="D1155" s="405">
        <v>6.06</v>
      </c>
    </row>
    <row r="1156" spans="1:4" ht="25.5">
      <c r="A1156" s="405">
        <v>1325</v>
      </c>
      <c r="B1156" s="406" t="s">
        <v>7791</v>
      </c>
      <c r="C1156" s="405" t="s">
        <v>1296</v>
      </c>
      <c r="D1156" s="405">
        <v>7.38</v>
      </c>
    </row>
    <row r="1157" spans="1:4" ht="25.5">
      <c r="A1157" s="405">
        <v>1327</v>
      </c>
      <c r="B1157" s="406" t="s">
        <v>7792</v>
      </c>
      <c r="C1157" s="405" t="s">
        <v>1296</v>
      </c>
      <c r="D1157" s="405">
        <v>6.61</v>
      </c>
    </row>
    <row r="1158" spans="1:4" ht="25.5">
      <c r="A1158" s="405">
        <v>1328</v>
      </c>
      <c r="B1158" s="406" t="s">
        <v>7793</v>
      </c>
      <c r="C1158" s="405" t="s">
        <v>1296</v>
      </c>
      <c r="D1158" s="405">
        <v>6.92</v>
      </c>
    </row>
    <row r="1159" spans="1:4" ht="25.5">
      <c r="A1159" s="405">
        <v>1321</v>
      </c>
      <c r="B1159" s="406" t="s">
        <v>7794</v>
      </c>
      <c r="C1159" s="405" t="s">
        <v>1296</v>
      </c>
      <c r="D1159" s="405">
        <v>7.41</v>
      </c>
    </row>
    <row r="1160" spans="1:4" ht="25.5">
      <c r="A1160" s="405">
        <v>1318</v>
      </c>
      <c r="B1160" s="406" t="s">
        <v>7795</v>
      </c>
      <c r="C1160" s="405" t="s">
        <v>1296</v>
      </c>
      <c r="D1160" s="405">
        <v>7.13</v>
      </c>
    </row>
    <row r="1161" spans="1:4" ht="25.5">
      <c r="A1161" s="405">
        <v>1322</v>
      </c>
      <c r="B1161" s="406" t="s">
        <v>7796</v>
      </c>
      <c r="C1161" s="405" t="s">
        <v>1296</v>
      </c>
      <c r="D1161" s="405">
        <v>7.86</v>
      </c>
    </row>
    <row r="1162" spans="1:4" ht="25.5">
      <c r="A1162" s="405">
        <v>1323</v>
      </c>
      <c r="B1162" s="406" t="s">
        <v>7797</v>
      </c>
      <c r="C1162" s="405" t="s">
        <v>1296</v>
      </c>
      <c r="D1162" s="405">
        <v>7.69</v>
      </c>
    </row>
    <row r="1163" spans="1:4" ht="25.5">
      <c r="A1163" s="405">
        <v>1319</v>
      </c>
      <c r="B1163" s="406" t="s">
        <v>7798</v>
      </c>
      <c r="C1163" s="405" t="s">
        <v>1296</v>
      </c>
      <c r="D1163" s="405">
        <v>6.8</v>
      </c>
    </row>
    <row r="1164" spans="1:4" ht="25.5">
      <c r="A1164" s="405">
        <v>11026</v>
      </c>
      <c r="B1164" s="406" t="s">
        <v>7799</v>
      </c>
      <c r="C1164" s="405" t="s">
        <v>1296</v>
      </c>
      <c r="D1164" s="405">
        <v>9.11</v>
      </c>
    </row>
    <row r="1165" spans="1:4" ht="25.5">
      <c r="A1165" s="405">
        <v>11027</v>
      </c>
      <c r="B1165" s="406" t="s">
        <v>7800</v>
      </c>
      <c r="C1165" s="405" t="s">
        <v>1296</v>
      </c>
      <c r="D1165" s="405">
        <v>9.67</v>
      </c>
    </row>
    <row r="1166" spans="1:4" ht="25.5">
      <c r="A1166" s="405">
        <v>11046</v>
      </c>
      <c r="B1166" s="406" t="s">
        <v>7801</v>
      </c>
      <c r="C1166" s="405" t="s">
        <v>1296</v>
      </c>
      <c r="D1166" s="405">
        <v>9.39</v>
      </c>
    </row>
    <row r="1167" spans="1:4" ht="25.5">
      <c r="A1167" s="405">
        <v>11047</v>
      </c>
      <c r="B1167" s="406" t="s">
        <v>7802</v>
      </c>
      <c r="C1167" s="405" t="s">
        <v>1296</v>
      </c>
      <c r="D1167" s="405">
        <v>7.1</v>
      </c>
    </row>
    <row r="1168" spans="1:4" ht="25.5">
      <c r="A1168" s="405">
        <v>39630</v>
      </c>
      <c r="B1168" s="406" t="s">
        <v>7803</v>
      </c>
      <c r="C1168" s="405" t="s">
        <v>1304</v>
      </c>
      <c r="D1168" s="405">
        <v>65.95</v>
      </c>
    </row>
    <row r="1169" spans="1:4" ht="25.5">
      <c r="A1169" s="405">
        <v>11049</v>
      </c>
      <c r="B1169" s="406" t="s">
        <v>7804</v>
      </c>
      <c r="C1169" s="405" t="s">
        <v>1296</v>
      </c>
      <c r="D1169" s="405">
        <v>8.75</v>
      </c>
    </row>
    <row r="1170" spans="1:4" ht="25.5">
      <c r="A1170" s="405">
        <v>39632</v>
      </c>
      <c r="B1170" s="406" t="s">
        <v>7805</v>
      </c>
      <c r="C1170" s="405" t="s">
        <v>1304</v>
      </c>
      <c r="D1170" s="405">
        <v>46.02</v>
      </c>
    </row>
    <row r="1171" spans="1:4" ht="25.5">
      <c r="A1171" s="405">
        <v>11051</v>
      </c>
      <c r="B1171" s="406" t="s">
        <v>7806</v>
      </c>
      <c r="C1171" s="405" t="s">
        <v>1296</v>
      </c>
      <c r="D1171" s="405">
        <v>9.4</v>
      </c>
    </row>
    <row r="1172" spans="1:4" ht="25.5">
      <c r="A1172" s="405">
        <v>11061</v>
      </c>
      <c r="B1172" s="406" t="s">
        <v>7807</v>
      </c>
      <c r="C1172" s="405" t="s">
        <v>1296</v>
      </c>
      <c r="D1172" s="405">
        <v>6.57</v>
      </c>
    </row>
    <row r="1173" spans="1:4" ht="25.5">
      <c r="A1173" s="405">
        <v>1336</v>
      </c>
      <c r="B1173" s="406" t="s">
        <v>7808</v>
      </c>
      <c r="C1173" s="405" t="s">
        <v>1304</v>
      </c>
      <c r="D1173" s="407">
        <v>1759.77</v>
      </c>
    </row>
    <row r="1174" spans="1:4" ht="25.5">
      <c r="A1174" s="405">
        <v>1333</v>
      </c>
      <c r="B1174" s="406" t="s">
        <v>7809</v>
      </c>
      <c r="C1174" s="405" t="s">
        <v>1296</v>
      </c>
      <c r="D1174" s="405">
        <v>6.84</v>
      </c>
    </row>
    <row r="1175" spans="1:4" ht="25.5">
      <c r="A1175" s="405">
        <v>1330</v>
      </c>
      <c r="B1175" s="406" t="s">
        <v>7810</v>
      </c>
      <c r="C1175" s="405" t="s">
        <v>1296</v>
      </c>
      <c r="D1175" s="405">
        <v>7.01</v>
      </c>
    </row>
    <row r="1176" spans="1:4" ht="25.5">
      <c r="A1176" s="405">
        <v>10957</v>
      </c>
      <c r="B1176" s="406" t="s">
        <v>7811</v>
      </c>
      <c r="C1176" s="405" t="s">
        <v>1296</v>
      </c>
      <c r="D1176" s="405">
        <v>8.75</v>
      </c>
    </row>
    <row r="1177" spans="1:4" ht="25.5">
      <c r="A1177" s="405">
        <v>1332</v>
      </c>
      <c r="B1177" s="406" t="s">
        <v>7812</v>
      </c>
      <c r="C1177" s="405" t="s">
        <v>1296</v>
      </c>
      <c r="D1177" s="405">
        <v>7.29</v>
      </c>
    </row>
    <row r="1178" spans="1:4" ht="25.5">
      <c r="A1178" s="405">
        <v>1334</v>
      </c>
      <c r="B1178" s="406" t="s">
        <v>7813</v>
      </c>
      <c r="C1178" s="405" t="s">
        <v>1296</v>
      </c>
      <c r="D1178" s="405">
        <v>8.07</v>
      </c>
    </row>
    <row r="1179" spans="1:4" ht="25.5">
      <c r="A1179" s="405">
        <v>1335</v>
      </c>
      <c r="B1179" s="406" t="s">
        <v>7814</v>
      </c>
      <c r="C1179" s="405" t="s">
        <v>1296</v>
      </c>
      <c r="D1179" s="405">
        <v>8.19</v>
      </c>
    </row>
    <row r="1180" spans="1:4" ht="25.5">
      <c r="A1180" s="405">
        <v>40425</v>
      </c>
      <c r="B1180" s="406" t="s">
        <v>7815</v>
      </c>
      <c r="C1180" s="405" t="s">
        <v>1296</v>
      </c>
      <c r="D1180" s="405">
        <v>6.1</v>
      </c>
    </row>
    <row r="1181" spans="1:4" ht="25.5">
      <c r="A1181" s="405">
        <v>1337</v>
      </c>
      <c r="B1181" s="406" t="s">
        <v>7816</v>
      </c>
      <c r="C1181" s="405" t="s">
        <v>1296</v>
      </c>
      <c r="D1181" s="405">
        <v>8.6300000000000008</v>
      </c>
    </row>
    <row r="1182" spans="1:4" ht="25.5">
      <c r="A1182" s="405">
        <v>11122</v>
      </c>
      <c r="B1182" s="406" t="s">
        <v>7817</v>
      </c>
      <c r="C1182" s="405" t="s">
        <v>1296</v>
      </c>
      <c r="D1182" s="405">
        <v>19.96</v>
      </c>
    </row>
    <row r="1183" spans="1:4" ht="25.5">
      <c r="A1183" s="405">
        <v>11123</v>
      </c>
      <c r="B1183" s="406" t="s">
        <v>7818</v>
      </c>
      <c r="C1183" s="405" t="s">
        <v>1296</v>
      </c>
      <c r="D1183" s="405">
        <v>19.96</v>
      </c>
    </row>
    <row r="1184" spans="1:4" ht="25.5">
      <c r="A1184" s="405">
        <v>11125</v>
      </c>
      <c r="B1184" s="406" t="s">
        <v>7819</v>
      </c>
      <c r="C1184" s="405" t="s">
        <v>1296</v>
      </c>
      <c r="D1184" s="405">
        <v>19.96</v>
      </c>
    </row>
    <row r="1185" spans="1:4" ht="38.25">
      <c r="A1185" s="405">
        <v>39416</v>
      </c>
      <c r="B1185" s="406" t="s">
        <v>7820</v>
      </c>
      <c r="C1185" s="405" t="s">
        <v>1304</v>
      </c>
      <c r="D1185" s="405">
        <v>29.24</v>
      </c>
    </row>
    <row r="1186" spans="1:4" ht="38.25">
      <c r="A1186" s="405">
        <v>39417</v>
      </c>
      <c r="B1186" s="406" t="s">
        <v>7821</v>
      </c>
      <c r="C1186" s="405" t="s">
        <v>1304</v>
      </c>
      <c r="D1186" s="405">
        <v>30.65</v>
      </c>
    </row>
    <row r="1187" spans="1:4" ht="38.25">
      <c r="A1187" s="405">
        <v>39414</v>
      </c>
      <c r="B1187" s="406" t="s">
        <v>7822</v>
      </c>
      <c r="C1187" s="405" t="s">
        <v>1304</v>
      </c>
      <c r="D1187" s="405">
        <v>27.46</v>
      </c>
    </row>
    <row r="1188" spans="1:4" ht="38.25">
      <c r="A1188" s="405">
        <v>39415</v>
      </c>
      <c r="B1188" s="406" t="s">
        <v>7823</v>
      </c>
      <c r="C1188" s="405" t="s">
        <v>1304</v>
      </c>
      <c r="D1188" s="405">
        <v>29.1</v>
      </c>
    </row>
    <row r="1189" spans="1:4" ht="38.25">
      <c r="A1189" s="405">
        <v>39412</v>
      </c>
      <c r="B1189" s="406" t="s">
        <v>7824</v>
      </c>
      <c r="C1189" s="405" t="s">
        <v>1304</v>
      </c>
      <c r="D1189" s="405">
        <v>20.67</v>
      </c>
    </row>
    <row r="1190" spans="1:4" ht="38.25">
      <c r="A1190" s="405">
        <v>39413</v>
      </c>
      <c r="B1190" s="406" t="s">
        <v>7825</v>
      </c>
      <c r="C1190" s="405" t="s">
        <v>1304</v>
      </c>
      <c r="D1190" s="405">
        <v>20.47</v>
      </c>
    </row>
    <row r="1191" spans="1:4" ht="25.5">
      <c r="A1191" s="405">
        <v>1338</v>
      </c>
      <c r="B1191" s="406" t="s">
        <v>7826</v>
      </c>
      <c r="C1191" s="405" t="s">
        <v>1304</v>
      </c>
      <c r="D1191" s="405">
        <v>24.97</v>
      </c>
    </row>
    <row r="1192" spans="1:4" ht="25.5">
      <c r="A1192" s="405">
        <v>1340</v>
      </c>
      <c r="B1192" s="406" t="s">
        <v>7827</v>
      </c>
      <c r="C1192" s="405" t="s">
        <v>1304</v>
      </c>
      <c r="D1192" s="405">
        <v>28.86</v>
      </c>
    </row>
    <row r="1193" spans="1:4" ht="25.5">
      <c r="A1193" s="405">
        <v>1341</v>
      </c>
      <c r="B1193" s="406" t="s">
        <v>7828</v>
      </c>
      <c r="C1193" s="405" t="s">
        <v>1304</v>
      </c>
      <c r="D1193" s="405">
        <v>27.8</v>
      </c>
    </row>
    <row r="1194" spans="1:4" ht="38.25">
      <c r="A1194" s="405">
        <v>1364</v>
      </c>
      <c r="B1194" s="406" t="s">
        <v>7829</v>
      </c>
      <c r="C1194" s="405" t="s">
        <v>1304</v>
      </c>
      <c r="D1194" s="405">
        <v>22.07</v>
      </c>
    </row>
    <row r="1195" spans="1:4" ht="38.25">
      <c r="A1195" s="405">
        <v>1361</v>
      </c>
      <c r="B1195" s="406" t="s">
        <v>7830</v>
      </c>
      <c r="C1195" s="405" t="s">
        <v>1299</v>
      </c>
      <c r="D1195" s="405">
        <v>92.03</v>
      </c>
    </row>
    <row r="1196" spans="1:4" ht="38.25">
      <c r="A1196" s="405">
        <v>1362</v>
      </c>
      <c r="B1196" s="406" t="s">
        <v>7831</v>
      </c>
      <c r="C1196" s="405" t="s">
        <v>1304</v>
      </c>
      <c r="D1196" s="405">
        <v>30.72</v>
      </c>
    </row>
    <row r="1197" spans="1:4" ht="38.25">
      <c r="A1197" s="405">
        <v>11131</v>
      </c>
      <c r="B1197" s="406" t="s">
        <v>7832</v>
      </c>
      <c r="C1197" s="405" t="s">
        <v>1304</v>
      </c>
      <c r="D1197" s="405">
        <v>39.31</v>
      </c>
    </row>
    <row r="1198" spans="1:4" ht="38.25">
      <c r="A1198" s="405">
        <v>11132</v>
      </c>
      <c r="B1198" s="406" t="s">
        <v>7833</v>
      </c>
      <c r="C1198" s="405" t="s">
        <v>1304</v>
      </c>
      <c r="D1198" s="405">
        <v>46.48</v>
      </c>
    </row>
    <row r="1199" spans="1:4" ht="38.25">
      <c r="A1199" s="405">
        <v>1363</v>
      </c>
      <c r="B1199" s="406" t="s">
        <v>7834</v>
      </c>
      <c r="C1199" s="405" t="s">
        <v>1304</v>
      </c>
      <c r="D1199" s="405">
        <v>15.63</v>
      </c>
    </row>
    <row r="1200" spans="1:4" ht="38.25">
      <c r="A1200" s="405">
        <v>11130</v>
      </c>
      <c r="B1200" s="406" t="s">
        <v>7835</v>
      </c>
      <c r="C1200" s="405" t="s">
        <v>1304</v>
      </c>
      <c r="D1200" s="405">
        <v>19.8</v>
      </c>
    </row>
    <row r="1201" spans="1:4" ht="25.5">
      <c r="A1201" s="405">
        <v>11134</v>
      </c>
      <c r="B1201" s="406" t="s">
        <v>7836</v>
      </c>
      <c r="C1201" s="405" t="s">
        <v>1304</v>
      </c>
      <c r="D1201" s="405">
        <v>30.47</v>
      </c>
    </row>
    <row r="1202" spans="1:4" ht="25.5">
      <c r="A1202" s="405">
        <v>11135</v>
      </c>
      <c r="B1202" s="406" t="s">
        <v>7837</v>
      </c>
      <c r="C1202" s="405" t="s">
        <v>1304</v>
      </c>
      <c r="D1202" s="405">
        <v>37.14</v>
      </c>
    </row>
    <row r="1203" spans="1:4" ht="25.5">
      <c r="A1203" s="405">
        <v>11136</v>
      </c>
      <c r="B1203" s="406" t="s">
        <v>7838</v>
      </c>
      <c r="C1203" s="405" t="s">
        <v>1304</v>
      </c>
      <c r="D1203" s="405">
        <v>40.17</v>
      </c>
    </row>
    <row r="1204" spans="1:4" ht="25.5">
      <c r="A1204" s="405">
        <v>34743</v>
      </c>
      <c r="B1204" s="406" t="s">
        <v>7839</v>
      </c>
      <c r="C1204" s="405" t="s">
        <v>1304</v>
      </c>
      <c r="D1204" s="405">
        <v>51.14</v>
      </c>
    </row>
    <row r="1205" spans="1:4" ht="25.5">
      <c r="A1205" s="405">
        <v>11137</v>
      </c>
      <c r="B1205" s="406" t="s">
        <v>7840</v>
      </c>
      <c r="C1205" s="405" t="s">
        <v>1304</v>
      </c>
      <c r="D1205" s="405">
        <v>57.03</v>
      </c>
    </row>
    <row r="1206" spans="1:4" ht="25.5">
      <c r="A1206" s="405">
        <v>34745</v>
      </c>
      <c r="B1206" s="406" t="s">
        <v>7841</v>
      </c>
      <c r="C1206" s="405" t="s">
        <v>1304</v>
      </c>
      <c r="D1206" s="405">
        <v>65</v>
      </c>
    </row>
    <row r="1207" spans="1:4" ht="25.5">
      <c r="A1207" s="405">
        <v>34746</v>
      </c>
      <c r="B1207" s="406" t="s">
        <v>7842</v>
      </c>
      <c r="C1207" s="405" t="s">
        <v>1304</v>
      </c>
      <c r="D1207" s="405">
        <v>16.739999999999998</v>
      </c>
    </row>
    <row r="1208" spans="1:4" ht="25.5">
      <c r="A1208" s="405">
        <v>1360</v>
      </c>
      <c r="B1208" s="406" t="s">
        <v>7843</v>
      </c>
      <c r="C1208" s="405" t="s">
        <v>1304</v>
      </c>
      <c r="D1208" s="405">
        <v>20.67</v>
      </c>
    </row>
    <row r="1209" spans="1:4" ht="38.25">
      <c r="A1209" s="405">
        <v>1346</v>
      </c>
      <c r="B1209" s="406" t="s">
        <v>7844</v>
      </c>
      <c r="C1209" s="405" t="s">
        <v>1304</v>
      </c>
      <c r="D1209" s="405">
        <v>22.48</v>
      </c>
    </row>
    <row r="1210" spans="1:4" ht="38.25">
      <c r="A1210" s="405">
        <v>1345</v>
      </c>
      <c r="B1210" s="406" t="s">
        <v>7845</v>
      </c>
      <c r="C1210" s="405" t="s">
        <v>1304</v>
      </c>
      <c r="D1210" s="405">
        <v>36.42</v>
      </c>
    </row>
    <row r="1211" spans="1:4" ht="38.25">
      <c r="A1211" s="405">
        <v>1344</v>
      </c>
      <c r="B1211" s="406" t="s">
        <v>7846</v>
      </c>
      <c r="C1211" s="405" t="s">
        <v>1299</v>
      </c>
      <c r="D1211" s="405">
        <v>39.17</v>
      </c>
    </row>
    <row r="1212" spans="1:4" ht="38.25">
      <c r="A1212" s="405">
        <v>1342</v>
      </c>
      <c r="B1212" s="406" t="s">
        <v>7847</v>
      </c>
      <c r="C1212" s="405" t="s">
        <v>1299</v>
      </c>
      <c r="D1212" s="405">
        <v>69.23</v>
      </c>
    </row>
    <row r="1213" spans="1:4" ht="38.25">
      <c r="A1213" s="405">
        <v>1347</v>
      </c>
      <c r="B1213" s="406" t="s">
        <v>7848</v>
      </c>
      <c r="C1213" s="405" t="s">
        <v>1304</v>
      </c>
      <c r="D1213" s="405">
        <v>26.86</v>
      </c>
    </row>
    <row r="1214" spans="1:4" ht="38.25">
      <c r="A1214" s="405">
        <v>1349</v>
      </c>
      <c r="B1214" s="406" t="s">
        <v>7849</v>
      </c>
      <c r="C1214" s="405" t="s">
        <v>1299</v>
      </c>
      <c r="D1214" s="405">
        <v>98.74</v>
      </c>
    </row>
    <row r="1215" spans="1:4" ht="38.25">
      <c r="A1215" s="405">
        <v>1350</v>
      </c>
      <c r="B1215" s="406" t="s">
        <v>7850</v>
      </c>
      <c r="C1215" s="405" t="s">
        <v>1299</v>
      </c>
      <c r="D1215" s="405">
        <v>38</v>
      </c>
    </row>
    <row r="1216" spans="1:4" ht="38.25">
      <c r="A1216" s="405">
        <v>1357</v>
      </c>
      <c r="B1216" s="406" t="s">
        <v>7851</v>
      </c>
      <c r="C1216" s="405" t="s">
        <v>1299</v>
      </c>
      <c r="D1216" s="405">
        <v>48.41</v>
      </c>
    </row>
    <row r="1217" spans="1:4" ht="38.25">
      <c r="A1217" s="405">
        <v>1355</v>
      </c>
      <c r="B1217" s="406" t="s">
        <v>7852</v>
      </c>
      <c r="C1217" s="405" t="s">
        <v>1304</v>
      </c>
      <c r="D1217" s="405">
        <v>22.27</v>
      </c>
    </row>
    <row r="1218" spans="1:4" ht="38.25">
      <c r="A1218" s="405">
        <v>1358</v>
      </c>
      <c r="B1218" s="406" t="s">
        <v>7853</v>
      </c>
      <c r="C1218" s="405" t="s">
        <v>1304</v>
      </c>
      <c r="D1218" s="405">
        <v>25.81</v>
      </c>
    </row>
    <row r="1219" spans="1:4" ht="38.25">
      <c r="A1219" s="405">
        <v>1359</v>
      </c>
      <c r="B1219" s="406" t="s">
        <v>7854</v>
      </c>
      <c r="C1219" s="405" t="s">
        <v>1299</v>
      </c>
      <c r="D1219" s="405">
        <v>74.78</v>
      </c>
    </row>
    <row r="1220" spans="1:4" ht="38.25">
      <c r="A1220" s="405">
        <v>1351</v>
      </c>
      <c r="B1220" s="406" t="s">
        <v>7855</v>
      </c>
      <c r="C1220" s="405" t="s">
        <v>1299</v>
      </c>
      <c r="D1220" s="405">
        <v>24.1</v>
      </c>
    </row>
    <row r="1221" spans="1:4" ht="25.5">
      <c r="A1221" s="405">
        <v>34659</v>
      </c>
      <c r="B1221" s="406" t="s">
        <v>7856</v>
      </c>
      <c r="C1221" s="405" t="s">
        <v>1304</v>
      </c>
      <c r="D1221" s="405">
        <v>24.07</v>
      </c>
    </row>
    <row r="1222" spans="1:4" ht="25.5">
      <c r="A1222" s="405">
        <v>34514</v>
      </c>
      <c r="B1222" s="406" t="s">
        <v>7857</v>
      </c>
      <c r="C1222" s="405" t="s">
        <v>1304</v>
      </c>
      <c r="D1222" s="405">
        <v>26.66</v>
      </c>
    </row>
    <row r="1223" spans="1:4" ht="25.5">
      <c r="A1223" s="405">
        <v>34660</v>
      </c>
      <c r="B1223" s="406" t="s">
        <v>7858</v>
      </c>
      <c r="C1223" s="405" t="s">
        <v>1304</v>
      </c>
      <c r="D1223" s="405">
        <v>33.83</v>
      </c>
    </row>
    <row r="1224" spans="1:4" ht="25.5">
      <c r="A1224" s="405">
        <v>34661</v>
      </c>
      <c r="B1224" s="406" t="s">
        <v>7859</v>
      </c>
      <c r="C1224" s="405" t="s">
        <v>1304</v>
      </c>
      <c r="D1224" s="405">
        <v>48.59</v>
      </c>
    </row>
    <row r="1225" spans="1:4" ht="25.5">
      <c r="A1225" s="405">
        <v>34667</v>
      </c>
      <c r="B1225" s="406" t="s">
        <v>7860</v>
      </c>
      <c r="C1225" s="405" t="s">
        <v>1304</v>
      </c>
      <c r="D1225" s="405">
        <v>17.59</v>
      </c>
    </row>
    <row r="1226" spans="1:4" ht="25.5">
      <c r="A1226" s="405">
        <v>34668</v>
      </c>
      <c r="B1226" s="406" t="s">
        <v>7861</v>
      </c>
      <c r="C1226" s="405" t="s">
        <v>1304</v>
      </c>
      <c r="D1226" s="405">
        <v>22.99</v>
      </c>
    </row>
    <row r="1227" spans="1:4" ht="25.5">
      <c r="A1227" s="405">
        <v>34741</v>
      </c>
      <c r="B1227" s="406" t="s">
        <v>7862</v>
      </c>
      <c r="C1227" s="405" t="s">
        <v>1304</v>
      </c>
      <c r="D1227" s="405">
        <v>25.3</v>
      </c>
    </row>
    <row r="1228" spans="1:4" ht="25.5">
      <c r="A1228" s="405">
        <v>34664</v>
      </c>
      <c r="B1228" s="406" t="s">
        <v>7863</v>
      </c>
      <c r="C1228" s="405" t="s">
        <v>1304</v>
      </c>
      <c r="D1228" s="405">
        <v>27.61</v>
      </c>
    </row>
    <row r="1229" spans="1:4" ht="25.5">
      <c r="A1229" s="405">
        <v>34665</v>
      </c>
      <c r="B1229" s="406" t="s">
        <v>7864</v>
      </c>
      <c r="C1229" s="405" t="s">
        <v>1304</v>
      </c>
      <c r="D1229" s="405">
        <v>34.270000000000003</v>
      </c>
    </row>
    <row r="1230" spans="1:4" ht="25.5">
      <c r="A1230" s="405">
        <v>34666</v>
      </c>
      <c r="B1230" s="406" t="s">
        <v>7865</v>
      </c>
      <c r="C1230" s="405" t="s">
        <v>1304</v>
      </c>
      <c r="D1230" s="405">
        <v>51.77</v>
      </c>
    </row>
    <row r="1231" spans="1:4" ht="25.5">
      <c r="A1231" s="405">
        <v>34669</v>
      </c>
      <c r="B1231" s="406" t="s">
        <v>7866</v>
      </c>
      <c r="C1231" s="405" t="s">
        <v>1304</v>
      </c>
      <c r="D1231" s="405">
        <v>18.98</v>
      </c>
    </row>
    <row r="1232" spans="1:4" ht="25.5">
      <c r="A1232" s="405">
        <v>34670</v>
      </c>
      <c r="B1232" s="406" t="s">
        <v>7867</v>
      </c>
      <c r="C1232" s="405" t="s">
        <v>1304</v>
      </c>
      <c r="D1232" s="405">
        <v>23.21</v>
      </c>
    </row>
    <row r="1233" spans="1:4" ht="25.5">
      <c r="A1233" s="405">
        <v>34671</v>
      </c>
      <c r="B1233" s="406" t="s">
        <v>7868</v>
      </c>
      <c r="C1233" s="405" t="s">
        <v>1304</v>
      </c>
      <c r="D1233" s="405">
        <v>19.38</v>
      </c>
    </row>
    <row r="1234" spans="1:4" ht="25.5">
      <c r="A1234" s="405">
        <v>34672</v>
      </c>
      <c r="B1234" s="406" t="s">
        <v>7869</v>
      </c>
      <c r="C1234" s="405" t="s">
        <v>1304</v>
      </c>
      <c r="D1234" s="405">
        <v>20.43</v>
      </c>
    </row>
    <row r="1235" spans="1:4" ht="25.5">
      <c r="A1235" s="405">
        <v>34673</v>
      </c>
      <c r="B1235" s="406" t="s">
        <v>7870</v>
      </c>
      <c r="C1235" s="405" t="s">
        <v>1304</v>
      </c>
      <c r="D1235" s="405">
        <v>24.93</v>
      </c>
    </row>
    <row r="1236" spans="1:4" ht="25.5">
      <c r="A1236" s="405">
        <v>34674</v>
      </c>
      <c r="B1236" s="406" t="s">
        <v>7871</v>
      </c>
      <c r="C1236" s="405" t="s">
        <v>1304</v>
      </c>
      <c r="D1236" s="405">
        <v>33.15</v>
      </c>
    </row>
    <row r="1237" spans="1:4" ht="25.5">
      <c r="A1237" s="405">
        <v>34675</v>
      </c>
      <c r="B1237" s="406" t="s">
        <v>7872</v>
      </c>
      <c r="C1237" s="405" t="s">
        <v>1304</v>
      </c>
      <c r="D1237" s="405">
        <v>40.42</v>
      </c>
    </row>
    <row r="1238" spans="1:4">
      <c r="A1238" s="405">
        <v>34676</v>
      </c>
      <c r="B1238" s="406" t="s">
        <v>7873</v>
      </c>
      <c r="C1238" s="405" t="s">
        <v>1304</v>
      </c>
      <c r="D1238" s="405">
        <v>11.63</v>
      </c>
    </row>
    <row r="1239" spans="1:4">
      <c r="A1239" s="405">
        <v>34677</v>
      </c>
      <c r="B1239" s="406" t="s">
        <v>7874</v>
      </c>
      <c r="C1239" s="405" t="s">
        <v>1304</v>
      </c>
      <c r="D1239" s="405">
        <v>15.64</v>
      </c>
    </row>
    <row r="1240" spans="1:4" ht="51">
      <c r="A1240" s="405">
        <v>40623</v>
      </c>
      <c r="B1240" s="406" t="s">
        <v>7875</v>
      </c>
      <c r="C1240" s="405" t="s">
        <v>1312</v>
      </c>
      <c r="D1240" s="405">
        <v>38.450000000000003</v>
      </c>
    </row>
    <row r="1241" spans="1:4" ht="25.5">
      <c r="A1241" s="405">
        <v>11112</v>
      </c>
      <c r="B1241" s="406" t="s">
        <v>7876</v>
      </c>
      <c r="C1241" s="405" t="s">
        <v>1296</v>
      </c>
      <c r="D1241" s="405">
        <v>19.96</v>
      </c>
    </row>
    <row r="1242" spans="1:4" ht="25.5">
      <c r="A1242" s="405">
        <v>11115</v>
      </c>
      <c r="B1242" s="406" t="s">
        <v>7877</v>
      </c>
      <c r="C1242" s="405" t="s">
        <v>1303</v>
      </c>
      <c r="D1242" s="405">
        <v>9.24</v>
      </c>
    </row>
    <row r="1243" spans="1:4" ht="25.5">
      <c r="A1243" s="405">
        <v>11113</v>
      </c>
      <c r="B1243" s="406" t="s">
        <v>7878</v>
      </c>
      <c r="C1243" s="405" t="s">
        <v>1296</v>
      </c>
      <c r="D1243" s="405">
        <v>19.96</v>
      </c>
    </row>
    <row r="1244" spans="1:4" ht="25.5">
      <c r="A1244" s="405">
        <v>11114</v>
      </c>
      <c r="B1244" s="406" t="s">
        <v>7879</v>
      </c>
      <c r="C1244" s="405" t="s">
        <v>1303</v>
      </c>
      <c r="D1244" s="405">
        <v>15.35</v>
      </c>
    </row>
    <row r="1245" spans="1:4" ht="51">
      <c r="A1245" s="405">
        <v>12083</v>
      </c>
      <c r="B1245" s="406" t="s">
        <v>7880</v>
      </c>
      <c r="C1245" s="405" t="s">
        <v>1299</v>
      </c>
      <c r="D1245" s="405">
        <v>606.5</v>
      </c>
    </row>
    <row r="1246" spans="1:4" ht="51">
      <c r="A1246" s="405">
        <v>12081</v>
      </c>
      <c r="B1246" s="406" t="s">
        <v>7881</v>
      </c>
      <c r="C1246" s="405" t="s">
        <v>1299</v>
      </c>
      <c r="D1246" s="405">
        <v>205.1</v>
      </c>
    </row>
    <row r="1247" spans="1:4" ht="51">
      <c r="A1247" s="405">
        <v>12082</v>
      </c>
      <c r="B1247" s="406" t="s">
        <v>7882</v>
      </c>
      <c r="C1247" s="405" t="s">
        <v>1299</v>
      </c>
      <c r="D1247" s="405">
        <v>322.33999999999997</v>
      </c>
    </row>
    <row r="1248" spans="1:4" ht="51">
      <c r="A1248" s="405">
        <v>13354</v>
      </c>
      <c r="B1248" s="406" t="s">
        <v>7883</v>
      </c>
      <c r="C1248" s="405" t="s">
        <v>1299</v>
      </c>
      <c r="D1248" s="405">
        <v>481.42</v>
      </c>
    </row>
    <row r="1249" spans="1:4" ht="51">
      <c r="A1249" s="405">
        <v>14057</v>
      </c>
      <c r="B1249" s="406" t="s">
        <v>7884</v>
      </c>
      <c r="C1249" s="405" t="s">
        <v>1299</v>
      </c>
      <c r="D1249" s="405">
        <v>268.77999999999997</v>
      </c>
    </row>
    <row r="1250" spans="1:4" ht="51">
      <c r="A1250" s="405">
        <v>14058</v>
      </c>
      <c r="B1250" s="406" t="s">
        <v>7885</v>
      </c>
      <c r="C1250" s="405" t="s">
        <v>1299</v>
      </c>
      <c r="D1250" s="405">
        <v>424</v>
      </c>
    </row>
    <row r="1251" spans="1:4" ht="38.25">
      <c r="A1251" s="405">
        <v>20971</v>
      </c>
      <c r="B1251" s="406" t="s">
        <v>7886</v>
      </c>
      <c r="C1251" s="405" t="s">
        <v>1299</v>
      </c>
      <c r="D1251" s="405">
        <v>12.26</v>
      </c>
    </row>
    <row r="1252" spans="1:4" ht="76.5">
      <c r="A1252" s="405">
        <v>5047</v>
      </c>
      <c r="B1252" s="406" t="s">
        <v>7887</v>
      </c>
      <c r="C1252" s="405" t="s">
        <v>1299</v>
      </c>
      <c r="D1252" s="405">
        <v>288.87</v>
      </c>
    </row>
    <row r="1253" spans="1:4" ht="51">
      <c r="A1253" s="405">
        <v>13369</v>
      </c>
      <c r="B1253" s="406" t="s">
        <v>7888</v>
      </c>
      <c r="C1253" s="405" t="s">
        <v>1299</v>
      </c>
      <c r="D1253" s="405">
        <v>313.36</v>
      </c>
    </row>
    <row r="1254" spans="1:4" ht="51">
      <c r="A1254" s="405">
        <v>13370</v>
      </c>
      <c r="B1254" s="406" t="s">
        <v>7889</v>
      </c>
      <c r="C1254" s="405" t="s">
        <v>1299</v>
      </c>
      <c r="D1254" s="405">
        <v>434.38</v>
      </c>
    </row>
    <row r="1255" spans="1:4" ht="25.5">
      <c r="A1255" s="405">
        <v>13279</v>
      </c>
      <c r="B1255" s="406" t="s">
        <v>7890</v>
      </c>
      <c r="C1255" s="405" t="s">
        <v>1296</v>
      </c>
      <c r="D1255" s="405">
        <v>15.01</v>
      </c>
    </row>
    <row r="1256" spans="1:4" ht="25.5">
      <c r="A1256" s="405">
        <v>11977</v>
      </c>
      <c r="B1256" s="406" t="s">
        <v>7891</v>
      </c>
      <c r="C1256" s="405" t="s">
        <v>1299</v>
      </c>
      <c r="D1256" s="405">
        <v>7.78</v>
      </c>
    </row>
    <row r="1257" spans="1:4" ht="25.5">
      <c r="A1257" s="405">
        <v>11975</v>
      </c>
      <c r="B1257" s="406" t="s">
        <v>7892</v>
      </c>
      <c r="C1257" s="405" t="s">
        <v>1299</v>
      </c>
      <c r="D1257" s="405">
        <v>17.05</v>
      </c>
    </row>
    <row r="1258" spans="1:4" ht="38.25">
      <c r="A1258" s="405">
        <v>39746</v>
      </c>
      <c r="B1258" s="406" t="s">
        <v>7893</v>
      </c>
      <c r="C1258" s="405" t="s">
        <v>1299</v>
      </c>
      <c r="D1258" s="405">
        <v>189.73</v>
      </c>
    </row>
    <row r="1259" spans="1:4" ht="25.5">
      <c r="A1259" s="405">
        <v>11976</v>
      </c>
      <c r="B1259" s="406" t="s">
        <v>7894</v>
      </c>
      <c r="C1259" s="405" t="s">
        <v>1299</v>
      </c>
      <c r="D1259" s="405">
        <v>0.87</v>
      </c>
    </row>
    <row r="1260" spans="1:4" ht="25.5">
      <c r="A1260" s="405">
        <v>1368</v>
      </c>
      <c r="B1260" s="406" t="s">
        <v>7895</v>
      </c>
      <c r="C1260" s="405" t="s">
        <v>1299</v>
      </c>
      <c r="D1260" s="405">
        <v>59.5</v>
      </c>
    </row>
    <row r="1261" spans="1:4" ht="25.5">
      <c r="A1261" s="405">
        <v>1367</v>
      </c>
      <c r="B1261" s="406" t="s">
        <v>7896</v>
      </c>
      <c r="C1261" s="405" t="s">
        <v>1299</v>
      </c>
      <c r="D1261" s="405">
        <v>192.46</v>
      </c>
    </row>
    <row r="1262" spans="1:4" ht="25.5">
      <c r="A1262" s="405">
        <v>7608</v>
      </c>
      <c r="B1262" s="406" t="s">
        <v>7897</v>
      </c>
      <c r="C1262" s="405" t="s">
        <v>1299</v>
      </c>
      <c r="D1262" s="405">
        <v>4.3499999999999996</v>
      </c>
    </row>
    <row r="1263" spans="1:4" ht="38.25">
      <c r="A1263" s="405">
        <v>41900</v>
      </c>
      <c r="B1263" s="406" t="s">
        <v>7898</v>
      </c>
      <c r="C1263" s="405" t="s">
        <v>1296</v>
      </c>
      <c r="D1263" s="405">
        <v>3.38</v>
      </c>
    </row>
    <row r="1264" spans="1:4" ht="38.25">
      <c r="A1264" s="405">
        <v>41899</v>
      </c>
      <c r="B1264" s="406" t="s">
        <v>7899</v>
      </c>
      <c r="C1264" s="405" t="s">
        <v>1306</v>
      </c>
      <c r="D1264" s="407">
        <v>3621.17</v>
      </c>
    </row>
    <row r="1265" spans="1:4">
      <c r="A1265" s="405">
        <v>1380</v>
      </c>
      <c r="B1265" s="406" t="s">
        <v>7900</v>
      </c>
      <c r="C1265" s="405" t="s">
        <v>1296</v>
      </c>
      <c r="D1265" s="405">
        <v>2.99</v>
      </c>
    </row>
    <row r="1266" spans="1:4" ht="25.5">
      <c r="A1266" s="405">
        <v>1375</v>
      </c>
      <c r="B1266" s="406" t="s">
        <v>7901</v>
      </c>
      <c r="C1266" s="405" t="s">
        <v>1296</v>
      </c>
      <c r="D1266" s="405">
        <v>10.23</v>
      </c>
    </row>
    <row r="1267" spans="1:4">
      <c r="A1267" s="405">
        <v>1379</v>
      </c>
      <c r="B1267" s="406" t="s">
        <v>7902</v>
      </c>
      <c r="C1267" s="405" t="s">
        <v>1296</v>
      </c>
      <c r="D1267" s="405">
        <v>0.51</v>
      </c>
    </row>
    <row r="1268" spans="1:4" ht="25.5">
      <c r="A1268" s="405">
        <v>10511</v>
      </c>
      <c r="B1268" s="406" t="s">
        <v>7903</v>
      </c>
      <c r="C1268" s="405" t="s">
        <v>1305</v>
      </c>
      <c r="D1268" s="405">
        <v>25.5</v>
      </c>
    </row>
    <row r="1269" spans="1:4" ht="25.5">
      <c r="A1269" s="405">
        <v>13284</v>
      </c>
      <c r="B1269" s="406" t="s">
        <v>7904</v>
      </c>
      <c r="C1269" s="405" t="s">
        <v>1296</v>
      </c>
      <c r="D1269" s="405">
        <v>0.43</v>
      </c>
    </row>
    <row r="1270" spans="1:4" ht="25.5">
      <c r="A1270" s="405">
        <v>25974</v>
      </c>
      <c r="B1270" s="406" t="s">
        <v>7905</v>
      </c>
      <c r="C1270" s="405" t="s">
        <v>1296</v>
      </c>
      <c r="D1270" s="405">
        <v>1.71</v>
      </c>
    </row>
    <row r="1271" spans="1:4">
      <c r="A1271" s="405">
        <v>1382</v>
      </c>
      <c r="B1271" s="406" t="s">
        <v>7906</v>
      </c>
      <c r="C1271" s="405" t="s">
        <v>1305</v>
      </c>
      <c r="D1271" s="405">
        <v>24.57</v>
      </c>
    </row>
    <row r="1272" spans="1:4">
      <c r="A1272" s="405">
        <v>34753</v>
      </c>
      <c r="B1272" s="406" t="s">
        <v>7907</v>
      </c>
      <c r="C1272" s="405" t="s">
        <v>1296</v>
      </c>
      <c r="D1272" s="405">
        <v>0.49</v>
      </c>
    </row>
    <row r="1273" spans="1:4" ht="38.25">
      <c r="A1273" s="405">
        <v>420</v>
      </c>
      <c r="B1273" s="406" t="s">
        <v>7908</v>
      </c>
      <c r="C1273" s="405" t="s">
        <v>1299</v>
      </c>
      <c r="D1273" s="405">
        <v>23.76</v>
      </c>
    </row>
    <row r="1274" spans="1:4" ht="38.25">
      <c r="A1274" s="405">
        <v>12327</v>
      </c>
      <c r="B1274" s="406" t="s">
        <v>7909</v>
      </c>
      <c r="C1274" s="405" t="s">
        <v>1299</v>
      </c>
      <c r="D1274" s="405">
        <v>28.31</v>
      </c>
    </row>
    <row r="1275" spans="1:4" ht="38.25">
      <c r="A1275" s="405">
        <v>36148</v>
      </c>
      <c r="B1275" s="406" t="s">
        <v>7910</v>
      </c>
      <c r="C1275" s="405" t="s">
        <v>1299</v>
      </c>
      <c r="D1275" s="405">
        <v>61.92</v>
      </c>
    </row>
    <row r="1276" spans="1:4">
      <c r="A1276" s="405">
        <v>12329</v>
      </c>
      <c r="B1276" s="406" t="s">
        <v>7911</v>
      </c>
      <c r="C1276" s="405" t="s">
        <v>1296</v>
      </c>
      <c r="D1276" s="405">
        <v>77.41</v>
      </c>
    </row>
    <row r="1277" spans="1:4" ht="25.5">
      <c r="A1277" s="405">
        <v>1339</v>
      </c>
      <c r="B1277" s="406" t="s">
        <v>7912</v>
      </c>
      <c r="C1277" s="405" t="s">
        <v>1296</v>
      </c>
      <c r="D1277" s="405">
        <v>25.03</v>
      </c>
    </row>
    <row r="1278" spans="1:4">
      <c r="A1278" s="405">
        <v>11849</v>
      </c>
      <c r="B1278" s="406" t="s">
        <v>7913</v>
      </c>
      <c r="C1278" s="405" t="s">
        <v>1298</v>
      </c>
      <c r="D1278" s="405">
        <v>9.2200000000000006</v>
      </c>
    </row>
    <row r="1279" spans="1:4" ht="38.25">
      <c r="A1279" s="405">
        <v>37418</v>
      </c>
      <c r="B1279" s="406" t="s">
        <v>7914</v>
      </c>
      <c r="C1279" s="405" t="s">
        <v>1299</v>
      </c>
      <c r="D1279" s="405">
        <v>15.12</v>
      </c>
    </row>
    <row r="1280" spans="1:4" ht="38.25">
      <c r="A1280" s="405">
        <v>37419</v>
      </c>
      <c r="B1280" s="406" t="s">
        <v>7915</v>
      </c>
      <c r="C1280" s="405" t="s">
        <v>1299</v>
      </c>
      <c r="D1280" s="405">
        <v>15.53</v>
      </c>
    </row>
    <row r="1281" spans="1:4" ht="38.25">
      <c r="A1281" s="405">
        <v>1427</v>
      </c>
      <c r="B1281" s="406" t="s">
        <v>7916</v>
      </c>
      <c r="C1281" s="405" t="s">
        <v>1299</v>
      </c>
      <c r="D1281" s="405">
        <v>14.57</v>
      </c>
    </row>
    <row r="1282" spans="1:4" ht="38.25">
      <c r="A1282" s="405">
        <v>1402</v>
      </c>
      <c r="B1282" s="406" t="s">
        <v>7917</v>
      </c>
      <c r="C1282" s="405" t="s">
        <v>1299</v>
      </c>
      <c r="D1282" s="405">
        <v>5.04</v>
      </c>
    </row>
    <row r="1283" spans="1:4" ht="38.25">
      <c r="A1283" s="405">
        <v>1420</v>
      </c>
      <c r="B1283" s="406" t="s">
        <v>7918</v>
      </c>
      <c r="C1283" s="405" t="s">
        <v>1299</v>
      </c>
      <c r="D1283" s="405">
        <v>6.48</v>
      </c>
    </row>
    <row r="1284" spans="1:4" ht="38.25">
      <c r="A1284" s="405">
        <v>1419</v>
      </c>
      <c r="B1284" s="406" t="s">
        <v>7919</v>
      </c>
      <c r="C1284" s="405" t="s">
        <v>1299</v>
      </c>
      <c r="D1284" s="405">
        <v>7.83</v>
      </c>
    </row>
    <row r="1285" spans="1:4" ht="38.25">
      <c r="A1285" s="405">
        <v>1414</v>
      </c>
      <c r="B1285" s="406" t="s">
        <v>7920</v>
      </c>
      <c r="C1285" s="405" t="s">
        <v>1299</v>
      </c>
      <c r="D1285" s="405">
        <v>7.66</v>
      </c>
    </row>
    <row r="1286" spans="1:4" ht="38.25">
      <c r="A1286" s="405">
        <v>1413</v>
      </c>
      <c r="B1286" s="406" t="s">
        <v>7921</v>
      </c>
      <c r="C1286" s="405" t="s">
        <v>1299</v>
      </c>
      <c r="D1286" s="405">
        <v>11.32</v>
      </c>
    </row>
    <row r="1287" spans="1:4" ht="38.25">
      <c r="A1287" s="405">
        <v>1412</v>
      </c>
      <c r="B1287" s="406" t="s">
        <v>7922</v>
      </c>
      <c r="C1287" s="405" t="s">
        <v>1299</v>
      </c>
      <c r="D1287" s="405">
        <v>9.59</v>
      </c>
    </row>
    <row r="1288" spans="1:4" ht="51">
      <c r="A1288" s="405">
        <v>1411</v>
      </c>
      <c r="B1288" s="406" t="s">
        <v>7923</v>
      </c>
      <c r="C1288" s="405" t="s">
        <v>1299</v>
      </c>
      <c r="D1288" s="405">
        <v>17.45</v>
      </c>
    </row>
    <row r="1289" spans="1:4" ht="51">
      <c r="A1289" s="405">
        <v>1406</v>
      </c>
      <c r="B1289" s="406" t="s">
        <v>7924</v>
      </c>
      <c r="C1289" s="405" t="s">
        <v>1299</v>
      </c>
      <c r="D1289" s="405">
        <v>11.57</v>
      </c>
    </row>
    <row r="1290" spans="1:4" ht="51">
      <c r="A1290" s="405">
        <v>1407</v>
      </c>
      <c r="B1290" s="406" t="s">
        <v>7925</v>
      </c>
      <c r="C1290" s="405" t="s">
        <v>1299</v>
      </c>
      <c r="D1290" s="405">
        <v>14.43</v>
      </c>
    </row>
    <row r="1291" spans="1:4" ht="51">
      <c r="A1291" s="405">
        <v>1404</v>
      </c>
      <c r="B1291" s="406" t="s">
        <v>7926</v>
      </c>
      <c r="C1291" s="405" t="s">
        <v>1299</v>
      </c>
      <c r="D1291" s="405">
        <v>15.34</v>
      </c>
    </row>
    <row r="1292" spans="1:4" ht="89.25">
      <c r="A1292" s="405">
        <v>11281</v>
      </c>
      <c r="B1292" s="406" t="s">
        <v>7927</v>
      </c>
      <c r="C1292" s="405" t="s">
        <v>1299</v>
      </c>
      <c r="D1292" s="407">
        <v>9999</v>
      </c>
    </row>
    <row r="1293" spans="1:4" ht="102">
      <c r="A1293" s="405">
        <v>40699</v>
      </c>
      <c r="B1293" s="406" t="s">
        <v>7928</v>
      </c>
      <c r="C1293" s="405" t="s">
        <v>1299</v>
      </c>
      <c r="D1293" s="407">
        <v>5601.16</v>
      </c>
    </row>
    <row r="1294" spans="1:4" ht="102">
      <c r="A1294" s="405">
        <v>40701</v>
      </c>
      <c r="B1294" s="406" t="s">
        <v>7929</v>
      </c>
      <c r="C1294" s="405" t="s">
        <v>1299</v>
      </c>
      <c r="D1294" s="407">
        <v>99036.25</v>
      </c>
    </row>
    <row r="1295" spans="1:4" ht="102">
      <c r="A1295" s="405">
        <v>1442</v>
      </c>
      <c r="B1295" s="406" t="s">
        <v>7930</v>
      </c>
      <c r="C1295" s="405" t="s">
        <v>1299</v>
      </c>
      <c r="D1295" s="407">
        <v>8394.08</v>
      </c>
    </row>
    <row r="1296" spans="1:4" ht="102">
      <c r="A1296" s="405">
        <v>13457</v>
      </c>
      <c r="B1296" s="406" t="s">
        <v>7931</v>
      </c>
      <c r="C1296" s="405" t="s">
        <v>1299</v>
      </c>
      <c r="D1296" s="407">
        <v>7245.65</v>
      </c>
    </row>
    <row r="1297" spans="1:4" ht="102">
      <c r="A1297" s="405">
        <v>40700</v>
      </c>
      <c r="B1297" s="406" t="s">
        <v>7932</v>
      </c>
      <c r="C1297" s="405" t="s">
        <v>1299</v>
      </c>
      <c r="D1297" s="407">
        <v>13038.77</v>
      </c>
    </row>
    <row r="1298" spans="1:4" ht="38.25">
      <c r="A1298" s="405">
        <v>13458</v>
      </c>
      <c r="B1298" s="406" t="s">
        <v>7933</v>
      </c>
      <c r="C1298" s="405" t="s">
        <v>1299</v>
      </c>
      <c r="D1298" s="407">
        <v>12390.06</v>
      </c>
    </row>
    <row r="1299" spans="1:4" ht="38.25">
      <c r="A1299" s="405">
        <v>36524</v>
      </c>
      <c r="B1299" s="406" t="s">
        <v>7934</v>
      </c>
      <c r="C1299" s="405" t="s">
        <v>1299</v>
      </c>
      <c r="D1299" s="407">
        <v>71727.460000000006</v>
      </c>
    </row>
    <row r="1300" spans="1:4" ht="38.25">
      <c r="A1300" s="405">
        <v>36526</v>
      </c>
      <c r="B1300" s="406" t="s">
        <v>7935</v>
      </c>
      <c r="C1300" s="405" t="s">
        <v>1299</v>
      </c>
      <c r="D1300" s="407">
        <v>57800.91</v>
      </c>
    </row>
    <row r="1301" spans="1:4" ht="38.25">
      <c r="A1301" s="405">
        <v>36523</v>
      </c>
      <c r="B1301" s="406" t="s">
        <v>7936</v>
      </c>
      <c r="C1301" s="405" t="s">
        <v>1299</v>
      </c>
      <c r="D1301" s="407">
        <v>123743.95</v>
      </c>
    </row>
    <row r="1302" spans="1:4" ht="38.25">
      <c r="A1302" s="405">
        <v>36527</v>
      </c>
      <c r="B1302" s="406" t="s">
        <v>7937</v>
      </c>
      <c r="C1302" s="405" t="s">
        <v>1299</v>
      </c>
      <c r="D1302" s="407">
        <v>134411.42000000001</v>
      </c>
    </row>
    <row r="1303" spans="1:4" ht="38.25">
      <c r="A1303" s="405">
        <v>13803</v>
      </c>
      <c r="B1303" s="406" t="s">
        <v>7938</v>
      </c>
      <c r="C1303" s="405" t="s">
        <v>1299</v>
      </c>
      <c r="D1303" s="407">
        <v>48602</v>
      </c>
    </row>
    <row r="1304" spans="1:4" ht="38.25">
      <c r="A1304" s="405">
        <v>38642</v>
      </c>
      <c r="B1304" s="406" t="s">
        <v>7939</v>
      </c>
      <c r="C1304" s="405" t="s">
        <v>1299</v>
      </c>
      <c r="D1304" s="407">
        <v>31294.42</v>
      </c>
    </row>
    <row r="1305" spans="1:4" ht="38.25">
      <c r="A1305" s="405">
        <v>36522</v>
      </c>
      <c r="B1305" s="406" t="s">
        <v>7940</v>
      </c>
      <c r="C1305" s="405" t="s">
        <v>1299</v>
      </c>
      <c r="D1305" s="407">
        <v>36395.040000000001</v>
      </c>
    </row>
    <row r="1306" spans="1:4" ht="38.25">
      <c r="A1306" s="405">
        <v>36525</v>
      </c>
      <c r="B1306" s="406" t="s">
        <v>7941</v>
      </c>
      <c r="C1306" s="405" t="s">
        <v>1299</v>
      </c>
      <c r="D1306" s="407">
        <v>48741.46</v>
      </c>
    </row>
    <row r="1307" spans="1:4" ht="51">
      <c r="A1307" s="405">
        <v>41991</v>
      </c>
      <c r="B1307" s="406" t="s">
        <v>7942</v>
      </c>
      <c r="C1307" s="405" t="s">
        <v>1299</v>
      </c>
      <c r="D1307" s="407">
        <v>1801.06</v>
      </c>
    </row>
    <row r="1308" spans="1:4" ht="38.25">
      <c r="A1308" s="405">
        <v>34348</v>
      </c>
      <c r="B1308" s="406" t="s">
        <v>7943</v>
      </c>
      <c r="C1308" s="405" t="s">
        <v>1303</v>
      </c>
      <c r="D1308" s="405">
        <v>31.3</v>
      </c>
    </row>
    <row r="1309" spans="1:4" ht="38.25">
      <c r="A1309" s="405">
        <v>34347</v>
      </c>
      <c r="B1309" s="406" t="s">
        <v>7944</v>
      </c>
      <c r="C1309" s="405" t="s">
        <v>1303</v>
      </c>
      <c r="D1309" s="405">
        <v>16.170000000000002</v>
      </c>
    </row>
    <row r="1310" spans="1:4" ht="38.25">
      <c r="A1310" s="405">
        <v>11146</v>
      </c>
      <c r="B1310" s="406" t="s">
        <v>7945</v>
      </c>
      <c r="C1310" s="405" t="s">
        <v>1297</v>
      </c>
      <c r="D1310" s="405">
        <v>348.15</v>
      </c>
    </row>
    <row r="1311" spans="1:4" ht="38.25">
      <c r="A1311" s="405">
        <v>11147</v>
      </c>
      <c r="B1311" s="406" t="s">
        <v>7946</v>
      </c>
      <c r="C1311" s="405" t="s">
        <v>1297</v>
      </c>
      <c r="D1311" s="405">
        <v>361.05</v>
      </c>
    </row>
    <row r="1312" spans="1:4" ht="38.25">
      <c r="A1312" s="405">
        <v>34872</v>
      </c>
      <c r="B1312" s="406" t="s">
        <v>7947</v>
      </c>
      <c r="C1312" s="405" t="s">
        <v>1297</v>
      </c>
      <c r="D1312" s="405">
        <v>373.94</v>
      </c>
    </row>
    <row r="1313" spans="1:4" ht="38.25">
      <c r="A1313" s="405">
        <v>34491</v>
      </c>
      <c r="B1313" s="406" t="s">
        <v>7948</v>
      </c>
      <c r="C1313" s="405" t="s">
        <v>1297</v>
      </c>
      <c r="D1313" s="405">
        <v>381.51</v>
      </c>
    </row>
    <row r="1314" spans="1:4" ht="51">
      <c r="A1314" s="405">
        <v>34770</v>
      </c>
      <c r="B1314" s="406" t="s">
        <v>7949</v>
      </c>
      <c r="C1314" s="405" t="s">
        <v>1306</v>
      </c>
      <c r="D1314" s="405">
        <v>283.54000000000002</v>
      </c>
    </row>
    <row r="1315" spans="1:4" ht="51">
      <c r="A1315" s="405">
        <v>1518</v>
      </c>
      <c r="B1315" s="406" t="s">
        <v>7950</v>
      </c>
      <c r="C1315" s="405" t="s">
        <v>1306</v>
      </c>
      <c r="D1315" s="405">
        <v>306</v>
      </c>
    </row>
    <row r="1316" spans="1:4" ht="51">
      <c r="A1316" s="405">
        <v>41965</v>
      </c>
      <c r="B1316" s="406" t="s">
        <v>7951</v>
      </c>
      <c r="C1316" s="405" t="s">
        <v>1306</v>
      </c>
      <c r="D1316" s="405">
        <v>296.45</v>
      </c>
    </row>
    <row r="1317" spans="1:4" ht="51">
      <c r="A1317" s="405">
        <v>34492</v>
      </c>
      <c r="B1317" s="406" t="s">
        <v>7952</v>
      </c>
      <c r="C1317" s="405" t="s">
        <v>1297</v>
      </c>
      <c r="D1317" s="405">
        <v>315.92</v>
      </c>
    </row>
    <row r="1318" spans="1:4" ht="51">
      <c r="A1318" s="405">
        <v>1524</v>
      </c>
      <c r="B1318" s="406" t="s">
        <v>7953</v>
      </c>
      <c r="C1318" s="405" t="s">
        <v>1297</v>
      </c>
      <c r="D1318" s="405">
        <v>367.5</v>
      </c>
    </row>
    <row r="1319" spans="1:4" ht="51">
      <c r="A1319" s="405">
        <v>38404</v>
      </c>
      <c r="B1319" s="406" t="s">
        <v>7954</v>
      </c>
      <c r="C1319" s="405" t="s">
        <v>1297</v>
      </c>
      <c r="D1319" s="405">
        <v>387.88</v>
      </c>
    </row>
    <row r="1320" spans="1:4" ht="51">
      <c r="A1320" s="405">
        <v>39849</v>
      </c>
      <c r="B1320" s="406" t="s">
        <v>7955</v>
      </c>
      <c r="C1320" s="405" t="s">
        <v>1297</v>
      </c>
      <c r="D1320" s="405">
        <v>387.05</v>
      </c>
    </row>
    <row r="1321" spans="1:4" ht="51">
      <c r="A1321" s="405">
        <v>38464</v>
      </c>
      <c r="B1321" s="406" t="s">
        <v>7956</v>
      </c>
      <c r="C1321" s="405" t="s">
        <v>1297</v>
      </c>
      <c r="D1321" s="405">
        <v>468.56</v>
      </c>
    </row>
    <row r="1322" spans="1:4" ht="51">
      <c r="A1322" s="405">
        <v>34493</v>
      </c>
      <c r="B1322" s="406" t="s">
        <v>7957</v>
      </c>
      <c r="C1322" s="405" t="s">
        <v>1297</v>
      </c>
      <c r="D1322" s="405">
        <v>328.17</v>
      </c>
    </row>
    <row r="1323" spans="1:4" ht="51">
      <c r="A1323" s="405">
        <v>1527</v>
      </c>
      <c r="B1323" s="406" t="s">
        <v>7958</v>
      </c>
      <c r="C1323" s="405" t="s">
        <v>1297</v>
      </c>
      <c r="D1323" s="405">
        <v>382.97</v>
      </c>
    </row>
    <row r="1324" spans="1:4" ht="51">
      <c r="A1324" s="405">
        <v>38405</v>
      </c>
      <c r="B1324" s="406" t="s">
        <v>7959</v>
      </c>
      <c r="C1324" s="405" t="s">
        <v>1297</v>
      </c>
      <c r="D1324" s="405">
        <v>411.16</v>
      </c>
    </row>
    <row r="1325" spans="1:4" ht="51">
      <c r="A1325" s="405">
        <v>38408</v>
      </c>
      <c r="B1325" s="406" t="s">
        <v>7960</v>
      </c>
      <c r="C1325" s="405" t="s">
        <v>1297</v>
      </c>
      <c r="D1325" s="405">
        <v>427.54</v>
      </c>
    </row>
    <row r="1326" spans="1:4" ht="51">
      <c r="A1326" s="405">
        <v>34494</v>
      </c>
      <c r="B1326" s="406" t="s">
        <v>7961</v>
      </c>
      <c r="C1326" s="405" t="s">
        <v>1297</v>
      </c>
      <c r="D1326" s="405">
        <v>342.74</v>
      </c>
    </row>
    <row r="1327" spans="1:4" ht="51">
      <c r="A1327" s="405">
        <v>1525</v>
      </c>
      <c r="B1327" s="406" t="s">
        <v>7962</v>
      </c>
      <c r="C1327" s="405" t="s">
        <v>1297</v>
      </c>
      <c r="D1327" s="405">
        <v>395.86</v>
      </c>
    </row>
    <row r="1328" spans="1:4" ht="51">
      <c r="A1328" s="405">
        <v>38406</v>
      </c>
      <c r="B1328" s="406" t="s">
        <v>7963</v>
      </c>
      <c r="C1328" s="405" t="s">
        <v>1297</v>
      </c>
      <c r="D1328" s="405">
        <v>431.99</v>
      </c>
    </row>
    <row r="1329" spans="1:4" ht="51">
      <c r="A1329" s="405">
        <v>38409</v>
      </c>
      <c r="B1329" s="406" t="s">
        <v>7964</v>
      </c>
      <c r="C1329" s="405" t="s">
        <v>1297</v>
      </c>
      <c r="D1329" s="405">
        <v>460.85</v>
      </c>
    </row>
    <row r="1330" spans="1:4" ht="51">
      <c r="A1330" s="405">
        <v>34495</v>
      </c>
      <c r="B1330" s="406" t="s">
        <v>7965</v>
      </c>
      <c r="C1330" s="405" t="s">
        <v>1297</v>
      </c>
      <c r="D1330" s="405">
        <v>357.37</v>
      </c>
    </row>
    <row r="1331" spans="1:4" ht="51">
      <c r="A1331" s="405">
        <v>11145</v>
      </c>
      <c r="B1331" s="406" t="s">
        <v>7966</v>
      </c>
      <c r="C1331" s="405" t="s">
        <v>1297</v>
      </c>
      <c r="D1331" s="405">
        <v>410.05</v>
      </c>
    </row>
    <row r="1332" spans="1:4" ht="51">
      <c r="A1332" s="405">
        <v>34496</v>
      </c>
      <c r="B1332" s="406" t="s">
        <v>7967</v>
      </c>
      <c r="C1332" s="405" t="s">
        <v>1297</v>
      </c>
      <c r="D1332" s="405">
        <v>373.3</v>
      </c>
    </row>
    <row r="1333" spans="1:4" ht="51">
      <c r="A1333" s="405">
        <v>34479</v>
      </c>
      <c r="B1333" s="406" t="s">
        <v>7968</v>
      </c>
      <c r="C1333" s="405" t="s">
        <v>1297</v>
      </c>
      <c r="D1333" s="405">
        <v>425.52</v>
      </c>
    </row>
    <row r="1334" spans="1:4" ht="51">
      <c r="A1334" s="405">
        <v>34481</v>
      </c>
      <c r="B1334" s="406" t="s">
        <v>7969</v>
      </c>
      <c r="C1334" s="405" t="s">
        <v>1297</v>
      </c>
      <c r="D1334" s="405">
        <v>478.39</v>
      </c>
    </row>
    <row r="1335" spans="1:4" ht="51">
      <c r="A1335" s="405">
        <v>34483</v>
      </c>
      <c r="B1335" s="406" t="s">
        <v>7970</v>
      </c>
      <c r="C1335" s="405" t="s">
        <v>1297</v>
      </c>
      <c r="D1335" s="405">
        <v>567.36</v>
      </c>
    </row>
    <row r="1336" spans="1:4" ht="51">
      <c r="A1336" s="405">
        <v>34485</v>
      </c>
      <c r="B1336" s="406" t="s">
        <v>7971</v>
      </c>
      <c r="C1336" s="405" t="s">
        <v>1297</v>
      </c>
      <c r="D1336" s="405">
        <v>728.55</v>
      </c>
    </row>
    <row r="1337" spans="1:4" ht="51">
      <c r="A1337" s="405">
        <v>34497</v>
      </c>
      <c r="B1337" s="406" t="s">
        <v>7972</v>
      </c>
      <c r="C1337" s="405" t="s">
        <v>1297</v>
      </c>
      <c r="D1337" s="407">
        <v>1005.78</v>
      </c>
    </row>
    <row r="1338" spans="1:4" ht="38.25">
      <c r="A1338" s="405">
        <v>14041</v>
      </c>
      <c r="B1338" s="406" t="s">
        <v>7973</v>
      </c>
      <c r="C1338" s="405" t="s">
        <v>1297</v>
      </c>
      <c r="D1338" s="405">
        <v>315.22000000000003</v>
      </c>
    </row>
    <row r="1339" spans="1:4" ht="38.25">
      <c r="A1339" s="405">
        <v>1523</v>
      </c>
      <c r="B1339" s="406" t="s">
        <v>7974</v>
      </c>
      <c r="C1339" s="405" t="s">
        <v>1297</v>
      </c>
      <c r="D1339" s="405">
        <v>318.23</v>
      </c>
    </row>
    <row r="1340" spans="1:4" ht="38.25">
      <c r="A1340" s="405">
        <v>14052</v>
      </c>
      <c r="B1340" s="406" t="s">
        <v>7975</v>
      </c>
      <c r="C1340" s="405" t="s">
        <v>1299</v>
      </c>
      <c r="D1340" s="405">
        <v>5.82</v>
      </c>
    </row>
    <row r="1341" spans="1:4" ht="38.25">
      <c r="A1341" s="405">
        <v>14054</v>
      </c>
      <c r="B1341" s="406" t="s">
        <v>7976</v>
      </c>
      <c r="C1341" s="405" t="s">
        <v>1299</v>
      </c>
      <c r="D1341" s="405">
        <v>7.56</v>
      </c>
    </row>
    <row r="1342" spans="1:4" ht="38.25">
      <c r="A1342" s="405">
        <v>14053</v>
      </c>
      <c r="B1342" s="406" t="s">
        <v>7977</v>
      </c>
      <c r="C1342" s="405" t="s">
        <v>1299</v>
      </c>
      <c r="D1342" s="405">
        <v>5.9</v>
      </c>
    </row>
    <row r="1343" spans="1:4" ht="38.25">
      <c r="A1343" s="405">
        <v>2558</v>
      </c>
      <c r="B1343" s="406" t="s">
        <v>7978</v>
      </c>
      <c r="C1343" s="405" t="s">
        <v>1299</v>
      </c>
      <c r="D1343" s="405">
        <v>4.4400000000000004</v>
      </c>
    </row>
    <row r="1344" spans="1:4" ht="38.25">
      <c r="A1344" s="405">
        <v>2560</v>
      </c>
      <c r="B1344" s="406" t="s">
        <v>7979</v>
      </c>
      <c r="C1344" s="405" t="s">
        <v>1299</v>
      </c>
      <c r="D1344" s="405">
        <v>7.82</v>
      </c>
    </row>
    <row r="1345" spans="1:4" ht="38.25">
      <c r="A1345" s="405">
        <v>2559</v>
      </c>
      <c r="B1345" s="406" t="s">
        <v>7980</v>
      </c>
      <c r="C1345" s="405" t="s">
        <v>1299</v>
      </c>
      <c r="D1345" s="405">
        <v>6.26</v>
      </c>
    </row>
    <row r="1346" spans="1:4" ht="38.25">
      <c r="A1346" s="405">
        <v>2592</v>
      </c>
      <c r="B1346" s="406" t="s">
        <v>7981</v>
      </c>
      <c r="C1346" s="405" t="s">
        <v>1299</v>
      </c>
      <c r="D1346" s="405">
        <v>103.77</v>
      </c>
    </row>
    <row r="1347" spans="1:4" ht="38.25">
      <c r="A1347" s="405">
        <v>2566</v>
      </c>
      <c r="B1347" s="406" t="s">
        <v>7982</v>
      </c>
      <c r="C1347" s="405" t="s">
        <v>1299</v>
      </c>
      <c r="D1347" s="405">
        <v>10.44</v>
      </c>
    </row>
    <row r="1348" spans="1:4" ht="38.25">
      <c r="A1348" s="405">
        <v>2589</v>
      </c>
      <c r="B1348" s="406" t="s">
        <v>7983</v>
      </c>
      <c r="C1348" s="405" t="s">
        <v>1299</v>
      </c>
      <c r="D1348" s="405">
        <v>13.88</v>
      </c>
    </row>
    <row r="1349" spans="1:4" ht="38.25">
      <c r="A1349" s="405">
        <v>2591</v>
      </c>
      <c r="B1349" s="406" t="s">
        <v>7984</v>
      </c>
      <c r="C1349" s="405" t="s">
        <v>1299</v>
      </c>
      <c r="D1349" s="405">
        <v>5.0599999999999996</v>
      </c>
    </row>
    <row r="1350" spans="1:4" ht="38.25">
      <c r="A1350" s="405">
        <v>2590</v>
      </c>
      <c r="B1350" s="406" t="s">
        <v>7985</v>
      </c>
      <c r="C1350" s="405" t="s">
        <v>1299</v>
      </c>
      <c r="D1350" s="405">
        <v>8.51</v>
      </c>
    </row>
    <row r="1351" spans="1:4" ht="38.25">
      <c r="A1351" s="405">
        <v>2567</v>
      </c>
      <c r="B1351" s="406" t="s">
        <v>7986</v>
      </c>
      <c r="C1351" s="405" t="s">
        <v>1299</v>
      </c>
      <c r="D1351" s="405">
        <v>20.36</v>
      </c>
    </row>
    <row r="1352" spans="1:4" ht="38.25">
      <c r="A1352" s="405">
        <v>2565</v>
      </c>
      <c r="B1352" s="406" t="s">
        <v>7987</v>
      </c>
      <c r="C1352" s="405" t="s">
        <v>1299</v>
      </c>
      <c r="D1352" s="405">
        <v>5.07</v>
      </c>
    </row>
    <row r="1353" spans="1:4" ht="38.25">
      <c r="A1353" s="405">
        <v>2568</v>
      </c>
      <c r="B1353" s="406" t="s">
        <v>7988</v>
      </c>
      <c r="C1353" s="405" t="s">
        <v>1299</v>
      </c>
      <c r="D1353" s="405">
        <v>56.54</v>
      </c>
    </row>
    <row r="1354" spans="1:4" ht="38.25">
      <c r="A1354" s="405">
        <v>2594</v>
      </c>
      <c r="B1354" s="406" t="s">
        <v>7989</v>
      </c>
      <c r="C1354" s="405" t="s">
        <v>1299</v>
      </c>
      <c r="D1354" s="405">
        <v>94.19</v>
      </c>
    </row>
    <row r="1355" spans="1:4" ht="38.25">
      <c r="A1355" s="405">
        <v>2587</v>
      </c>
      <c r="B1355" s="406" t="s">
        <v>7990</v>
      </c>
      <c r="C1355" s="405" t="s">
        <v>1299</v>
      </c>
      <c r="D1355" s="405">
        <v>16.05</v>
      </c>
    </row>
    <row r="1356" spans="1:4" ht="38.25">
      <c r="A1356" s="405">
        <v>2588</v>
      </c>
      <c r="B1356" s="406" t="s">
        <v>7991</v>
      </c>
      <c r="C1356" s="405" t="s">
        <v>1299</v>
      </c>
      <c r="D1356" s="405">
        <v>12.75</v>
      </c>
    </row>
    <row r="1357" spans="1:4" ht="38.25">
      <c r="A1357" s="405">
        <v>2569</v>
      </c>
      <c r="B1357" s="406" t="s">
        <v>7992</v>
      </c>
      <c r="C1357" s="405" t="s">
        <v>1299</v>
      </c>
      <c r="D1357" s="405">
        <v>4.91</v>
      </c>
    </row>
    <row r="1358" spans="1:4" ht="38.25">
      <c r="A1358" s="405">
        <v>2570</v>
      </c>
      <c r="B1358" s="406" t="s">
        <v>7993</v>
      </c>
      <c r="C1358" s="405" t="s">
        <v>1299</v>
      </c>
      <c r="D1358" s="405">
        <v>8.23</v>
      </c>
    </row>
    <row r="1359" spans="1:4" ht="38.25">
      <c r="A1359" s="405">
        <v>2571</v>
      </c>
      <c r="B1359" s="406" t="s">
        <v>7994</v>
      </c>
      <c r="C1359" s="405" t="s">
        <v>1299</v>
      </c>
      <c r="D1359" s="405">
        <v>24.45</v>
      </c>
    </row>
    <row r="1360" spans="1:4" ht="38.25">
      <c r="A1360" s="405">
        <v>2593</v>
      </c>
      <c r="B1360" s="406" t="s">
        <v>7995</v>
      </c>
      <c r="C1360" s="405" t="s">
        <v>1299</v>
      </c>
      <c r="D1360" s="405">
        <v>5.24</v>
      </c>
    </row>
    <row r="1361" spans="1:4" ht="38.25">
      <c r="A1361" s="405">
        <v>2572</v>
      </c>
      <c r="B1361" s="406" t="s">
        <v>7996</v>
      </c>
      <c r="C1361" s="405" t="s">
        <v>1299</v>
      </c>
      <c r="D1361" s="405">
        <v>72.3</v>
      </c>
    </row>
    <row r="1362" spans="1:4" ht="38.25">
      <c r="A1362" s="405">
        <v>2595</v>
      </c>
      <c r="B1362" s="406" t="s">
        <v>7997</v>
      </c>
      <c r="C1362" s="405" t="s">
        <v>1299</v>
      </c>
      <c r="D1362" s="405">
        <v>112.81</v>
      </c>
    </row>
    <row r="1363" spans="1:4" ht="38.25">
      <c r="A1363" s="405">
        <v>2576</v>
      </c>
      <c r="B1363" s="406" t="s">
        <v>7998</v>
      </c>
      <c r="C1363" s="405" t="s">
        <v>1299</v>
      </c>
      <c r="D1363" s="405">
        <v>19.23</v>
      </c>
    </row>
    <row r="1364" spans="1:4" ht="38.25">
      <c r="A1364" s="405">
        <v>2575</v>
      </c>
      <c r="B1364" s="406" t="s">
        <v>7999</v>
      </c>
      <c r="C1364" s="405" t="s">
        <v>1299</v>
      </c>
      <c r="D1364" s="405">
        <v>14.45</v>
      </c>
    </row>
    <row r="1365" spans="1:4" ht="38.25">
      <c r="A1365" s="405">
        <v>2573</v>
      </c>
      <c r="B1365" s="406" t="s">
        <v>8000</v>
      </c>
      <c r="C1365" s="405" t="s">
        <v>1299</v>
      </c>
      <c r="D1365" s="405">
        <v>6</v>
      </c>
    </row>
    <row r="1366" spans="1:4" ht="38.25">
      <c r="A1366" s="405">
        <v>2586</v>
      </c>
      <c r="B1366" s="406" t="s">
        <v>8001</v>
      </c>
      <c r="C1366" s="405" t="s">
        <v>1299</v>
      </c>
      <c r="D1366" s="405">
        <v>9.73</v>
      </c>
    </row>
    <row r="1367" spans="1:4" ht="38.25">
      <c r="A1367" s="405">
        <v>2577</v>
      </c>
      <c r="B1367" s="406" t="s">
        <v>8002</v>
      </c>
      <c r="C1367" s="405" t="s">
        <v>1299</v>
      </c>
      <c r="D1367" s="405">
        <v>26.05</v>
      </c>
    </row>
    <row r="1368" spans="1:4" ht="38.25">
      <c r="A1368" s="405">
        <v>2574</v>
      </c>
      <c r="B1368" s="406" t="s">
        <v>8003</v>
      </c>
      <c r="C1368" s="405" t="s">
        <v>1299</v>
      </c>
      <c r="D1368" s="405">
        <v>6.04</v>
      </c>
    </row>
    <row r="1369" spans="1:4" ht="38.25">
      <c r="A1369" s="405">
        <v>2578</v>
      </c>
      <c r="B1369" s="406" t="s">
        <v>8004</v>
      </c>
      <c r="C1369" s="405" t="s">
        <v>1299</v>
      </c>
      <c r="D1369" s="405">
        <v>81.349999999999994</v>
      </c>
    </row>
    <row r="1370" spans="1:4" ht="38.25">
      <c r="A1370" s="405">
        <v>2585</v>
      </c>
      <c r="B1370" s="406" t="s">
        <v>8005</v>
      </c>
      <c r="C1370" s="405" t="s">
        <v>1299</v>
      </c>
      <c r="D1370" s="405">
        <v>111.64</v>
      </c>
    </row>
    <row r="1371" spans="1:4" ht="38.25">
      <c r="A1371" s="405">
        <v>12008</v>
      </c>
      <c r="B1371" s="406" t="s">
        <v>8006</v>
      </c>
      <c r="C1371" s="405" t="s">
        <v>1299</v>
      </c>
      <c r="D1371" s="405">
        <v>59.9</v>
      </c>
    </row>
    <row r="1372" spans="1:4" ht="38.25">
      <c r="A1372" s="405">
        <v>2582</v>
      </c>
      <c r="B1372" s="406" t="s">
        <v>8007</v>
      </c>
      <c r="C1372" s="405" t="s">
        <v>1299</v>
      </c>
      <c r="D1372" s="405">
        <v>17.829999999999998</v>
      </c>
    </row>
    <row r="1373" spans="1:4" ht="38.25">
      <c r="A1373" s="405">
        <v>2597</v>
      </c>
      <c r="B1373" s="406" t="s">
        <v>8008</v>
      </c>
      <c r="C1373" s="405" t="s">
        <v>1299</v>
      </c>
      <c r="D1373" s="405">
        <v>15.28</v>
      </c>
    </row>
    <row r="1374" spans="1:4" ht="38.25">
      <c r="A1374" s="405">
        <v>2579</v>
      </c>
      <c r="B1374" s="406" t="s">
        <v>8009</v>
      </c>
      <c r="C1374" s="405" t="s">
        <v>1299</v>
      </c>
      <c r="D1374" s="405">
        <v>7.27</v>
      </c>
    </row>
    <row r="1375" spans="1:4" ht="38.25">
      <c r="A1375" s="405">
        <v>2581</v>
      </c>
      <c r="B1375" s="406" t="s">
        <v>8010</v>
      </c>
      <c r="C1375" s="405" t="s">
        <v>1299</v>
      </c>
      <c r="D1375" s="405">
        <v>9.31</v>
      </c>
    </row>
    <row r="1376" spans="1:4" ht="38.25">
      <c r="A1376" s="405">
        <v>2596</v>
      </c>
      <c r="B1376" s="406" t="s">
        <v>8011</v>
      </c>
      <c r="C1376" s="405" t="s">
        <v>1299</v>
      </c>
      <c r="D1376" s="405">
        <v>27.54</v>
      </c>
    </row>
    <row r="1377" spans="1:4" ht="38.25">
      <c r="A1377" s="405">
        <v>2580</v>
      </c>
      <c r="B1377" s="406" t="s">
        <v>8012</v>
      </c>
      <c r="C1377" s="405" t="s">
        <v>1299</v>
      </c>
      <c r="D1377" s="405">
        <v>7.97</v>
      </c>
    </row>
    <row r="1378" spans="1:4" ht="38.25">
      <c r="A1378" s="405">
        <v>2583</v>
      </c>
      <c r="B1378" s="406" t="s">
        <v>8013</v>
      </c>
      <c r="C1378" s="405" t="s">
        <v>1299</v>
      </c>
      <c r="D1378" s="405">
        <v>66.989999999999995</v>
      </c>
    </row>
    <row r="1379" spans="1:4" ht="38.25">
      <c r="A1379" s="405">
        <v>2584</v>
      </c>
      <c r="B1379" s="406" t="s">
        <v>8014</v>
      </c>
      <c r="C1379" s="405" t="s">
        <v>1299</v>
      </c>
      <c r="D1379" s="405">
        <v>111.52</v>
      </c>
    </row>
    <row r="1380" spans="1:4" ht="25.5">
      <c r="A1380" s="405">
        <v>12010</v>
      </c>
      <c r="B1380" s="406" t="s">
        <v>8015</v>
      </c>
      <c r="C1380" s="405" t="s">
        <v>1299</v>
      </c>
      <c r="D1380" s="405">
        <v>6.72</v>
      </c>
    </row>
    <row r="1381" spans="1:4" ht="25.5">
      <c r="A1381" s="405">
        <v>39329</v>
      </c>
      <c r="B1381" s="406" t="s">
        <v>8016</v>
      </c>
      <c r="C1381" s="405" t="s">
        <v>1299</v>
      </c>
      <c r="D1381" s="405">
        <v>7.03</v>
      </c>
    </row>
    <row r="1382" spans="1:4" ht="25.5">
      <c r="A1382" s="405">
        <v>39330</v>
      </c>
      <c r="B1382" s="406" t="s">
        <v>8017</v>
      </c>
      <c r="C1382" s="405" t="s">
        <v>1299</v>
      </c>
      <c r="D1382" s="405">
        <v>7.39</v>
      </c>
    </row>
    <row r="1383" spans="1:4" ht="25.5">
      <c r="A1383" s="405">
        <v>39332</v>
      </c>
      <c r="B1383" s="406" t="s">
        <v>8018</v>
      </c>
      <c r="C1383" s="405" t="s">
        <v>1299</v>
      </c>
      <c r="D1383" s="405">
        <v>8.26</v>
      </c>
    </row>
    <row r="1384" spans="1:4" ht="25.5">
      <c r="A1384" s="405">
        <v>39331</v>
      </c>
      <c r="B1384" s="406" t="s">
        <v>8019</v>
      </c>
      <c r="C1384" s="405" t="s">
        <v>1299</v>
      </c>
      <c r="D1384" s="405">
        <v>6.58</v>
      </c>
    </row>
    <row r="1385" spans="1:4" ht="25.5">
      <c r="A1385" s="405">
        <v>39333</v>
      </c>
      <c r="B1385" s="406" t="s">
        <v>8020</v>
      </c>
      <c r="C1385" s="405" t="s">
        <v>1299</v>
      </c>
      <c r="D1385" s="405">
        <v>6.41</v>
      </c>
    </row>
    <row r="1386" spans="1:4" ht="25.5">
      <c r="A1386" s="405">
        <v>39335</v>
      </c>
      <c r="B1386" s="406" t="s">
        <v>8021</v>
      </c>
      <c r="C1386" s="405" t="s">
        <v>1299</v>
      </c>
      <c r="D1386" s="405">
        <v>7.42</v>
      </c>
    </row>
    <row r="1387" spans="1:4" ht="25.5">
      <c r="A1387" s="405">
        <v>39334</v>
      </c>
      <c r="B1387" s="406" t="s">
        <v>8022</v>
      </c>
      <c r="C1387" s="405" t="s">
        <v>1299</v>
      </c>
      <c r="D1387" s="405">
        <v>5.9</v>
      </c>
    </row>
    <row r="1388" spans="1:4" ht="25.5">
      <c r="A1388" s="405">
        <v>12016</v>
      </c>
      <c r="B1388" s="406" t="s">
        <v>8023</v>
      </c>
      <c r="C1388" s="405" t="s">
        <v>1299</v>
      </c>
      <c r="D1388" s="405">
        <v>7.41</v>
      </c>
    </row>
    <row r="1389" spans="1:4" ht="25.5">
      <c r="A1389" s="405">
        <v>12015</v>
      </c>
      <c r="B1389" s="406" t="s">
        <v>8024</v>
      </c>
      <c r="C1389" s="405" t="s">
        <v>1299</v>
      </c>
      <c r="D1389" s="405">
        <v>8.6199999999999992</v>
      </c>
    </row>
    <row r="1390" spans="1:4" ht="25.5">
      <c r="A1390" s="405">
        <v>12020</v>
      </c>
      <c r="B1390" s="406" t="s">
        <v>8025</v>
      </c>
      <c r="C1390" s="405" t="s">
        <v>1299</v>
      </c>
      <c r="D1390" s="405">
        <v>7.41</v>
      </c>
    </row>
    <row r="1391" spans="1:4" ht="25.5">
      <c r="A1391" s="405">
        <v>12019</v>
      </c>
      <c r="B1391" s="406" t="s">
        <v>8026</v>
      </c>
      <c r="C1391" s="405" t="s">
        <v>1299</v>
      </c>
      <c r="D1391" s="405">
        <v>8.6199999999999992</v>
      </c>
    </row>
    <row r="1392" spans="1:4" ht="25.5">
      <c r="A1392" s="405">
        <v>39336</v>
      </c>
      <c r="B1392" s="406" t="s">
        <v>8027</v>
      </c>
      <c r="C1392" s="405" t="s">
        <v>1299</v>
      </c>
      <c r="D1392" s="405">
        <v>7.39</v>
      </c>
    </row>
    <row r="1393" spans="1:4" ht="25.5">
      <c r="A1393" s="405">
        <v>39338</v>
      </c>
      <c r="B1393" s="406" t="s">
        <v>8028</v>
      </c>
      <c r="C1393" s="405" t="s">
        <v>1299</v>
      </c>
      <c r="D1393" s="405">
        <v>8.26</v>
      </c>
    </row>
    <row r="1394" spans="1:4" ht="25.5">
      <c r="A1394" s="405">
        <v>39337</v>
      </c>
      <c r="B1394" s="406" t="s">
        <v>8029</v>
      </c>
      <c r="C1394" s="405" t="s">
        <v>1299</v>
      </c>
      <c r="D1394" s="405">
        <v>6.58</v>
      </c>
    </row>
    <row r="1395" spans="1:4">
      <c r="A1395" s="405">
        <v>39341</v>
      </c>
      <c r="B1395" s="406" t="s">
        <v>8030</v>
      </c>
      <c r="C1395" s="405" t="s">
        <v>1299</v>
      </c>
      <c r="D1395" s="405">
        <v>10.77</v>
      </c>
    </row>
    <row r="1396" spans="1:4" ht="25.5">
      <c r="A1396" s="405">
        <v>39340</v>
      </c>
      <c r="B1396" s="406" t="s">
        <v>8031</v>
      </c>
      <c r="C1396" s="405" t="s">
        <v>1299</v>
      </c>
      <c r="D1396" s="405">
        <v>7.91</v>
      </c>
    </row>
    <row r="1397" spans="1:4" ht="25.5">
      <c r="A1397" s="405">
        <v>12025</v>
      </c>
      <c r="B1397" s="406" t="s">
        <v>8032</v>
      </c>
      <c r="C1397" s="405" t="s">
        <v>1299</v>
      </c>
      <c r="D1397" s="405">
        <v>8.17</v>
      </c>
    </row>
    <row r="1398" spans="1:4" ht="25.5">
      <c r="A1398" s="405">
        <v>39342</v>
      </c>
      <c r="B1398" s="406" t="s">
        <v>8033</v>
      </c>
      <c r="C1398" s="405" t="s">
        <v>1299</v>
      </c>
      <c r="D1398" s="405">
        <v>10.77</v>
      </c>
    </row>
    <row r="1399" spans="1:4" ht="25.5">
      <c r="A1399" s="405">
        <v>39343</v>
      </c>
      <c r="B1399" s="406" t="s">
        <v>8034</v>
      </c>
      <c r="C1399" s="405" t="s">
        <v>1299</v>
      </c>
      <c r="D1399" s="405">
        <v>9.1</v>
      </c>
    </row>
    <row r="1400" spans="1:4">
      <c r="A1400" s="405">
        <v>39345</v>
      </c>
      <c r="B1400" s="406" t="s">
        <v>8035</v>
      </c>
      <c r="C1400" s="405" t="s">
        <v>1299</v>
      </c>
      <c r="D1400" s="405">
        <v>12.31</v>
      </c>
    </row>
    <row r="1401" spans="1:4" ht="25.5">
      <c r="A1401" s="405">
        <v>39344</v>
      </c>
      <c r="B1401" s="406" t="s">
        <v>8036</v>
      </c>
      <c r="C1401" s="405" t="s">
        <v>1299</v>
      </c>
      <c r="D1401" s="405">
        <v>8.7899999999999991</v>
      </c>
    </row>
    <row r="1402" spans="1:4" ht="25.5">
      <c r="A1402" s="405">
        <v>12623</v>
      </c>
      <c r="B1402" s="406" t="s">
        <v>8037</v>
      </c>
      <c r="C1402" s="405" t="s">
        <v>1303</v>
      </c>
      <c r="D1402" s="405">
        <v>11.43</v>
      </c>
    </row>
    <row r="1403" spans="1:4" ht="25.5">
      <c r="A1403" s="405">
        <v>34498</v>
      </c>
      <c r="B1403" s="406" t="s">
        <v>8038</v>
      </c>
      <c r="C1403" s="405" t="s">
        <v>1299</v>
      </c>
      <c r="D1403" s="405">
        <v>78.27</v>
      </c>
    </row>
    <row r="1404" spans="1:4" ht="25.5">
      <c r="A1404" s="405">
        <v>13244</v>
      </c>
      <c r="B1404" s="406" t="s">
        <v>8039</v>
      </c>
      <c r="C1404" s="405" t="s">
        <v>1299</v>
      </c>
      <c r="D1404" s="405">
        <v>32.950000000000003</v>
      </c>
    </row>
    <row r="1405" spans="1:4" ht="38.25">
      <c r="A1405" s="405">
        <v>38998</v>
      </c>
      <c r="B1405" s="406" t="s">
        <v>8040</v>
      </c>
      <c r="C1405" s="405" t="s">
        <v>1299</v>
      </c>
      <c r="D1405" s="405">
        <v>8.77</v>
      </c>
    </row>
    <row r="1406" spans="1:4" ht="38.25">
      <c r="A1406" s="405">
        <v>38999</v>
      </c>
      <c r="B1406" s="406" t="s">
        <v>8041</v>
      </c>
      <c r="C1406" s="405" t="s">
        <v>1299</v>
      </c>
      <c r="D1406" s="405">
        <v>14.51</v>
      </c>
    </row>
    <row r="1407" spans="1:4" ht="38.25">
      <c r="A1407" s="405">
        <v>38996</v>
      </c>
      <c r="B1407" s="406" t="s">
        <v>8042</v>
      </c>
      <c r="C1407" s="405" t="s">
        <v>1299</v>
      </c>
      <c r="D1407" s="405">
        <v>12.67</v>
      </c>
    </row>
    <row r="1408" spans="1:4" ht="38.25">
      <c r="A1408" s="405">
        <v>38997</v>
      </c>
      <c r="B1408" s="406" t="s">
        <v>8043</v>
      </c>
      <c r="C1408" s="405" t="s">
        <v>1299</v>
      </c>
      <c r="D1408" s="405">
        <v>20.51</v>
      </c>
    </row>
    <row r="1409" spans="1:4" ht="25.5">
      <c r="A1409" s="405">
        <v>39862</v>
      </c>
      <c r="B1409" s="406" t="s">
        <v>8044</v>
      </c>
      <c r="C1409" s="405" t="s">
        <v>1299</v>
      </c>
      <c r="D1409" s="405">
        <v>11.72</v>
      </c>
    </row>
    <row r="1410" spans="1:4" ht="25.5">
      <c r="A1410" s="405">
        <v>39863</v>
      </c>
      <c r="B1410" s="406" t="s">
        <v>8045</v>
      </c>
      <c r="C1410" s="405" t="s">
        <v>1299</v>
      </c>
      <c r="D1410" s="405">
        <v>11.88</v>
      </c>
    </row>
    <row r="1411" spans="1:4" ht="25.5">
      <c r="A1411" s="405">
        <v>39864</v>
      </c>
      <c r="B1411" s="406" t="s">
        <v>8046</v>
      </c>
      <c r="C1411" s="405" t="s">
        <v>1299</v>
      </c>
      <c r="D1411" s="405">
        <v>14.74</v>
      </c>
    </row>
    <row r="1412" spans="1:4" ht="25.5">
      <c r="A1412" s="405">
        <v>39865</v>
      </c>
      <c r="B1412" s="406" t="s">
        <v>8047</v>
      </c>
      <c r="C1412" s="405" t="s">
        <v>1299</v>
      </c>
      <c r="D1412" s="405">
        <v>20.78</v>
      </c>
    </row>
    <row r="1413" spans="1:4" ht="38.25">
      <c r="A1413" s="405">
        <v>2517</v>
      </c>
      <c r="B1413" s="406" t="s">
        <v>8048</v>
      </c>
      <c r="C1413" s="405" t="s">
        <v>1299</v>
      </c>
      <c r="D1413" s="405">
        <v>11.11</v>
      </c>
    </row>
    <row r="1414" spans="1:4" ht="38.25">
      <c r="A1414" s="405">
        <v>2522</v>
      </c>
      <c r="B1414" s="406" t="s">
        <v>8049</v>
      </c>
      <c r="C1414" s="405" t="s">
        <v>1299</v>
      </c>
      <c r="D1414" s="405">
        <v>7.18</v>
      </c>
    </row>
    <row r="1415" spans="1:4" ht="38.25">
      <c r="A1415" s="405">
        <v>2548</v>
      </c>
      <c r="B1415" s="406" t="s">
        <v>8050</v>
      </c>
      <c r="C1415" s="405" t="s">
        <v>1299</v>
      </c>
      <c r="D1415" s="405">
        <v>4.41</v>
      </c>
    </row>
    <row r="1416" spans="1:4" ht="38.25">
      <c r="A1416" s="405">
        <v>2516</v>
      </c>
      <c r="B1416" s="406" t="s">
        <v>8051</v>
      </c>
      <c r="C1416" s="405" t="s">
        <v>1299</v>
      </c>
      <c r="D1416" s="405">
        <v>5.76</v>
      </c>
    </row>
    <row r="1417" spans="1:4" ht="38.25">
      <c r="A1417" s="405">
        <v>2518</v>
      </c>
      <c r="B1417" s="406" t="s">
        <v>8052</v>
      </c>
      <c r="C1417" s="405" t="s">
        <v>1299</v>
      </c>
      <c r="D1417" s="405">
        <v>52.89</v>
      </c>
    </row>
    <row r="1418" spans="1:4" ht="38.25">
      <c r="A1418" s="405">
        <v>2521</v>
      </c>
      <c r="B1418" s="406" t="s">
        <v>8053</v>
      </c>
      <c r="C1418" s="405" t="s">
        <v>1299</v>
      </c>
      <c r="D1418" s="405">
        <v>22.51</v>
      </c>
    </row>
    <row r="1419" spans="1:4" ht="38.25">
      <c r="A1419" s="405">
        <v>2515</v>
      </c>
      <c r="B1419" s="406" t="s">
        <v>8054</v>
      </c>
      <c r="C1419" s="405" t="s">
        <v>1299</v>
      </c>
      <c r="D1419" s="405">
        <v>4.8</v>
      </c>
    </row>
    <row r="1420" spans="1:4" ht="38.25">
      <c r="A1420" s="405">
        <v>2519</v>
      </c>
      <c r="B1420" s="406" t="s">
        <v>8055</v>
      </c>
      <c r="C1420" s="405" t="s">
        <v>1299</v>
      </c>
      <c r="D1420" s="405">
        <v>63.77</v>
      </c>
    </row>
    <row r="1421" spans="1:4" ht="38.25">
      <c r="A1421" s="405">
        <v>2520</v>
      </c>
      <c r="B1421" s="406" t="s">
        <v>8056</v>
      </c>
      <c r="C1421" s="405" t="s">
        <v>1299</v>
      </c>
      <c r="D1421" s="405">
        <v>117.38</v>
      </c>
    </row>
    <row r="1422" spans="1:4" ht="38.25">
      <c r="A1422" s="405">
        <v>1602</v>
      </c>
      <c r="B1422" s="406" t="s">
        <v>8057</v>
      </c>
      <c r="C1422" s="405" t="s">
        <v>1299</v>
      </c>
      <c r="D1422" s="405">
        <v>29.3</v>
      </c>
    </row>
    <row r="1423" spans="1:4" ht="38.25">
      <c r="A1423" s="405">
        <v>1601</v>
      </c>
      <c r="B1423" s="406" t="s">
        <v>8058</v>
      </c>
      <c r="C1423" s="405" t="s">
        <v>1299</v>
      </c>
      <c r="D1423" s="405">
        <v>26.11</v>
      </c>
    </row>
    <row r="1424" spans="1:4" ht="38.25">
      <c r="A1424" s="405">
        <v>1598</v>
      </c>
      <c r="B1424" s="406" t="s">
        <v>8059</v>
      </c>
      <c r="C1424" s="405" t="s">
        <v>1299</v>
      </c>
      <c r="D1424" s="405">
        <v>7.73</v>
      </c>
    </row>
    <row r="1425" spans="1:4" ht="38.25">
      <c r="A1425" s="405">
        <v>1600</v>
      </c>
      <c r="B1425" s="406" t="s">
        <v>8060</v>
      </c>
      <c r="C1425" s="405" t="s">
        <v>1299</v>
      </c>
      <c r="D1425" s="405">
        <v>11.4</v>
      </c>
    </row>
    <row r="1426" spans="1:4" ht="38.25">
      <c r="A1426" s="405">
        <v>1603</v>
      </c>
      <c r="B1426" s="406" t="s">
        <v>8061</v>
      </c>
      <c r="C1426" s="405" t="s">
        <v>1299</v>
      </c>
      <c r="D1426" s="405">
        <v>44.24</v>
      </c>
    </row>
    <row r="1427" spans="1:4" ht="38.25">
      <c r="A1427" s="405">
        <v>1599</v>
      </c>
      <c r="B1427" s="406" t="s">
        <v>8062</v>
      </c>
      <c r="C1427" s="405" t="s">
        <v>1299</v>
      </c>
      <c r="D1427" s="405">
        <v>8.9600000000000009</v>
      </c>
    </row>
    <row r="1428" spans="1:4" ht="38.25">
      <c r="A1428" s="405">
        <v>1597</v>
      </c>
      <c r="B1428" s="406" t="s">
        <v>8063</v>
      </c>
      <c r="C1428" s="405" t="s">
        <v>1299</v>
      </c>
      <c r="D1428" s="405">
        <v>7.26</v>
      </c>
    </row>
    <row r="1429" spans="1:4">
      <c r="A1429" s="405">
        <v>39600</v>
      </c>
      <c r="B1429" s="406" t="s">
        <v>8064</v>
      </c>
      <c r="C1429" s="405" t="s">
        <v>1299</v>
      </c>
      <c r="D1429" s="405">
        <v>12.08</v>
      </c>
    </row>
    <row r="1430" spans="1:4">
      <c r="A1430" s="405">
        <v>39601</v>
      </c>
      <c r="B1430" s="406" t="s">
        <v>8065</v>
      </c>
      <c r="C1430" s="405" t="s">
        <v>1299</v>
      </c>
      <c r="D1430" s="405">
        <v>21.01</v>
      </c>
    </row>
    <row r="1431" spans="1:4">
      <c r="A1431" s="405">
        <v>39602</v>
      </c>
      <c r="B1431" s="406" t="s">
        <v>8066</v>
      </c>
      <c r="C1431" s="405" t="s">
        <v>1299</v>
      </c>
      <c r="D1431" s="405">
        <v>1.38</v>
      </c>
    </row>
    <row r="1432" spans="1:4">
      <c r="A1432" s="405">
        <v>39603</v>
      </c>
      <c r="B1432" s="406" t="s">
        <v>8067</v>
      </c>
      <c r="C1432" s="405" t="s">
        <v>1299</v>
      </c>
      <c r="D1432" s="405">
        <v>2.37</v>
      </c>
    </row>
    <row r="1433" spans="1:4" ht="38.25">
      <c r="A1433" s="405">
        <v>11821</v>
      </c>
      <c r="B1433" s="406" t="s">
        <v>8068</v>
      </c>
      <c r="C1433" s="405" t="s">
        <v>1299</v>
      </c>
      <c r="D1433" s="405">
        <v>5.96</v>
      </c>
    </row>
    <row r="1434" spans="1:4" ht="38.25">
      <c r="A1434" s="405">
        <v>1562</v>
      </c>
      <c r="B1434" s="406" t="s">
        <v>8069</v>
      </c>
      <c r="C1434" s="405" t="s">
        <v>1299</v>
      </c>
      <c r="D1434" s="405">
        <v>9.77</v>
      </c>
    </row>
    <row r="1435" spans="1:4" ht="38.25">
      <c r="A1435" s="405">
        <v>1563</v>
      </c>
      <c r="B1435" s="406" t="s">
        <v>8070</v>
      </c>
      <c r="C1435" s="405" t="s">
        <v>1299</v>
      </c>
      <c r="D1435" s="405">
        <v>13.11</v>
      </c>
    </row>
    <row r="1436" spans="1:4" ht="25.5">
      <c r="A1436" s="405">
        <v>11856</v>
      </c>
      <c r="B1436" s="406" t="s">
        <v>8071</v>
      </c>
      <c r="C1436" s="405" t="s">
        <v>1299</v>
      </c>
      <c r="D1436" s="405">
        <v>3.91</v>
      </c>
    </row>
    <row r="1437" spans="1:4" ht="25.5">
      <c r="A1437" s="405">
        <v>11857</v>
      </c>
      <c r="B1437" s="406" t="s">
        <v>8072</v>
      </c>
      <c r="C1437" s="405" t="s">
        <v>1299</v>
      </c>
      <c r="D1437" s="405">
        <v>20.57</v>
      </c>
    </row>
    <row r="1438" spans="1:4" ht="25.5">
      <c r="A1438" s="405">
        <v>11858</v>
      </c>
      <c r="B1438" s="406" t="s">
        <v>8073</v>
      </c>
      <c r="C1438" s="405" t="s">
        <v>1299</v>
      </c>
      <c r="D1438" s="405">
        <v>25.54</v>
      </c>
    </row>
    <row r="1439" spans="1:4" ht="25.5">
      <c r="A1439" s="405">
        <v>1539</v>
      </c>
      <c r="B1439" s="406" t="s">
        <v>8074</v>
      </c>
      <c r="C1439" s="405" t="s">
        <v>1299</v>
      </c>
      <c r="D1439" s="405">
        <v>4.59</v>
      </c>
    </row>
    <row r="1440" spans="1:4" ht="25.5">
      <c r="A1440" s="405">
        <v>11859</v>
      </c>
      <c r="B1440" s="406" t="s">
        <v>8075</v>
      </c>
      <c r="C1440" s="405" t="s">
        <v>1299</v>
      </c>
      <c r="D1440" s="405">
        <v>34.74</v>
      </c>
    </row>
    <row r="1441" spans="1:4" ht="25.5">
      <c r="A1441" s="405">
        <v>1550</v>
      </c>
      <c r="B1441" s="406" t="s">
        <v>8076</v>
      </c>
      <c r="C1441" s="405" t="s">
        <v>1299</v>
      </c>
      <c r="D1441" s="405">
        <v>4.8499999999999996</v>
      </c>
    </row>
    <row r="1442" spans="1:4" ht="25.5">
      <c r="A1442" s="405">
        <v>11854</v>
      </c>
      <c r="B1442" s="406" t="s">
        <v>8077</v>
      </c>
      <c r="C1442" s="405" t="s">
        <v>1299</v>
      </c>
      <c r="D1442" s="405">
        <v>6.05</v>
      </c>
    </row>
    <row r="1443" spans="1:4" ht="25.5">
      <c r="A1443" s="405">
        <v>11862</v>
      </c>
      <c r="B1443" s="406" t="s">
        <v>8078</v>
      </c>
      <c r="C1443" s="405" t="s">
        <v>1299</v>
      </c>
      <c r="D1443" s="405">
        <v>8.49</v>
      </c>
    </row>
    <row r="1444" spans="1:4" ht="25.5">
      <c r="A1444" s="405">
        <v>11863</v>
      </c>
      <c r="B1444" s="406" t="s">
        <v>8079</v>
      </c>
      <c r="C1444" s="405" t="s">
        <v>1299</v>
      </c>
      <c r="D1444" s="405">
        <v>3.43</v>
      </c>
    </row>
    <row r="1445" spans="1:4" ht="25.5">
      <c r="A1445" s="405">
        <v>11855</v>
      </c>
      <c r="B1445" s="406" t="s">
        <v>8080</v>
      </c>
      <c r="C1445" s="405" t="s">
        <v>1299</v>
      </c>
      <c r="D1445" s="405">
        <v>12.68</v>
      </c>
    </row>
    <row r="1446" spans="1:4" ht="25.5">
      <c r="A1446" s="405">
        <v>11864</v>
      </c>
      <c r="B1446" s="406" t="s">
        <v>8081</v>
      </c>
      <c r="C1446" s="405" t="s">
        <v>1299</v>
      </c>
      <c r="D1446" s="405">
        <v>19.170000000000002</v>
      </c>
    </row>
    <row r="1447" spans="1:4" ht="51">
      <c r="A1447" s="405">
        <v>2527</v>
      </c>
      <c r="B1447" s="406" t="s">
        <v>8082</v>
      </c>
      <c r="C1447" s="405" t="s">
        <v>1299</v>
      </c>
      <c r="D1447" s="405">
        <v>3.97</v>
      </c>
    </row>
    <row r="1448" spans="1:4" ht="51">
      <c r="A1448" s="405">
        <v>2526</v>
      </c>
      <c r="B1448" s="406" t="s">
        <v>8083</v>
      </c>
      <c r="C1448" s="405" t="s">
        <v>1299</v>
      </c>
      <c r="D1448" s="405">
        <v>2.54</v>
      </c>
    </row>
    <row r="1449" spans="1:4" ht="51">
      <c r="A1449" s="405">
        <v>2487</v>
      </c>
      <c r="B1449" s="406" t="s">
        <v>8084</v>
      </c>
      <c r="C1449" s="405" t="s">
        <v>1299</v>
      </c>
      <c r="D1449" s="405">
        <v>0.87</v>
      </c>
    </row>
    <row r="1450" spans="1:4" ht="51">
      <c r="A1450" s="405">
        <v>2483</v>
      </c>
      <c r="B1450" s="406" t="s">
        <v>8085</v>
      </c>
      <c r="C1450" s="405" t="s">
        <v>1299</v>
      </c>
      <c r="D1450" s="405">
        <v>1.81</v>
      </c>
    </row>
    <row r="1451" spans="1:4" ht="51">
      <c r="A1451" s="405">
        <v>2528</v>
      </c>
      <c r="B1451" s="406" t="s">
        <v>8086</v>
      </c>
      <c r="C1451" s="405" t="s">
        <v>1299</v>
      </c>
      <c r="D1451" s="405">
        <v>10</v>
      </c>
    </row>
    <row r="1452" spans="1:4" ht="51">
      <c r="A1452" s="405">
        <v>2489</v>
      </c>
      <c r="B1452" s="406" t="s">
        <v>8087</v>
      </c>
      <c r="C1452" s="405" t="s">
        <v>1299</v>
      </c>
      <c r="D1452" s="405">
        <v>4.4000000000000004</v>
      </c>
    </row>
    <row r="1453" spans="1:4" ht="51">
      <c r="A1453" s="405">
        <v>2488</v>
      </c>
      <c r="B1453" s="406" t="s">
        <v>8088</v>
      </c>
      <c r="C1453" s="405" t="s">
        <v>1299</v>
      </c>
      <c r="D1453" s="405">
        <v>1.01</v>
      </c>
    </row>
    <row r="1454" spans="1:4" ht="51">
      <c r="A1454" s="405">
        <v>2484</v>
      </c>
      <c r="B1454" s="406" t="s">
        <v>8089</v>
      </c>
      <c r="C1454" s="405" t="s">
        <v>1299</v>
      </c>
      <c r="D1454" s="405">
        <v>14.53</v>
      </c>
    </row>
    <row r="1455" spans="1:4" ht="51">
      <c r="A1455" s="405">
        <v>2485</v>
      </c>
      <c r="B1455" s="406" t="s">
        <v>8090</v>
      </c>
      <c r="C1455" s="405" t="s">
        <v>1299</v>
      </c>
      <c r="D1455" s="405">
        <v>22.78</v>
      </c>
    </row>
    <row r="1456" spans="1:4" ht="25.5">
      <c r="A1456" s="405">
        <v>38005</v>
      </c>
      <c r="B1456" s="406" t="s">
        <v>8091</v>
      </c>
      <c r="C1456" s="405" t="s">
        <v>1299</v>
      </c>
      <c r="D1456" s="405">
        <v>21.69</v>
      </c>
    </row>
    <row r="1457" spans="1:4" ht="25.5">
      <c r="A1457" s="405">
        <v>38006</v>
      </c>
      <c r="B1457" s="406" t="s">
        <v>8092</v>
      </c>
      <c r="C1457" s="405" t="s">
        <v>1299</v>
      </c>
      <c r="D1457" s="405">
        <v>26.63</v>
      </c>
    </row>
    <row r="1458" spans="1:4" ht="25.5">
      <c r="A1458" s="405">
        <v>38428</v>
      </c>
      <c r="B1458" s="406" t="s">
        <v>8093</v>
      </c>
      <c r="C1458" s="405" t="s">
        <v>1299</v>
      </c>
      <c r="D1458" s="405">
        <v>24.94</v>
      </c>
    </row>
    <row r="1459" spans="1:4" ht="25.5">
      <c r="A1459" s="405">
        <v>38007</v>
      </c>
      <c r="B1459" s="406" t="s">
        <v>8094</v>
      </c>
      <c r="C1459" s="405" t="s">
        <v>1299</v>
      </c>
      <c r="D1459" s="405">
        <v>40.75</v>
      </c>
    </row>
    <row r="1460" spans="1:4" ht="25.5">
      <c r="A1460" s="405">
        <v>38008</v>
      </c>
      <c r="B1460" s="406" t="s">
        <v>8095</v>
      </c>
      <c r="C1460" s="405" t="s">
        <v>1299</v>
      </c>
      <c r="D1460" s="405">
        <v>164.13</v>
      </c>
    </row>
    <row r="1461" spans="1:4" ht="25.5">
      <c r="A1461" s="405">
        <v>38009</v>
      </c>
      <c r="B1461" s="406" t="s">
        <v>8096</v>
      </c>
      <c r="C1461" s="405" t="s">
        <v>1299</v>
      </c>
      <c r="D1461" s="405">
        <v>200.59</v>
      </c>
    </row>
    <row r="1462" spans="1:4" ht="38.25">
      <c r="A1462" s="405">
        <v>39279</v>
      </c>
      <c r="B1462" s="406" t="s">
        <v>8097</v>
      </c>
      <c r="C1462" s="405" t="s">
        <v>1299</v>
      </c>
      <c r="D1462" s="405">
        <v>8.48</v>
      </c>
    </row>
    <row r="1463" spans="1:4" ht="38.25">
      <c r="A1463" s="405">
        <v>38845</v>
      </c>
      <c r="B1463" s="406" t="s">
        <v>8098</v>
      </c>
      <c r="C1463" s="405" t="s">
        <v>1299</v>
      </c>
      <c r="D1463" s="405">
        <v>12.28</v>
      </c>
    </row>
    <row r="1464" spans="1:4" ht="38.25">
      <c r="A1464" s="405">
        <v>39280</v>
      </c>
      <c r="B1464" s="406" t="s">
        <v>8099</v>
      </c>
      <c r="C1464" s="405" t="s">
        <v>1299</v>
      </c>
      <c r="D1464" s="405">
        <v>11</v>
      </c>
    </row>
    <row r="1465" spans="1:4" ht="38.25">
      <c r="A1465" s="405">
        <v>39281</v>
      </c>
      <c r="B1465" s="406" t="s">
        <v>8100</v>
      </c>
      <c r="C1465" s="405" t="s">
        <v>1299</v>
      </c>
      <c r="D1465" s="405">
        <v>14.48</v>
      </c>
    </row>
    <row r="1466" spans="1:4" ht="38.25">
      <c r="A1466" s="405">
        <v>38849</v>
      </c>
      <c r="B1466" s="406" t="s">
        <v>8101</v>
      </c>
      <c r="C1466" s="405" t="s">
        <v>1299</v>
      </c>
      <c r="D1466" s="405">
        <v>12.41</v>
      </c>
    </row>
    <row r="1467" spans="1:4" ht="38.25">
      <c r="A1467" s="405">
        <v>39282</v>
      </c>
      <c r="B1467" s="406" t="s">
        <v>8102</v>
      </c>
      <c r="C1467" s="405" t="s">
        <v>1299</v>
      </c>
      <c r="D1467" s="405">
        <v>14.83</v>
      </c>
    </row>
    <row r="1468" spans="1:4" ht="38.25">
      <c r="A1468" s="405">
        <v>38852</v>
      </c>
      <c r="B1468" s="406" t="s">
        <v>8103</v>
      </c>
      <c r="C1468" s="405" t="s">
        <v>1299</v>
      </c>
      <c r="D1468" s="405">
        <v>20.170000000000002</v>
      </c>
    </row>
    <row r="1469" spans="1:4" ht="38.25">
      <c r="A1469" s="405">
        <v>38844</v>
      </c>
      <c r="B1469" s="406" t="s">
        <v>8104</v>
      </c>
      <c r="C1469" s="405" t="s">
        <v>1299</v>
      </c>
      <c r="D1469" s="405">
        <v>6.2</v>
      </c>
    </row>
    <row r="1470" spans="1:4" ht="38.25">
      <c r="A1470" s="405">
        <v>38846</v>
      </c>
      <c r="B1470" s="406" t="s">
        <v>8105</v>
      </c>
      <c r="C1470" s="405" t="s">
        <v>1299</v>
      </c>
      <c r="D1470" s="405">
        <v>6.78</v>
      </c>
    </row>
    <row r="1471" spans="1:4" ht="38.25">
      <c r="A1471" s="405">
        <v>38847</v>
      </c>
      <c r="B1471" s="406" t="s">
        <v>8106</v>
      </c>
      <c r="C1471" s="405" t="s">
        <v>1299</v>
      </c>
      <c r="D1471" s="405">
        <v>8.34</v>
      </c>
    </row>
    <row r="1472" spans="1:4" ht="38.25">
      <c r="A1472" s="405">
        <v>38850</v>
      </c>
      <c r="B1472" s="406" t="s">
        <v>8107</v>
      </c>
      <c r="C1472" s="405" t="s">
        <v>1299</v>
      </c>
      <c r="D1472" s="405">
        <v>11.59</v>
      </c>
    </row>
    <row r="1473" spans="1:4" ht="38.25">
      <c r="A1473" s="405">
        <v>38848</v>
      </c>
      <c r="B1473" s="406" t="s">
        <v>8108</v>
      </c>
      <c r="C1473" s="405" t="s">
        <v>1299</v>
      </c>
      <c r="D1473" s="405">
        <v>9.6999999999999993</v>
      </c>
    </row>
    <row r="1474" spans="1:4" ht="38.25">
      <c r="A1474" s="405">
        <v>38851</v>
      </c>
      <c r="B1474" s="406" t="s">
        <v>8109</v>
      </c>
      <c r="C1474" s="405" t="s">
        <v>1299</v>
      </c>
      <c r="D1474" s="405">
        <v>17.63</v>
      </c>
    </row>
    <row r="1475" spans="1:4" ht="25.5">
      <c r="A1475" s="405">
        <v>38860</v>
      </c>
      <c r="B1475" s="406" t="s">
        <v>8110</v>
      </c>
      <c r="C1475" s="405" t="s">
        <v>1299</v>
      </c>
      <c r="D1475" s="405">
        <v>4.9800000000000004</v>
      </c>
    </row>
    <row r="1476" spans="1:4" ht="25.5">
      <c r="A1476" s="405">
        <v>38861</v>
      </c>
      <c r="B1476" s="406" t="s">
        <v>8111</v>
      </c>
      <c r="C1476" s="405" t="s">
        <v>1299</v>
      </c>
      <c r="D1476" s="405">
        <v>6.7</v>
      </c>
    </row>
    <row r="1477" spans="1:4" ht="25.5">
      <c r="A1477" s="405">
        <v>38862</v>
      </c>
      <c r="B1477" s="406" t="s">
        <v>8112</v>
      </c>
      <c r="C1477" s="405" t="s">
        <v>1299</v>
      </c>
      <c r="D1477" s="405">
        <v>5.65</v>
      </c>
    </row>
    <row r="1478" spans="1:4" ht="25.5">
      <c r="A1478" s="405">
        <v>38863</v>
      </c>
      <c r="B1478" s="406" t="s">
        <v>8113</v>
      </c>
      <c r="C1478" s="405" t="s">
        <v>1299</v>
      </c>
      <c r="D1478" s="405">
        <v>6.49</v>
      </c>
    </row>
    <row r="1479" spans="1:4" ht="25.5">
      <c r="A1479" s="405">
        <v>38865</v>
      </c>
      <c r="B1479" s="406" t="s">
        <v>8114</v>
      </c>
      <c r="C1479" s="405" t="s">
        <v>1299</v>
      </c>
      <c r="D1479" s="405">
        <v>8.82</v>
      </c>
    </row>
    <row r="1480" spans="1:4" ht="25.5">
      <c r="A1480" s="405">
        <v>38864</v>
      </c>
      <c r="B1480" s="406" t="s">
        <v>8115</v>
      </c>
      <c r="C1480" s="405" t="s">
        <v>1299</v>
      </c>
      <c r="D1480" s="405">
        <v>13.48</v>
      </c>
    </row>
    <row r="1481" spans="1:4" ht="25.5">
      <c r="A1481" s="405">
        <v>38866</v>
      </c>
      <c r="B1481" s="406" t="s">
        <v>8116</v>
      </c>
      <c r="C1481" s="405" t="s">
        <v>1299</v>
      </c>
      <c r="D1481" s="405">
        <v>9.49</v>
      </c>
    </row>
    <row r="1482" spans="1:4" ht="25.5">
      <c r="A1482" s="405">
        <v>38868</v>
      </c>
      <c r="B1482" s="406" t="s">
        <v>8117</v>
      </c>
      <c r="C1482" s="405" t="s">
        <v>1299</v>
      </c>
      <c r="D1482" s="405">
        <v>15.82</v>
      </c>
    </row>
    <row r="1483" spans="1:4" ht="38.25">
      <c r="A1483" s="405">
        <v>38853</v>
      </c>
      <c r="B1483" s="406" t="s">
        <v>8118</v>
      </c>
      <c r="C1483" s="405" t="s">
        <v>1299</v>
      </c>
      <c r="D1483" s="405">
        <v>5.1100000000000003</v>
      </c>
    </row>
    <row r="1484" spans="1:4" ht="38.25">
      <c r="A1484" s="405">
        <v>38854</v>
      </c>
      <c r="B1484" s="406" t="s">
        <v>8119</v>
      </c>
      <c r="C1484" s="405" t="s">
        <v>1299</v>
      </c>
      <c r="D1484" s="405">
        <v>6.98</v>
      </c>
    </row>
    <row r="1485" spans="1:4" ht="38.25">
      <c r="A1485" s="405">
        <v>38855</v>
      </c>
      <c r="B1485" s="406" t="s">
        <v>8120</v>
      </c>
      <c r="C1485" s="405" t="s">
        <v>1299</v>
      </c>
      <c r="D1485" s="405">
        <v>5.18</v>
      </c>
    </row>
    <row r="1486" spans="1:4" ht="38.25">
      <c r="A1486" s="405">
        <v>38856</v>
      </c>
      <c r="B1486" s="406" t="s">
        <v>8121</v>
      </c>
      <c r="C1486" s="405" t="s">
        <v>1299</v>
      </c>
      <c r="D1486" s="405">
        <v>8.32</v>
      </c>
    </row>
    <row r="1487" spans="1:4" ht="38.25">
      <c r="A1487" s="405">
        <v>38857</v>
      </c>
      <c r="B1487" s="406" t="s">
        <v>8122</v>
      </c>
      <c r="C1487" s="405" t="s">
        <v>1299</v>
      </c>
      <c r="D1487" s="405">
        <v>11.01</v>
      </c>
    </row>
    <row r="1488" spans="1:4" ht="38.25">
      <c r="A1488" s="405">
        <v>38858</v>
      </c>
      <c r="B1488" s="406" t="s">
        <v>8123</v>
      </c>
      <c r="C1488" s="405" t="s">
        <v>1299</v>
      </c>
      <c r="D1488" s="405">
        <v>10.01</v>
      </c>
    </row>
    <row r="1489" spans="1:4" ht="38.25">
      <c r="A1489" s="405">
        <v>38859</v>
      </c>
      <c r="B1489" s="406" t="s">
        <v>8124</v>
      </c>
      <c r="C1489" s="405" t="s">
        <v>1299</v>
      </c>
      <c r="D1489" s="405">
        <v>16.21</v>
      </c>
    </row>
    <row r="1490" spans="1:4" ht="38.25">
      <c r="A1490" s="405">
        <v>1607</v>
      </c>
      <c r="B1490" s="406" t="s">
        <v>8125</v>
      </c>
      <c r="C1490" s="405" t="s">
        <v>1307</v>
      </c>
      <c r="D1490" s="405">
        <v>0.15</v>
      </c>
    </row>
    <row r="1491" spans="1:4" ht="51">
      <c r="A1491" s="405">
        <v>11467</v>
      </c>
      <c r="B1491" s="406" t="s">
        <v>8126</v>
      </c>
      <c r="C1491" s="405" t="s">
        <v>1299</v>
      </c>
      <c r="D1491" s="405">
        <v>15.02</v>
      </c>
    </row>
    <row r="1492" spans="1:4" ht="51">
      <c r="A1492" s="405">
        <v>38169</v>
      </c>
      <c r="B1492" s="406" t="s">
        <v>8127</v>
      </c>
      <c r="C1492" s="405" t="s">
        <v>1307</v>
      </c>
      <c r="D1492" s="405">
        <v>62.72</v>
      </c>
    </row>
    <row r="1493" spans="1:4" ht="38.25">
      <c r="A1493" s="405">
        <v>6142</v>
      </c>
      <c r="B1493" s="406" t="s">
        <v>8128</v>
      </c>
      <c r="C1493" s="405" t="s">
        <v>1299</v>
      </c>
      <c r="D1493" s="405">
        <v>5.66</v>
      </c>
    </row>
    <row r="1494" spans="1:4" ht="38.25">
      <c r="A1494" s="405">
        <v>11686</v>
      </c>
      <c r="B1494" s="406" t="s">
        <v>8129</v>
      </c>
      <c r="C1494" s="405" t="s">
        <v>1299</v>
      </c>
      <c r="D1494" s="405">
        <v>7.86</v>
      </c>
    </row>
    <row r="1495" spans="1:4" ht="38.25">
      <c r="A1495" s="405">
        <v>37598</v>
      </c>
      <c r="B1495" s="406" t="s">
        <v>8130</v>
      </c>
      <c r="C1495" s="405" t="s">
        <v>1299</v>
      </c>
      <c r="D1495" s="405">
        <v>17.36</v>
      </c>
    </row>
    <row r="1496" spans="1:4" ht="63.75">
      <c r="A1496" s="405">
        <v>25398</v>
      </c>
      <c r="B1496" s="406" t="s">
        <v>8131</v>
      </c>
      <c r="C1496" s="405" t="s">
        <v>1299</v>
      </c>
      <c r="D1496" s="407">
        <v>2310.16</v>
      </c>
    </row>
    <row r="1497" spans="1:4" ht="76.5">
      <c r="A1497" s="405">
        <v>25399</v>
      </c>
      <c r="B1497" s="406" t="s">
        <v>8132</v>
      </c>
      <c r="C1497" s="405" t="s">
        <v>1299</v>
      </c>
      <c r="D1497" s="407">
        <v>1402.47</v>
      </c>
    </row>
    <row r="1498" spans="1:4" ht="51">
      <c r="A1498" s="405">
        <v>10667</v>
      </c>
      <c r="B1498" s="406" t="s">
        <v>8133</v>
      </c>
      <c r="C1498" s="405" t="s">
        <v>1299</v>
      </c>
      <c r="D1498" s="407">
        <v>10343.5</v>
      </c>
    </row>
    <row r="1499" spans="1:4" ht="38.25">
      <c r="A1499" s="405">
        <v>1613</v>
      </c>
      <c r="B1499" s="406" t="s">
        <v>8134</v>
      </c>
      <c r="C1499" s="405" t="s">
        <v>1299</v>
      </c>
      <c r="D1499" s="407">
        <v>1005.11</v>
      </c>
    </row>
    <row r="1500" spans="1:4" ht="38.25">
      <c r="A1500" s="405">
        <v>1626</v>
      </c>
      <c r="B1500" s="406" t="s">
        <v>8135</v>
      </c>
      <c r="C1500" s="405" t="s">
        <v>1299</v>
      </c>
      <c r="D1500" s="407">
        <v>1503.27</v>
      </c>
    </row>
    <row r="1501" spans="1:4" ht="38.25">
      <c r="A1501" s="405">
        <v>1625</v>
      </c>
      <c r="B1501" s="406" t="s">
        <v>8136</v>
      </c>
      <c r="C1501" s="405" t="s">
        <v>1299</v>
      </c>
      <c r="D1501" s="405">
        <v>104.99</v>
      </c>
    </row>
    <row r="1502" spans="1:4" ht="38.25">
      <c r="A1502" s="405">
        <v>1622</v>
      </c>
      <c r="B1502" s="406" t="s">
        <v>8137</v>
      </c>
      <c r="C1502" s="405" t="s">
        <v>1299</v>
      </c>
      <c r="D1502" s="407">
        <v>3392.27</v>
      </c>
    </row>
    <row r="1503" spans="1:4" ht="38.25">
      <c r="A1503" s="405">
        <v>1620</v>
      </c>
      <c r="B1503" s="406" t="s">
        <v>8138</v>
      </c>
      <c r="C1503" s="405" t="s">
        <v>1299</v>
      </c>
      <c r="D1503" s="405">
        <v>221.18</v>
      </c>
    </row>
    <row r="1504" spans="1:4" ht="38.25">
      <c r="A1504" s="405">
        <v>1629</v>
      </c>
      <c r="B1504" s="406" t="s">
        <v>8139</v>
      </c>
      <c r="C1504" s="405" t="s">
        <v>1299</v>
      </c>
      <c r="D1504" s="407">
        <v>8255.99</v>
      </c>
    </row>
    <row r="1505" spans="1:4" ht="38.25">
      <c r="A1505" s="405">
        <v>1627</v>
      </c>
      <c r="B1505" s="406" t="s">
        <v>8140</v>
      </c>
      <c r="C1505" s="405" t="s">
        <v>1299</v>
      </c>
      <c r="D1505" s="405">
        <v>422.78</v>
      </c>
    </row>
    <row r="1506" spans="1:4" ht="38.25">
      <c r="A1506" s="405">
        <v>1623</v>
      </c>
      <c r="B1506" s="406" t="s">
        <v>8141</v>
      </c>
      <c r="C1506" s="405" t="s">
        <v>1299</v>
      </c>
      <c r="D1506" s="405">
        <v>85.63</v>
      </c>
    </row>
    <row r="1507" spans="1:4" ht="38.25">
      <c r="A1507" s="405">
        <v>1619</v>
      </c>
      <c r="B1507" s="406" t="s">
        <v>8142</v>
      </c>
      <c r="C1507" s="405" t="s">
        <v>1299</v>
      </c>
      <c r="D1507" s="405">
        <v>117.79</v>
      </c>
    </row>
    <row r="1508" spans="1:4" ht="38.25">
      <c r="A1508" s="405">
        <v>1630</v>
      </c>
      <c r="B1508" s="406" t="s">
        <v>8143</v>
      </c>
      <c r="C1508" s="405" t="s">
        <v>1299</v>
      </c>
      <c r="D1508" s="407">
        <v>2593.46</v>
      </c>
    </row>
    <row r="1509" spans="1:4" ht="38.25">
      <c r="A1509" s="405">
        <v>1616</v>
      </c>
      <c r="B1509" s="406" t="s">
        <v>8144</v>
      </c>
      <c r="C1509" s="405" t="s">
        <v>1299</v>
      </c>
      <c r="D1509" s="407">
        <v>3988.79</v>
      </c>
    </row>
    <row r="1510" spans="1:4" ht="38.25">
      <c r="A1510" s="405">
        <v>1614</v>
      </c>
      <c r="B1510" s="406" t="s">
        <v>8145</v>
      </c>
      <c r="C1510" s="405" t="s">
        <v>1299</v>
      </c>
      <c r="D1510" s="405">
        <v>182.3</v>
      </c>
    </row>
    <row r="1511" spans="1:4" ht="38.25">
      <c r="A1511" s="405">
        <v>1617</v>
      </c>
      <c r="B1511" s="406" t="s">
        <v>8146</v>
      </c>
      <c r="C1511" s="405" t="s">
        <v>1299</v>
      </c>
      <c r="D1511" s="407">
        <v>4761.76</v>
      </c>
    </row>
    <row r="1512" spans="1:4" ht="38.25">
      <c r="A1512" s="405">
        <v>1621</v>
      </c>
      <c r="B1512" s="406" t="s">
        <v>8147</v>
      </c>
      <c r="C1512" s="405" t="s">
        <v>1299</v>
      </c>
      <c r="D1512" s="405">
        <v>326.04000000000002</v>
      </c>
    </row>
    <row r="1513" spans="1:4" ht="38.25">
      <c r="A1513" s="405">
        <v>1624</v>
      </c>
      <c r="B1513" s="406" t="s">
        <v>8148</v>
      </c>
      <c r="C1513" s="405" t="s">
        <v>1299</v>
      </c>
      <c r="D1513" s="407">
        <v>11704.64</v>
      </c>
    </row>
    <row r="1514" spans="1:4" ht="38.25">
      <c r="A1514" s="405">
        <v>1615</v>
      </c>
      <c r="B1514" s="406" t="s">
        <v>8149</v>
      </c>
      <c r="C1514" s="405" t="s">
        <v>1299</v>
      </c>
      <c r="D1514" s="405">
        <v>612.25</v>
      </c>
    </row>
    <row r="1515" spans="1:4" ht="38.25">
      <c r="A1515" s="405">
        <v>1612</v>
      </c>
      <c r="B1515" s="406" t="s">
        <v>8150</v>
      </c>
      <c r="C1515" s="405" t="s">
        <v>1299</v>
      </c>
      <c r="D1515" s="405">
        <v>80.64</v>
      </c>
    </row>
    <row r="1516" spans="1:4" ht="38.25">
      <c r="A1516" s="405">
        <v>1618</v>
      </c>
      <c r="B1516" s="406" t="s">
        <v>8151</v>
      </c>
      <c r="C1516" s="405" t="s">
        <v>1299</v>
      </c>
      <c r="D1516" s="405">
        <v>841.33</v>
      </c>
    </row>
    <row r="1517" spans="1:4" ht="25.5">
      <c r="A1517" s="405">
        <v>14211</v>
      </c>
      <c r="B1517" s="406" t="s">
        <v>8152</v>
      </c>
      <c r="C1517" s="405" t="s">
        <v>1299</v>
      </c>
      <c r="D1517" s="405">
        <v>32.49</v>
      </c>
    </row>
    <row r="1518" spans="1:4">
      <c r="A1518" s="405">
        <v>34500</v>
      </c>
      <c r="B1518" s="406" t="s">
        <v>8153</v>
      </c>
      <c r="C1518" s="405" t="s">
        <v>1302</v>
      </c>
      <c r="D1518" s="405">
        <v>114.89</v>
      </c>
    </row>
    <row r="1519" spans="1:4" ht="25.5">
      <c r="A1519" s="405">
        <v>40934</v>
      </c>
      <c r="B1519" s="406" t="s">
        <v>8154</v>
      </c>
      <c r="C1519" s="405" t="s">
        <v>1421</v>
      </c>
      <c r="D1519" s="407">
        <v>20317.259999999998</v>
      </c>
    </row>
    <row r="1520" spans="1:4" ht="25.5">
      <c r="A1520" s="405">
        <v>5328</v>
      </c>
      <c r="B1520" s="406" t="s">
        <v>8155</v>
      </c>
      <c r="C1520" s="405" t="s">
        <v>1299</v>
      </c>
      <c r="D1520" s="405">
        <v>4.05</v>
      </c>
    </row>
    <row r="1521" spans="1:4" ht="25.5">
      <c r="A1521" s="405">
        <v>38200</v>
      </c>
      <c r="B1521" s="406" t="s">
        <v>8156</v>
      </c>
      <c r="C1521" s="405" t="s">
        <v>1425</v>
      </c>
      <c r="D1521" s="405">
        <v>550.6</v>
      </c>
    </row>
    <row r="1522" spans="1:4" ht="38.25">
      <c r="A1522" s="405">
        <v>39269</v>
      </c>
      <c r="B1522" s="406" t="s">
        <v>8157</v>
      </c>
      <c r="C1522" s="405" t="s">
        <v>1303</v>
      </c>
      <c r="D1522" s="405">
        <v>0.79</v>
      </c>
    </row>
    <row r="1523" spans="1:4" ht="38.25">
      <c r="A1523" s="405">
        <v>11889</v>
      </c>
      <c r="B1523" s="406" t="s">
        <v>8158</v>
      </c>
      <c r="C1523" s="405" t="s">
        <v>1303</v>
      </c>
      <c r="D1523" s="405">
        <v>1.0900000000000001</v>
      </c>
    </row>
    <row r="1524" spans="1:4" ht="38.25">
      <c r="A1524" s="405">
        <v>39270</v>
      </c>
      <c r="B1524" s="406" t="s">
        <v>8159</v>
      </c>
      <c r="C1524" s="405" t="s">
        <v>1303</v>
      </c>
      <c r="D1524" s="405">
        <v>1.3</v>
      </c>
    </row>
    <row r="1525" spans="1:4" ht="38.25">
      <c r="A1525" s="405">
        <v>11890</v>
      </c>
      <c r="B1525" s="406" t="s">
        <v>8160</v>
      </c>
      <c r="C1525" s="405" t="s">
        <v>1303</v>
      </c>
      <c r="D1525" s="405">
        <v>1.7</v>
      </c>
    </row>
    <row r="1526" spans="1:4" ht="38.25">
      <c r="A1526" s="405">
        <v>11891</v>
      </c>
      <c r="B1526" s="406" t="s">
        <v>8161</v>
      </c>
      <c r="C1526" s="405" t="s">
        <v>1303</v>
      </c>
      <c r="D1526" s="405">
        <v>2.8</v>
      </c>
    </row>
    <row r="1527" spans="1:4" ht="38.25">
      <c r="A1527" s="405">
        <v>11892</v>
      </c>
      <c r="B1527" s="406" t="s">
        <v>8162</v>
      </c>
      <c r="C1527" s="405" t="s">
        <v>1303</v>
      </c>
      <c r="D1527" s="405">
        <v>4.3099999999999996</v>
      </c>
    </row>
    <row r="1528" spans="1:4">
      <c r="A1528" s="405">
        <v>37601</v>
      </c>
      <c r="B1528" s="406" t="s">
        <v>8163</v>
      </c>
      <c r="C1528" s="405" t="s">
        <v>1303</v>
      </c>
      <c r="D1528" s="405">
        <v>3.85</v>
      </c>
    </row>
    <row r="1529" spans="1:4">
      <c r="A1529" s="405">
        <v>1634</v>
      </c>
      <c r="B1529" s="406" t="s">
        <v>8164</v>
      </c>
      <c r="C1529" s="405" t="s">
        <v>1303</v>
      </c>
      <c r="D1529" s="405">
        <v>3.98</v>
      </c>
    </row>
    <row r="1530" spans="1:4" ht="38.25">
      <c r="A1530" s="405">
        <v>5086</v>
      </c>
      <c r="B1530" s="406" t="s">
        <v>8165</v>
      </c>
      <c r="C1530" s="405" t="s">
        <v>1296</v>
      </c>
      <c r="D1530" s="405">
        <v>25.96</v>
      </c>
    </row>
    <row r="1531" spans="1:4" ht="51">
      <c r="A1531" s="405">
        <v>11280</v>
      </c>
      <c r="B1531" s="406" t="s">
        <v>8166</v>
      </c>
      <c r="C1531" s="405" t="s">
        <v>1299</v>
      </c>
      <c r="D1531" s="407">
        <v>12301.51</v>
      </c>
    </row>
    <row r="1532" spans="1:4" ht="38.25">
      <c r="A1532" s="405">
        <v>40519</v>
      </c>
      <c r="B1532" s="406" t="s">
        <v>8167</v>
      </c>
      <c r="C1532" s="405" t="s">
        <v>1299</v>
      </c>
      <c r="D1532" s="407">
        <v>101409.46</v>
      </c>
    </row>
    <row r="1533" spans="1:4" ht="25.5">
      <c r="A1533" s="405">
        <v>39869</v>
      </c>
      <c r="B1533" s="406" t="s">
        <v>8168</v>
      </c>
      <c r="C1533" s="405" t="s">
        <v>1299</v>
      </c>
      <c r="D1533" s="405">
        <v>11.64</v>
      </c>
    </row>
    <row r="1534" spans="1:4" ht="25.5">
      <c r="A1534" s="405">
        <v>39870</v>
      </c>
      <c r="B1534" s="406" t="s">
        <v>8169</v>
      </c>
      <c r="C1534" s="405" t="s">
        <v>1299</v>
      </c>
      <c r="D1534" s="405">
        <v>17.8</v>
      </c>
    </row>
    <row r="1535" spans="1:4" ht="25.5">
      <c r="A1535" s="405">
        <v>39871</v>
      </c>
      <c r="B1535" s="406" t="s">
        <v>8170</v>
      </c>
      <c r="C1535" s="405" t="s">
        <v>1299</v>
      </c>
      <c r="D1535" s="405">
        <v>19.95</v>
      </c>
    </row>
    <row r="1536" spans="1:4" ht="25.5">
      <c r="A1536" s="405">
        <v>12722</v>
      </c>
      <c r="B1536" s="406" t="s">
        <v>8171</v>
      </c>
      <c r="C1536" s="405" t="s">
        <v>1299</v>
      </c>
      <c r="D1536" s="405">
        <v>667.65</v>
      </c>
    </row>
    <row r="1537" spans="1:4" ht="25.5">
      <c r="A1537" s="405">
        <v>12714</v>
      </c>
      <c r="B1537" s="406" t="s">
        <v>8172</v>
      </c>
      <c r="C1537" s="405" t="s">
        <v>1299</v>
      </c>
      <c r="D1537" s="405">
        <v>4.3600000000000003</v>
      </c>
    </row>
    <row r="1538" spans="1:4" ht="25.5">
      <c r="A1538" s="405">
        <v>12715</v>
      </c>
      <c r="B1538" s="406" t="s">
        <v>8173</v>
      </c>
      <c r="C1538" s="405" t="s">
        <v>1299</v>
      </c>
      <c r="D1538" s="405">
        <v>9.84</v>
      </c>
    </row>
    <row r="1539" spans="1:4" ht="25.5">
      <c r="A1539" s="405">
        <v>12716</v>
      </c>
      <c r="B1539" s="406" t="s">
        <v>8174</v>
      </c>
      <c r="C1539" s="405" t="s">
        <v>1299</v>
      </c>
      <c r="D1539" s="405">
        <v>16.899999999999999</v>
      </c>
    </row>
    <row r="1540" spans="1:4" ht="25.5">
      <c r="A1540" s="405">
        <v>12717</v>
      </c>
      <c r="B1540" s="406" t="s">
        <v>8175</v>
      </c>
      <c r="C1540" s="405" t="s">
        <v>1299</v>
      </c>
      <c r="D1540" s="405">
        <v>33.21</v>
      </c>
    </row>
    <row r="1541" spans="1:4" ht="25.5">
      <c r="A1541" s="405">
        <v>12718</v>
      </c>
      <c r="B1541" s="406" t="s">
        <v>8176</v>
      </c>
      <c r="C1541" s="405" t="s">
        <v>1299</v>
      </c>
      <c r="D1541" s="405">
        <v>50.97</v>
      </c>
    </row>
    <row r="1542" spans="1:4" ht="25.5">
      <c r="A1542" s="405">
        <v>12719</v>
      </c>
      <c r="B1542" s="406" t="s">
        <v>8177</v>
      </c>
      <c r="C1542" s="405" t="s">
        <v>1299</v>
      </c>
      <c r="D1542" s="405">
        <v>80.92</v>
      </c>
    </row>
    <row r="1543" spans="1:4" ht="25.5">
      <c r="A1543" s="405">
        <v>12720</v>
      </c>
      <c r="B1543" s="406" t="s">
        <v>8178</v>
      </c>
      <c r="C1543" s="405" t="s">
        <v>1299</v>
      </c>
      <c r="D1543" s="405">
        <v>281.77</v>
      </c>
    </row>
    <row r="1544" spans="1:4" ht="25.5">
      <c r="A1544" s="405">
        <v>12721</v>
      </c>
      <c r="B1544" s="406" t="s">
        <v>8179</v>
      </c>
      <c r="C1544" s="405" t="s">
        <v>1299</v>
      </c>
      <c r="D1544" s="405">
        <v>270.2</v>
      </c>
    </row>
    <row r="1545" spans="1:4" ht="25.5">
      <c r="A1545" s="405">
        <v>3468</v>
      </c>
      <c r="B1545" s="406" t="s">
        <v>8180</v>
      </c>
      <c r="C1545" s="405" t="s">
        <v>1299</v>
      </c>
      <c r="D1545" s="405">
        <v>18.96</v>
      </c>
    </row>
    <row r="1546" spans="1:4" ht="25.5">
      <c r="A1546" s="405">
        <v>3465</v>
      </c>
      <c r="B1546" s="406" t="s">
        <v>8181</v>
      </c>
      <c r="C1546" s="405" t="s">
        <v>1299</v>
      </c>
      <c r="D1546" s="405">
        <v>18.95</v>
      </c>
    </row>
    <row r="1547" spans="1:4" ht="25.5">
      <c r="A1547" s="405">
        <v>12403</v>
      </c>
      <c r="B1547" s="406" t="s">
        <v>8182</v>
      </c>
      <c r="C1547" s="405" t="s">
        <v>1299</v>
      </c>
      <c r="D1547" s="405">
        <v>13.51</v>
      </c>
    </row>
    <row r="1548" spans="1:4" ht="25.5">
      <c r="A1548" s="405">
        <v>3463</v>
      </c>
      <c r="B1548" s="406" t="s">
        <v>8183</v>
      </c>
      <c r="C1548" s="405" t="s">
        <v>1299</v>
      </c>
      <c r="D1548" s="405">
        <v>7.89</v>
      </c>
    </row>
    <row r="1549" spans="1:4" ht="25.5">
      <c r="A1549" s="405">
        <v>3464</v>
      </c>
      <c r="B1549" s="406" t="s">
        <v>8184</v>
      </c>
      <c r="C1549" s="405" t="s">
        <v>1299</v>
      </c>
      <c r="D1549" s="405">
        <v>7.89</v>
      </c>
    </row>
    <row r="1550" spans="1:4" ht="25.5">
      <c r="A1550" s="405">
        <v>3466</v>
      </c>
      <c r="B1550" s="406" t="s">
        <v>8185</v>
      </c>
      <c r="C1550" s="405" t="s">
        <v>1299</v>
      </c>
      <c r="D1550" s="405">
        <v>48.14</v>
      </c>
    </row>
    <row r="1551" spans="1:4" ht="25.5">
      <c r="A1551" s="405">
        <v>3467</v>
      </c>
      <c r="B1551" s="406" t="s">
        <v>8186</v>
      </c>
      <c r="C1551" s="405" t="s">
        <v>1299</v>
      </c>
      <c r="D1551" s="405">
        <v>27.19</v>
      </c>
    </row>
    <row r="1552" spans="1:4" ht="25.5">
      <c r="A1552" s="405">
        <v>3462</v>
      </c>
      <c r="B1552" s="406" t="s">
        <v>8187</v>
      </c>
      <c r="C1552" s="405" t="s">
        <v>1299</v>
      </c>
      <c r="D1552" s="405">
        <v>5.21</v>
      </c>
    </row>
    <row r="1553" spans="1:4" ht="25.5">
      <c r="A1553" s="405">
        <v>3446</v>
      </c>
      <c r="B1553" s="406" t="s">
        <v>8188</v>
      </c>
      <c r="C1553" s="405" t="s">
        <v>1299</v>
      </c>
      <c r="D1553" s="405">
        <v>16.03</v>
      </c>
    </row>
    <row r="1554" spans="1:4" ht="25.5">
      <c r="A1554" s="405">
        <v>3445</v>
      </c>
      <c r="B1554" s="406" t="s">
        <v>8189</v>
      </c>
      <c r="C1554" s="405" t="s">
        <v>1299</v>
      </c>
      <c r="D1554" s="405">
        <v>13.08</v>
      </c>
    </row>
    <row r="1555" spans="1:4" ht="25.5">
      <c r="A1555" s="405">
        <v>3441</v>
      </c>
      <c r="B1555" s="406" t="s">
        <v>8190</v>
      </c>
      <c r="C1555" s="405" t="s">
        <v>1299</v>
      </c>
      <c r="D1555" s="405">
        <v>3.69</v>
      </c>
    </row>
    <row r="1556" spans="1:4" ht="25.5">
      <c r="A1556" s="405">
        <v>3444</v>
      </c>
      <c r="B1556" s="406" t="s">
        <v>8191</v>
      </c>
      <c r="C1556" s="405" t="s">
        <v>1299</v>
      </c>
      <c r="D1556" s="405">
        <v>8.0500000000000007</v>
      </c>
    </row>
    <row r="1557" spans="1:4" ht="25.5">
      <c r="A1557" s="405">
        <v>12402</v>
      </c>
      <c r="B1557" s="406" t="s">
        <v>8192</v>
      </c>
      <c r="C1557" s="405" t="s">
        <v>1299</v>
      </c>
      <c r="D1557" s="405">
        <v>45.06</v>
      </c>
    </row>
    <row r="1558" spans="1:4" ht="25.5">
      <c r="A1558" s="405">
        <v>3447</v>
      </c>
      <c r="B1558" s="406" t="s">
        <v>8193</v>
      </c>
      <c r="C1558" s="405" t="s">
        <v>1299</v>
      </c>
      <c r="D1558" s="405">
        <v>23.31</v>
      </c>
    </row>
    <row r="1559" spans="1:4" ht="25.5">
      <c r="A1559" s="405">
        <v>3442</v>
      </c>
      <c r="B1559" s="406" t="s">
        <v>8194</v>
      </c>
      <c r="C1559" s="405" t="s">
        <v>1299</v>
      </c>
      <c r="D1559" s="405">
        <v>5.52</v>
      </c>
    </row>
    <row r="1560" spans="1:4" ht="25.5">
      <c r="A1560" s="405">
        <v>3448</v>
      </c>
      <c r="B1560" s="406" t="s">
        <v>8195</v>
      </c>
      <c r="C1560" s="405" t="s">
        <v>1299</v>
      </c>
      <c r="D1560" s="405">
        <v>65.87</v>
      </c>
    </row>
    <row r="1561" spans="1:4" ht="25.5">
      <c r="A1561" s="405">
        <v>3449</v>
      </c>
      <c r="B1561" s="406" t="s">
        <v>8196</v>
      </c>
      <c r="C1561" s="405" t="s">
        <v>1299</v>
      </c>
      <c r="D1561" s="405">
        <v>115.43</v>
      </c>
    </row>
    <row r="1562" spans="1:4" ht="25.5">
      <c r="A1562" s="405">
        <v>37438</v>
      </c>
      <c r="B1562" s="406" t="s">
        <v>8197</v>
      </c>
      <c r="C1562" s="405" t="s">
        <v>1299</v>
      </c>
      <c r="D1562" s="405">
        <v>157.19999999999999</v>
      </c>
    </row>
    <row r="1563" spans="1:4" ht="25.5">
      <c r="A1563" s="405">
        <v>37439</v>
      </c>
      <c r="B1563" s="406" t="s">
        <v>8198</v>
      </c>
      <c r="C1563" s="405" t="s">
        <v>1299</v>
      </c>
      <c r="D1563" s="407">
        <v>1027.79</v>
      </c>
    </row>
    <row r="1564" spans="1:4" ht="25.5">
      <c r="A1564" s="405">
        <v>37435</v>
      </c>
      <c r="B1564" s="406" t="s">
        <v>8199</v>
      </c>
      <c r="C1564" s="405" t="s">
        <v>1299</v>
      </c>
      <c r="D1564" s="405">
        <v>18.47</v>
      </c>
    </row>
    <row r="1565" spans="1:4" ht="25.5">
      <c r="A1565" s="405">
        <v>37436</v>
      </c>
      <c r="B1565" s="406" t="s">
        <v>8200</v>
      </c>
      <c r="C1565" s="405" t="s">
        <v>1299</v>
      </c>
      <c r="D1565" s="405">
        <v>21.8</v>
      </c>
    </row>
    <row r="1566" spans="1:4" ht="25.5">
      <c r="A1566" s="405">
        <v>37437</v>
      </c>
      <c r="B1566" s="406" t="s">
        <v>8201</v>
      </c>
      <c r="C1566" s="405" t="s">
        <v>1299</v>
      </c>
      <c r="D1566" s="405">
        <v>31.53</v>
      </c>
    </row>
    <row r="1567" spans="1:4" ht="25.5">
      <c r="A1567" s="405">
        <v>3473</v>
      </c>
      <c r="B1567" s="406" t="s">
        <v>8202</v>
      </c>
      <c r="C1567" s="405" t="s">
        <v>1299</v>
      </c>
      <c r="D1567" s="405">
        <v>18.12</v>
      </c>
    </row>
    <row r="1568" spans="1:4" ht="25.5">
      <c r="A1568" s="405">
        <v>3474</v>
      </c>
      <c r="B1568" s="406" t="s">
        <v>8203</v>
      </c>
      <c r="C1568" s="405" t="s">
        <v>1299</v>
      </c>
      <c r="D1568" s="405">
        <v>14.94</v>
      </c>
    </row>
    <row r="1569" spans="1:4" ht="25.5">
      <c r="A1569" s="405">
        <v>3450</v>
      </c>
      <c r="B1569" s="406" t="s">
        <v>8204</v>
      </c>
      <c r="C1569" s="405" t="s">
        <v>1299</v>
      </c>
      <c r="D1569" s="405">
        <v>4.33</v>
      </c>
    </row>
    <row r="1570" spans="1:4" ht="25.5">
      <c r="A1570" s="405">
        <v>3443</v>
      </c>
      <c r="B1570" s="406" t="s">
        <v>8205</v>
      </c>
      <c r="C1570" s="405" t="s">
        <v>1299</v>
      </c>
      <c r="D1570" s="405">
        <v>9.2899999999999991</v>
      </c>
    </row>
    <row r="1571" spans="1:4" ht="25.5">
      <c r="A1571" s="405">
        <v>3453</v>
      </c>
      <c r="B1571" s="406" t="s">
        <v>8206</v>
      </c>
      <c r="C1571" s="405" t="s">
        <v>1299</v>
      </c>
      <c r="D1571" s="405">
        <v>52.9</v>
      </c>
    </row>
    <row r="1572" spans="1:4" ht="25.5">
      <c r="A1572" s="405">
        <v>3452</v>
      </c>
      <c r="B1572" s="406" t="s">
        <v>8207</v>
      </c>
      <c r="C1572" s="405" t="s">
        <v>1299</v>
      </c>
      <c r="D1572" s="405">
        <v>26.11</v>
      </c>
    </row>
    <row r="1573" spans="1:4" ht="25.5">
      <c r="A1573" s="405">
        <v>3451</v>
      </c>
      <c r="B1573" s="406" t="s">
        <v>8208</v>
      </c>
      <c r="C1573" s="405" t="s">
        <v>1299</v>
      </c>
      <c r="D1573" s="405">
        <v>5.18</v>
      </c>
    </row>
    <row r="1574" spans="1:4" ht="25.5">
      <c r="A1574" s="405">
        <v>3454</v>
      </c>
      <c r="B1574" s="406" t="s">
        <v>8209</v>
      </c>
      <c r="C1574" s="405" t="s">
        <v>1299</v>
      </c>
      <c r="D1574" s="405">
        <v>80.459999999999994</v>
      </c>
    </row>
    <row r="1575" spans="1:4" ht="25.5">
      <c r="A1575" s="405">
        <v>3458</v>
      </c>
      <c r="B1575" s="406" t="s">
        <v>8210</v>
      </c>
      <c r="C1575" s="405" t="s">
        <v>1299</v>
      </c>
      <c r="D1575" s="405">
        <v>14.52</v>
      </c>
    </row>
    <row r="1576" spans="1:4" ht="25.5">
      <c r="A1576" s="405">
        <v>3457</v>
      </c>
      <c r="B1576" s="406" t="s">
        <v>8211</v>
      </c>
      <c r="C1576" s="405" t="s">
        <v>1299</v>
      </c>
      <c r="D1576" s="405">
        <v>10.9</v>
      </c>
    </row>
    <row r="1577" spans="1:4" ht="25.5">
      <c r="A1577" s="405">
        <v>3455</v>
      </c>
      <c r="B1577" s="406" t="s">
        <v>8212</v>
      </c>
      <c r="C1577" s="405" t="s">
        <v>1299</v>
      </c>
      <c r="D1577" s="405">
        <v>3.09</v>
      </c>
    </row>
    <row r="1578" spans="1:4" ht="25.5">
      <c r="A1578" s="405">
        <v>3472</v>
      </c>
      <c r="B1578" s="406" t="s">
        <v>8213</v>
      </c>
      <c r="C1578" s="405" t="s">
        <v>1299</v>
      </c>
      <c r="D1578" s="405">
        <v>6.96</v>
      </c>
    </row>
    <row r="1579" spans="1:4" ht="25.5">
      <c r="A1579" s="405">
        <v>3470</v>
      </c>
      <c r="B1579" s="406" t="s">
        <v>8214</v>
      </c>
      <c r="C1579" s="405" t="s">
        <v>1299</v>
      </c>
      <c r="D1579" s="405">
        <v>40.56</v>
      </c>
    </row>
    <row r="1580" spans="1:4" ht="25.5">
      <c r="A1580" s="405">
        <v>3471</v>
      </c>
      <c r="B1580" s="406" t="s">
        <v>8215</v>
      </c>
      <c r="C1580" s="405" t="s">
        <v>1299</v>
      </c>
      <c r="D1580" s="405">
        <v>22.29</v>
      </c>
    </row>
    <row r="1581" spans="1:4" ht="25.5">
      <c r="A1581" s="405">
        <v>3456</v>
      </c>
      <c r="B1581" s="406" t="s">
        <v>8216</v>
      </c>
      <c r="C1581" s="405" t="s">
        <v>1299</v>
      </c>
      <c r="D1581" s="405">
        <v>4.63</v>
      </c>
    </row>
    <row r="1582" spans="1:4" ht="25.5">
      <c r="A1582" s="405">
        <v>3459</v>
      </c>
      <c r="B1582" s="406" t="s">
        <v>8217</v>
      </c>
      <c r="C1582" s="405" t="s">
        <v>1299</v>
      </c>
      <c r="D1582" s="405">
        <v>57.22</v>
      </c>
    </row>
    <row r="1583" spans="1:4" ht="25.5">
      <c r="A1583" s="405">
        <v>3469</v>
      </c>
      <c r="B1583" s="406" t="s">
        <v>8218</v>
      </c>
      <c r="C1583" s="405" t="s">
        <v>1299</v>
      </c>
      <c r="D1583" s="405">
        <v>108.81</v>
      </c>
    </row>
    <row r="1584" spans="1:4" ht="25.5">
      <c r="A1584" s="405">
        <v>3460</v>
      </c>
      <c r="B1584" s="406" t="s">
        <v>8219</v>
      </c>
      <c r="C1584" s="405" t="s">
        <v>1299</v>
      </c>
      <c r="D1584" s="405">
        <v>158.77000000000001</v>
      </c>
    </row>
    <row r="1585" spans="1:4" ht="25.5">
      <c r="A1585" s="405">
        <v>3461</v>
      </c>
      <c r="B1585" s="406" t="s">
        <v>8220</v>
      </c>
      <c r="C1585" s="405" t="s">
        <v>1299</v>
      </c>
      <c r="D1585" s="405">
        <v>405.82</v>
      </c>
    </row>
    <row r="1586" spans="1:4" ht="25.5">
      <c r="A1586" s="405">
        <v>37433</v>
      </c>
      <c r="B1586" s="406" t="s">
        <v>8221</v>
      </c>
      <c r="C1586" s="405" t="s">
        <v>1299</v>
      </c>
      <c r="D1586" s="405">
        <v>157.19999999999999</v>
      </c>
    </row>
    <row r="1587" spans="1:4" ht="25.5">
      <c r="A1587" s="405">
        <v>37430</v>
      </c>
      <c r="B1587" s="406" t="s">
        <v>8222</v>
      </c>
      <c r="C1587" s="405" t="s">
        <v>1299</v>
      </c>
      <c r="D1587" s="405">
        <v>19.7</v>
      </c>
    </row>
    <row r="1588" spans="1:4" ht="25.5">
      <c r="A1588" s="405">
        <v>37434</v>
      </c>
      <c r="B1588" s="406" t="s">
        <v>8223</v>
      </c>
      <c r="C1588" s="405" t="s">
        <v>1299</v>
      </c>
      <c r="D1588" s="407">
        <v>1465.76</v>
      </c>
    </row>
    <row r="1589" spans="1:4" ht="25.5">
      <c r="A1589" s="405">
        <v>37431</v>
      </c>
      <c r="B1589" s="406" t="s">
        <v>8224</v>
      </c>
      <c r="C1589" s="405" t="s">
        <v>1299</v>
      </c>
      <c r="D1589" s="405">
        <v>26.72</v>
      </c>
    </row>
    <row r="1590" spans="1:4" ht="25.5">
      <c r="A1590" s="405">
        <v>37432</v>
      </c>
      <c r="B1590" s="406" t="s">
        <v>8225</v>
      </c>
      <c r="C1590" s="405" t="s">
        <v>1299</v>
      </c>
      <c r="D1590" s="405">
        <v>49.29</v>
      </c>
    </row>
    <row r="1591" spans="1:4" ht="38.25">
      <c r="A1591" s="405">
        <v>37413</v>
      </c>
      <c r="B1591" s="406" t="s">
        <v>8226</v>
      </c>
      <c r="C1591" s="405" t="s">
        <v>1299</v>
      </c>
      <c r="D1591" s="405">
        <v>3.46</v>
      </c>
    </row>
    <row r="1592" spans="1:4" ht="38.25">
      <c r="A1592" s="405">
        <v>37414</v>
      </c>
      <c r="B1592" s="406" t="s">
        <v>8227</v>
      </c>
      <c r="C1592" s="405" t="s">
        <v>1299</v>
      </c>
      <c r="D1592" s="405">
        <v>3.93</v>
      </c>
    </row>
    <row r="1593" spans="1:4" ht="38.25">
      <c r="A1593" s="405">
        <v>37415</v>
      </c>
      <c r="B1593" s="406" t="s">
        <v>8228</v>
      </c>
      <c r="C1593" s="405" t="s">
        <v>1299</v>
      </c>
      <c r="D1593" s="405">
        <v>7.15</v>
      </c>
    </row>
    <row r="1594" spans="1:4" ht="38.25">
      <c r="A1594" s="405">
        <v>37416</v>
      </c>
      <c r="B1594" s="406" t="s">
        <v>8229</v>
      </c>
      <c r="C1594" s="405" t="s">
        <v>1299</v>
      </c>
      <c r="D1594" s="405">
        <v>3.24</v>
      </c>
    </row>
    <row r="1595" spans="1:4" ht="38.25">
      <c r="A1595" s="405">
        <v>37417</v>
      </c>
      <c r="B1595" s="406" t="s">
        <v>8230</v>
      </c>
      <c r="C1595" s="405" t="s">
        <v>1299</v>
      </c>
      <c r="D1595" s="405">
        <v>4.66</v>
      </c>
    </row>
    <row r="1596" spans="1:4" ht="38.25">
      <c r="A1596" s="405">
        <v>3112</v>
      </c>
      <c r="B1596" s="406" t="s">
        <v>8231</v>
      </c>
      <c r="C1596" s="405" t="s">
        <v>1307</v>
      </c>
      <c r="D1596" s="405">
        <v>52.46</v>
      </c>
    </row>
    <row r="1597" spans="1:4" ht="38.25">
      <c r="A1597" s="405">
        <v>3113</v>
      </c>
      <c r="B1597" s="406" t="s">
        <v>8232</v>
      </c>
      <c r="C1597" s="405" t="s">
        <v>1307</v>
      </c>
      <c r="D1597" s="405">
        <v>60.44</v>
      </c>
    </row>
    <row r="1598" spans="1:4" ht="51">
      <c r="A1598" s="405">
        <v>3114</v>
      </c>
      <c r="B1598" s="406" t="s">
        <v>8233</v>
      </c>
      <c r="C1598" s="405" t="s">
        <v>1299</v>
      </c>
      <c r="D1598" s="405">
        <v>27.3</v>
      </c>
    </row>
    <row r="1599" spans="1:4" ht="25.5">
      <c r="A1599" s="405">
        <v>34519</v>
      </c>
      <c r="B1599" s="406" t="s">
        <v>8234</v>
      </c>
      <c r="C1599" s="405" t="s">
        <v>1299</v>
      </c>
      <c r="D1599" s="405">
        <v>71.819999999999993</v>
      </c>
    </row>
    <row r="1600" spans="1:4" ht="38.25">
      <c r="A1600" s="405">
        <v>10510</v>
      </c>
      <c r="B1600" s="406" t="s">
        <v>8235</v>
      </c>
      <c r="C1600" s="405" t="s">
        <v>1299</v>
      </c>
      <c r="D1600" s="405">
        <v>66.94</v>
      </c>
    </row>
    <row r="1601" spans="1:4" ht="25.5">
      <c r="A1601" s="405">
        <v>1649</v>
      </c>
      <c r="B1601" s="406" t="s">
        <v>8236</v>
      </c>
      <c r="C1601" s="405" t="s">
        <v>1299</v>
      </c>
      <c r="D1601" s="405">
        <v>34.26</v>
      </c>
    </row>
    <row r="1602" spans="1:4" ht="25.5">
      <c r="A1602" s="405">
        <v>1653</v>
      </c>
      <c r="B1602" s="406" t="s">
        <v>8237</v>
      </c>
      <c r="C1602" s="405" t="s">
        <v>1299</v>
      </c>
      <c r="D1602" s="405">
        <v>26.83</v>
      </c>
    </row>
    <row r="1603" spans="1:4" ht="25.5">
      <c r="A1603" s="405">
        <v>1647</v>
      </c>
      <c r="B1603" s="406" t="s">
        <v>8238</v>
      </c>
      <c r="C1603" s="405" t="s">
        <v>1299</v>
      </c>
      <c r="D1603" s="405">
        <v>9.61</v>
      </c>
    </row>
    <row r="1604" spans="1:4" ht="25.5">
      <c r="A1604" s="405">
        <v>1648</v>
      </c>
      <c r="B1604" s="406" t="s">
        <v>8239</v>
      </c>
      <c r="C1604" s="405" t="s">
        <v>1299</v>
      </c>
      <c r="D1604" s="405">
        <v>18.45</v>
      </c>
    </row>
    <row r="1605" spans="1:4" ht="25.5">
      <c r="A1605" s="405">
        <v>1651</v>
      </c>
      <c r="B1605" s="406" t="s">
        <v>8240</v>
      </c>
      <c r="C1605" s="405" t="s">
        <v>1299</v>
      </c>
      <c r="D1605" s="405">
        <v>85.6</v>
      </c>
    </row>
    <row r="1606" spans="1:4" ht="25.5">
      <c r="A1606" s="405">
        <v>1650</v>
      </c>
      <c r="B1606" s="406" t="s">
        <v>8241</v>
      </c>
      <c r="C1606" s="405" t="s">
        <v>1299</v>
      </c>
      <c r="D1606" s="405">
        <v>47.31</v>
      </c>
    </row>
    <row r="1607" spans="1:4" ht="25.5">
      <c r="A1607" s="405">
        <v>1654</v>
      </c>
      <c r="B1607" s="406" t="s">
        <v>8242</v>
      </c>
      <c r="C1607" s="405" t="s">
        <v>1299</v>
      </c>
      <c r="D1607" s="405">
        <v>13.19</v>
      </c>
    </row>
    <row r="1608" spans="1:4" ht="25.5">
      <c r="A1608" s="405">
        <v>1652</v>
      </c>
      <c r="B1608" s="406" t="s">
        <v>8243</v>
      </c>
      <c r="C1608" s="405" t="s">
        <v>1299</v>
      </c>
      <c r="D1608" s="405">
        <v>122.85</v>
      </c>
    </row>
    <row r="1609" spans="1:4" ht="25.5">
      <c r="A1609" s="405">
        <v>1747</v>
      </c>
      <c r="B1609" s="406" t="s">
        <v>8244</v>
      </c>
      <c r="C1609" s="405" t="s">
        <v>1299</v>
      </c>
      <c r="D1609" s="405">
        <v>128.41999999999999</v>
      </c>
    </row>
    <row r="1610" spans="1:4" ht="25.5">
      <c r="A1610" s="405">
        <v>1744</v>
      </c>
      <c r="B1610" s="406" t="s">
        <v>8245</v>
      </c>
      <c r="C1610" s="405" t="s">
        <v>1299</v>
      </c>
      <c r="D1610" s="405">
        <v>88.95</v>
      </c>
    </row>
    <row r="1611" spans="1:4" ht="25.5">
      <c r="A1611" s="405">
        <v>1743</v>
      </c>
      <c r="B1611" s="406" t="s">
        <v>8246</v>
      </c>
      <c r="C1611" s="405" t="s">
        <v>1299</v>
      </c>
      <c r="D1611" s="405">
        <v>116.81</v>
      </c>
    </row>
    <row r="1612" spans="1:4" ht="25.5">
      <c r="A1612" s="405">
        <v>7241</v>
      </c>
      <c r="B1612" s="406" t="s">
        <v>8247</v>
      </c>
      <c r="C1612" s="405" t="s">
        <v>1304</v>
      </c>
      <c r="D1612" s="405">
        <v>46.45</v>
      </c>
    </row>
    <row r="1613" spans="1:4" ht="51">
      <c r="A1613" s="405">
        <v>39640</v>
      </c>
      <c r="B1613" s="406" t="s">
        <v>8248</v>
      </c>
      <c r="C1613" s="405" t="s">
        <v>1299</v>
      </c>
      <c r="D1613" s="405">
        <v>5.66</v>
      </c>
    </row>
    <row r="1614" spans="1:4" ht="51">
      <c r="A1614" s="405">
        <v>11013</v>
      </c>
      <c r="B1614" s="406" t="s">
        <v>8249</v>
      </c>
      <c r="C1614" s="405" t="s">
        <v>1299</v>
      </c>
      <c r="D1614" s="405">
        <v>11.66</v>
      </c>
    </row>
    <row r="1615" spans="1:4" ht="51">
      <c r="A1615" s="405">
        <v>11017</v>
      </c>
      <c r="B1615" s="406" t="s">
        <v>8250</v>
      </c>
      <c r="C1615" s="405" t="s">
        <v>1299</v>
      </c>
      <c r="D1615" s="405">
        <v>4.9800000000000004</v>
      </c>
    </row>
    <row r="1616" spans="1:4" ht="38.25">
      <c r="A1616" s="405">
        <v>20236</v>
      </c>
      <c r="B1616" s="406" t="s">
        <v>8251</v>
      </c>
      <c r="C1616" s="405" t="s">
        <v>1299</v>
      </c>
      <c r="D1616" s="405">
        <v>21.92</v>
      </c>
    </row>
    <row r="1617" spans="1:4" ht="38.25">
      <c r="A1617" s="405">
        <v>7215</v>
      </c>
      <c r="B1617" s="406" t="s">
        <v>8252</v>
      </c>
      <c r="C1617" s="405" t="s">
        <v>1299</v>
      </c>
      <c r="D1617" s="405">
        <v>18.77</v>
      </c>
    </row>
    <row r="1618" spans="1:4" ht="38.25">
      <c r="A1618" s="405">
        <v>7216</v>
      </c>
      <c r="B1618" s="406" t="s">
        <v>8253</v>
      </c>
      <c r="C1618" s="405" t="s">
        <v>1299</v>
      </c>
      <c r="D1618" s="405">
        <v>78.45</v>
      </c>
    </row>
    <row r="1619" spans="1:4" ht="38.25">
      <c r="A1619" s="405">
        <v>20235</v>
      </c>
      <c r="B1619" s="406" t="s">
        <v>8254</v>
      </c>
      <c r="C1619" s="405" t="s">
        <v>1299</v>
      </c>
      <c r="D1619" s="405">
        <v>39.659999999999997</v>
      </c>
    </row>
    <row r="1620" spans="1:4" ht="38.25">
      <c r="A1620" s="405">
        <v>7181</v>
      </c>
      <c r="B1620" s="406" t="s">
        <v>8255</v>
      </c>
      <c r="C1620" s="405" t="s">
        <v>1299</v>
      </c>
      <c r="D1620" s="405">
        <v>2.84</v>
      </c>
    </row>
    <row r="1621" spans="1:4" ht="38.25">
      <c r="A1621" s="405">
        <v>40866</v>
      </c>
      <c r="B1621" s="406" t="s">
        <v>8256</v>
      </c>
      <c r="C1621" s="405" t="s">
        <v>1299</v>
      </c>
      <c r="D1621" s="405">
        <v>9.4</v>
      </c>
    </row>
    <row r="1622" spans="1:4" ht="38.25">
      <c r="A1622" s="405">
        <v>7214</v>
      </c>
      <c r="B1622" s="406" t="s">
        <v>8257</v>
      </c>
      <c r="C1622" s="405" t="s">
        <v>1299</v>
      </c>
      <c r="D1622" s="405">
        <v>26.88</v>
      </c>
    </row>
    <row r="1623" spans="1:4" ht="38.25">
      <c r="A1623" s="405">
        <v>7219</v>
      </c>
      <c r="B1623" s="406" t="s">
        <v>8258</v>
      </c>
      <c r="C1623" s="405" t="s">
        <v>1299</v>
      </c>
      <c r="D1623" s="405">
        <v>27.82</v>
      </c>
    </row>
    <row r="1624" spans="1:4" ht="25.5">
      <c r="A1624" s="405">
        <v>37972</v>
      </c>
      <c r="B1624" s="406" t="s">
        <v>8259</v>
      </c>
      <c r="C1624" s="405" t="s">
        <v>1299</v>
      </c>
      <c r="D1624" s="405">
        <v>7.77</v>
      </c>
    </row>
    <row r="1625" spans="1:4" ht="25.5">
      <c r="A1625" s="405">
        <v>37973</v>
      </c>
      <c r="B1625" s="406" t="s">
        <v>8260</v>
      </c>
      <c r="C1625" s="405" t="s">
        <v>1299</v>
      </c>
      <c r="D1625" s="405">
        <v>12.44</v>
      </c>
    </row>
    <row r="1626" spans="1:4" ht="25.5">
      <c r="A1626" s="405">
        <v>37971</v>
      </c>
      <c r="B1626" s="406" t="s">
        <v>8261</v>
      </c>
      <c r="C1626" s="405" t="s">
        <v>1299</v>
      </c>
      <c r="D1626" s="405">
        <v>4.67</v>
      </c>
    </row>
    <row r="1627" spans="1:4" ht="25.5">
      <c r="A1627" s="405">
        <v>20094</v>
      </c>
      <c r="B1627" s="406" t="s">
        <v>8262</v>
      </c>
      <c r="C1627" s="405" t="s">
        <v>1299</v>
      </c>
      <c r="D1627" s="405">
        <v>14.78</v>
      </c>
    </row>
    <row r="1628" spans="1:4" ht="25.5">
      <c r="A1628" s="405">
        <v>20095</v>
      </c>
      <c r="B1628" s="406" t="s">
        <v>8263</v>
      </c>
      <c r="C1628" s="405" t="s">
        <v>1299</v>
      </c>
      <c r="D1628" s="405">
        <v>18.82</v>
      </c>
    </row>
    <row r="1629" spans="1:4" ht="25.5">
      <c r="A1629" s="405">
        <v>1954</v>
      </c>
      <c r="B1629" s="406" t="s">
        <v>8264</v>
      </c>
      <c r="C1629" s="405" t="s">
        <v>1299</v>
      </c>
      <c r="D1629" s="405">
        <v>84.98</v>
      </c>
    </row>
    <row r="1630" spans="1:4" ht="25.5">
      <c r="A1630" s="405">
        <v>1926</v>
      </c>
      <c r="B1630" s="406" t="s">
        <v>8265</v>
      </c>
      <c r="C1630" s="405" t="s">
        <v>1299</v>
      </c>
      <c r="D1630" s="405">
        <v>1.1200000000000001</v>
      </c>
    </row>
    <row r="1631" spans="1:4" ht="25.5">
      <c r="A1631" s="405">
        <v>1927</v>
      </c>
      <c r="B1631" s="406" t="s">
        <v>8266</v>
      </c>
      <c r="C1631" s="405" t="s">
        <v>1299</v>
      </c>
      <c r="D1631" s="405">
        <v>1.48</v>
      </c>
    </row>
    <row r="1632" spans="1:4" ht="25.5">
      <c r="A1632" s="405">
        <v>1923</v>
      </c>
      <c r="B1632" s="406" t="s">
        <v>8267</v>
      </c>
      <c r="C1632" s="405" t="s">
        <v>1299</v>
      </c>
      <c r="D1632" s="405">
        <v>2.42</v>
      </c>
    </row>
    <row r="1633" spans="1:4" ht="25.5">
      <c r="A1633" s="405">
        <v>1929</v>
      </c>
      <c r="B1633" s="406" t="s">
        <v>8268</v>
      </c>
      <c r="C1633" s="405" t="s">
        <v>1299</v>
      </c>
      <c r="D1633" s="405">
        <v>3.97</v>
      </c>
    </row>
    <row r="1634" spans="1:4" ht="25.5">
      <c r="A1634" s="405">
        <v>1930</v>
      </c>
      <c r="B1634" s="406" t="s">
        <v>8269</v>
      </c>
      <c r="C1634" s="405" t="s">
        <v>1299</v>
      </c>
      <c r="D1634" s="405">
        <v>7.69</v>
      </c>
    </row>
    <row r="1635" spans="1:4" ht="25.5">
      <c r="A1635" s="405">
        <v>1924</v>
      </c>
      <c r="B1635" s="406" t="s">
        <v>8270</v>
      </c>
      <c r="C1635" s="405" t="s">
        <v>1299</v>
      </c>
      <c r="D1635" s="405">
        <v>13.26</v>
      </c>
    </row>
    <row r="1636" spans="1:4" ht="25.5">
      <c r="A1636" s="405">
        <v>1922</v>
      </c>
      <c r="B1636" s="406" t="s">
        <v>8271</v>
      </c>
      <c r="C1636" s="405" t="s">
        <v>1299</v>
      </c>
      <c r="D1636" s="405">
        <v>19.7</v>
      </c>
    </row>
    <row r="1637" spans="1:4" ht="25.5">
      <c r="A1637" s="405">
        <v>1953</v>
      </c>
      <c r="B1637" s="406" t="s">
        <v>8272</v>
      </c>
      <c r="C1637" s="405" t="s">
        <v>1299</v>
      </c>
      <c r="D1637" s="405">
        <v>34.43</v>
      </c>
    </row>
    <row r="1638" spans="1:4" ht="25.5">
      <c r="A1638" s="405">
        <v>1962</v>
      </c>
      <c r="B1638" s="406" t="s">
        <v>8273</v>
      </c>
      <c r="C1638" s="405" t="s">
        <v>1299</v>
      </c>
      <c r="D1638" s="405">
        <v>112.65</v>
      </c>
    </row>
    <row r="1639" spans="1:4" ht="25.5">
      <c r="A1639" s="405">
        <v>1955</v>
      </c>
      <c r="B1639" s="406" t="s">
        <v>8274</v>
      </c>
      <c r="C1639" s="405" t="s">
        <v>1299</v>
      </c>
      <c r="D1639" s="405">
        <v>1.49</v>
      </c>
    </row>
    <row r="1640" spans="1:4" ht="25.5">
      <c r="A1640" s="405">
        <v>1956</v>
      </c>
      <c r="B1640" s="406" t="s">
        <v>8275</v>
      </c>
      <c r="C1640" s="405" t="s">
        <v>1299</v>
      </c>
      <c r="D1640" s="405">
        <v>1.92</v>
      </c>
    </row>
    <row r="1641" spans="1:4" ht="25.5">
      <c r="A1641" s="405">
        <v>1957</v>
      </c>
      <c r="B1641" s="406" t="s">
        <v>8276</v>
      </c>
      <c r="C1641" s="405" t="s">
        <v>1299</v>
      </c>
      <c r="D1641" s="405">
        <v>4.3600000000000003</v>
      </c>
    </row>
    <row r="1642" spans="1:4" ht="25.5">
      <c r="A1642" s="405">
        <v>1958</v>
      </c>
      <c r="B1642" s="406" t="s">
        <v>8277</v>
      </c>
      <c r="C1642" s="405" t="s">
        <v>1299</v>
      </c>
      <c r="D1642" s="405">
        <v>7.75</v>
      </c>
    </row>
    <row r="1643" spans="1:4" ht="25.5">
      <c r="A1643" s="405">
        <v>1959</v>
      </c>
      <c r="B1643" s="406" t="s">
        <v>8278</v>
      </c>
      <c r="C1643" s="405" t="s">
        <v>1299</v>
      </c>
      <c r="D1643" s="405">
        <v>9.4499999999999993</v>
      </c>
    </row>
    <row r="1644" spans="1:4" ht="25.5">
      <c r="A1644" s="405">
        <v>1925</v>
      </c>
      <c r="B1644" s="406" t="s">
        <v>8279</v>
      </c>
      <c r="C1644" s="405" t="s">
        <v>1299</v>
      </c>
      <c r="D1644" s="405">
        <v>23.36</v>
      </c>
    </row>
    <row r="1645" spans="1:4" ht="25.5">
      <c r="A1645" s="405">
        <v>1960</v>
      </c>
      <c r="B1645" s="406" t="s">
        <v>8280</v>
      </c>
      <c r="C1645" s="405" t="s">
        <v>1299</v>
      </c>
      <c r="D1645" s="405">
        <v>33.21</v>
      </c>
    </row>
    <row r="1646" spans="1:4" ht="25.5">
      <c r="A1646" s="405">
        <v>1961</v>
      </c>
      <c r="B1646" s="406" t="s">
        <v>8281</v>
      </c>
      <c r="C1646" s="405" t="s">
        <v>1299</v>
      </c>
      <c r="D1646" s="405">
        <v>47.72</v>
      </c>
    </row>
    <row r="1647" spans="1:4" ht="25.5">
      <c r="A1647" s="405">
        <v>38426</v>
      </c>
      <c r="B1647" s="406" t="s">
        <v>8282</v>
      </c>
      <c r="C1647" s="405" t="s">
        <v>1299</v>
      </c>
      <c r="D1647" s="405">
        <v>14.4</v>
      </c>
    </row>
    <row r="1648" spans="1:4" ht="25.5">
      <c r="A1648" s="405">
        <v>38423</v>
      </c>
      <c r="B1648" s="406" t="s">
        <v>8283</v>
      </c>
      <c r="C1648" s="405" t="s">
        <v>1299</v>
      </c>
      <c r="D1648" s="405">
        <v>32.659999999999997</v>
      </c>
    </row>
    <row r="1649" spans="1:4" ht="25.5">
      <c r="A1649" s="405">
        <v>38421</v>
      </c>
      <c r="B1649" s="406" t="s">
        <v>8284</v>
      </c>
      <c r="C1649" s="405" t="s">
        <v>1299</v>
      </c>
      <c r="D1649" s="405">
        <v>15.42</v>
      </c>
    </row>
    <row r="1650" spans="1:4" ht="25.5">
      <c r="A1650" s="405">
        <v>38422</v>
      </c>
      <c r="B1650" s="406" t="s">
        <v>8285</v>
      </c>
      <c r="C1650" s="405" t="s">
        <v>1299</v>
      </c>
      <c r="D1650" s="405">
        <v>22.54</v>
      </c>
    </row>
    <row r="1651" spans="1:4" ht="38.25">
      <c r="A1651" s="405">
        <v>39866</v>
      </c>
      <c r="B1651" s="406" t="s">
        <v>8286</v>
      </c>
      <c r="C1651" s="405" t="s">
        <v>1299</v>
      </c>
      <c r="D1651" s="405">
        <v>15.41</v>
      </c>
    </row>
    <row r="1652" spans="1:4" ht="38.25">
      <c r="A1652" s="405">
        <v>39867</v>
      </c>
      <c r="B1652" s="406" t="s">
        <v>8287</v>
      </c>
      <c r="C1652" s="405" t="s">
        <v>1299</v>
      </c>
      <c r="D1652" s="405">
        <v>34.26</v>
      </c>
    </row>
    <row r="1653" spans="1:4" ht="38.25">
      <c r="A1653" s="405">
        <v>39868</v>
      </c>
      <c r="B1653" s="406" t="s">
        <v>8288</v>
      </c>
      <c r="C1653" s="405" t="s">
        <v>1299</v>
      </c>
      <c r="D1653" s="405">
        <v>61.73</v>
      </c>
    </row>
    <row r="1654" spans="1:4" ht="25.5">
      <c r="A1654" s="405">
        <v>37999</v>
      </c>
      <c r="B1654" s="406" t="s">
        <v>8289</v>
      </c>
      <c r="C1654" s="405" t="s">
        <v>1299</v>
      </c>
      <c r="D1654" s="405">
        <v>7.45</v>
      </c>
    </row>
    <row r="1655" spans="1:4" ht="25.5">
      <c r="A1655" s="405">
        <v>38000</v>
      </c>
      <c r="B1655" s="406" t="s">
        <v>8290</v>
      </c>
      <c r="C1655" s="405" t="s">
        <v>1299</v>
      </c>
      <c r="D1655" s="405">
        <v>9.86</v>
      </c>
    </row>
    <row r="1656" spans="1:4" ht="25.5">
      <c r="A1656" s="405">
        <v>38129</v>
      </c>
      <c r="B1656" s="406" t="s">
        <v>8291</v>
      </c>
      <c r="C1656" s="405" t="s">
        <v>1299</v>
      </c>
      <c r="D1656" s="405">
        <v>2.58</v>
      </c>
    </row>
    <row r="1657" spans="1:4" ht="25.5">
      <c r="A1657" s="405">
        <v>38025</v>
      </c>
      <c r="B1657" s="406" t="s">
        <v>8292</v>
      </c>
      <c r="C1657" s="405" t="s">
        <v>1299</v>
      </c>
      <c r="D1657" s="405">
        <v>4.3099999999999996</v>
      </c>
    </row>
    <row r="1658" spans="1:4" ht="25.5">
      <c r="A1658" s="405">
        <v>38026</v>
      </c>
      <c r="B1658" s="406" t="s">
        <v>8293</v>
      </c>
      <c r="C1658" s="405" t="s">
        <v>1299</v>
      </c>
      <c r="D1658" s="405">
        <v>11.55</v>
      </c>
    </row>
    <row r="1659" spans="1:4" ht="25.5">
      <c r="A1659" s="405">
        <v>1858</v>
      </c>
      <c r="B1659" s="406" t="s">
        <v>8294</v>
      </c>
      <c r="C1659" s="405" t="s">
        <v>1299</v>
      </c>
      <c r="D1659" s="405">
        <v>20.69</v>
      </c>
    </row>
    <row r="1660" spans="1:4" ht="25.5">
      <c r="A1660" s="405">
        <v>1844</v>
      </c>
      <c r="B1660" s="406" t="s">
        <v>8295</v>
      </c>
      <c r="C1660" s="405" t="s">
        <v>1299</v>
      </c>
      <c r="D1660" s="405">
        <v>76.290000000000006</v>
      </c>
    </row>
    <row r="1661" spans="1:4" ht="25.5">
      <c r="A1661" s="405">
        <v>1863</v>
      </c>
      <c r="B1661" s="406" t="s">
        <v>8296</v>
      </c>
      <c r="C1661" s="405" t="s">
        <v>1299</v>
      </c>
      <c r="D1661" s="405">
        <v>30.03</v>
      </c>
    </row>
    <row r="1662" spans="1:4" ht="25.5">
      <c r="A1662" s="405">
        <v>1865</v>
      </c>
      <c r="B1662" s="406" t="s">
        <v>8297</v>
      </c>
      <c r="C1662" s="405" t="s">
        <v>1299</v>
      </c>
      <c r="D1662" s="405">
        <v>109.55</v>
      </c>
    </row>
    <row r="1663" spans="1:4" ht="25.5">
      <c r="A1663" s="405">
        <v>36355</v>
      </c>
      <c r="B1663" s="406" t="s">
        <v>8298</v>
      </c>
      <c r="C1663" s="405" t="s">
        <v>1299</v>
      </c>
      <c r="D1663" s="405">
        <v>4.8499999999999996</v>
      </c>
    </row>
    <row r="1664" spans="1:4" ht="25.5">
      <c r="A1664" s="405">
        <v>36356</v>
      </c>
      <c r="B1664" s="406" t="s">
        <v>8299</v>
      </c>
      <c r="C1664" s="405" t="s">
        <v>1299</v>
      </c>
      <c r="D1664" s="405">
        <v>8.16</v>
      </c>
    </row>
    <row r="1665" spans="1:4" ht="25.5">
      <c r="A1665" s="405">
        <v>1932</v>
      </c>
      <c r="B1665" s="406" t="s">
        <v>8300</v>
      </c>
      <c r="C1665" s="405" t="s">
        <v>1299</v>
      </c>
      <c r="D1665" s="405">
        <v>5.56</v>
      </c>
    </row>
    <row r="1666" spans="1:4" ht="25.5">
      <c r="A1666" s="405">
        <v>1933</v>
      </c>
      <c r="B1666" s="406" t="s">
        <v>8301</v>
      </c>
      <c r="C1666" s="405" t="s">
        <v>1299</v>
      </c>
      <c r="D1666" s="405">
        <v>2.4500000000000002</v>
      </c>
    </row>
    <row r="1667" spans="1:4" ht="25.5">
      <c r="A1667" s="405">
        <v>1951</v>
      </c>
      <c r="B1667" s="406" t="s">
        <v>8302</v>
      </c>
      <c r="C1667" s="405" t="s">
        <v>1299</v>
      </c>
      <c r="D1667" s="405">
        <v>10.88</v>
      </c>
    </row>
    <row r="1668" spans="1:4" ht="25.5">
      <c r="A1668" s="405">
        <v>1966</v>
      </c>
      <c r="B1668" s="406" t="s">
        <v>8303</v>
      </c>
      <c r="C1668" s="405" t="s">
        <v>1299</v>
      </c>
      <c r="D1668" s="405">
        <v>12.52</v>
      </c>
    </row>
    <row r="1669" spans="1:4" ht="25.5">
      <c r="A1669" s="405">
        <v>1952</v>
      </c>
      <c r="B1669" s="406" t="s">
        <v>8304</v>
      </c>
      <c r="C1669" s="405" t="s">
        <v>1299</v>
      </c>
      <c r="D1669" s="405">
        <v>47.02</v>
      </c>
    </row>
    <row r="1670" spans="1:4" ht="25.5">
      <c r="A1670" s="405">
        <v>20104</v>
      </c>
      <c r="B1670" s="406" t="s">
        <v>8305</v>
      </c>
      <c r="C1670" s="405" t="s">
        <v>1299</v>
      </c>
      <c r="D1670" s="405">
        <v>347.48</v>
      </c>
    </row>
    <row r="1671" spans="1:4" ht="25.5">
      <c r="A1671" s="405">
        <v>20105</v>
      </c>
      <c r="B1671" s="406" t="s">
        <v>8306</v>
      </c>
      <c r="C1671" s="405" t="s">
        <v>1299</v>
      </c>
      <c r="D1671" s="405">
        <v>541.23</v>
      </c>
    </row>
    <row r="1672" spans="1:4" ht="25.5">
      <c r="A1672" s="405">
        <v>1965</v>
      </c>
      <c r="B1672" s="406" t="s">
        <v>8307</v>
      </c>
      <c r="C1672" s="405" t="s">
        <v>1299</v>
      </c>
      <c r="D1672" s="405">
        <v>25.38</v>
      </c>
    </row>
    <row r="1673" spans="1:4" ht="25.5">
      <c r="A1673" s="405">
        <v>10765</v>
      </c>
      <c r="B1673" s="406" t="s">
        <v>8308</v>
      </c>
      <c r="C1673" s="405" t="s">
        <v>1299</v>
      </c>
      <c r="D1673" s="405">
        <v>6.41</v>
      </c>
    </row>
    <row r="1674" spans="1:4" ht="25.5">
      <c r="A1674" s="405">
        <v>10767</v>
      </c>
      <c r="B1674" s="406" t="s">
        <v>8309</v>
      </c>
      <c r="C1674" s="405" t="s">
        <v>1299</v>
      </c>
      <c r="D1674" s="405">
        <v>21.02</v>
      </c>
    </row>
    <row r="1675" spans="1:4" ht="25.5">
      <c r="A1675" s="405">
        <v>1970</v>
      </c>
      <c r="B1675" s="406" t="s">
        <v>8310</v>
      </c>
      <c r="C1675" s="405" t="s">
        <v>1299</v>
      </c>
      <c r="D1675" s="405">
        <v>26.35</v>
      </c>
    </row>
    <row r="1676" spans="1:4" ht="25.5">
      <c r="A1676" s="405">
        <v>1967</v>
      </c>
      <c r="B1676" s="406" t="s">
        <v>8311</v>
      </c>
      <c r="C1676" s="405" t="s">
        <v>1299</v>
      </c>
      <c r="D1676" s="405">
        <v>2.93</v>
      </c>
    </row>
    <row r="1677" spans="1:4" ht="25.5">
      <c r="A1677" s="405">
        <v>1968</v>
      </c>
      <c r="B1677" s="406" t="s">
        <v>8312</v>
      </c>
      <c r="C1677" s="405" t="s">
        <v>1299</v>
      </c>
      <c r="D1677" s="405">
        <v>6.14</v>
      </c>
    </row>
    <row r="1678" spans="1:4" ht="25.5">
      <c r="A1678" s="405">
        <v>1969</v>
      </c>
      <c r="B1678" s="406" t="s">
        <v>8313</v>
      </c>
      <c r="C1678" s="405" t="s">
        <v>1299</v>
      </c>
      <c r="D1678" s="405">
        <v>18.07</v>
      </c>
    </row>
    <row r="1679" spans="1:4" ht="25.5">
      <c r="A1679" s="405">
        <v>1839</v>
      </c>
      <c r="B1679" s="406" t="s">
        <v>8314</v>
      </c>
      <c r="C1679" s="405" t="s">
        <v>1299</v>
      </c>
      <c r="D1679" s="405">
        <v>104.44</v>
      </c>
    </row>
    <row r="1680" spans="1:4" ht="25.5">
      <c r="A1680" s="405">
        <v>1835</v>
      </c>
      <c r="B1680" s="406" t="s">
        <v>8315</v>
      </c>
      <c r="C1680" s="405" t="s">
        <v>1299</v>
      </c>
      <c r="D1680" s="405">
        <v>22.2</v>
      </c>
    </row>
    <row r="1681" spans="1:4" ht="25.5">
      <c r="A1681" s="405">
        <v>1823</v>
      </c>
      <c r="B1681" s="406" t="s">
        <v>8316</v>
      </c>
      <c r="C1681" s="405" t="s">
        <v>1299</v>
      </c>
      <c r="D1681" s="405">
        <v>42.93</v>
      </c>
    </row>
    <row r="1682" spans="1:4" ht="25.5">
      <c r="A1682" s="405">
        <v>1827</v>
      </c>
      <c r="B1682" s="406" t="s">
        <v>8317</v>
      </c>
      <c r="C1682" s="405" t="s">
        <v>1299</v>
      </c>
      <c r="D1682" s="405">
        <v>103.42</v>
      </c>
    </row>
    <row r="1683" spans="1:4" ht="25.5">
      <c r="A1683" s="405">
        <v>1831</v>
      </c>
      <c r="B1683" s="406" t="s">
        <v>8318</v>
      </c>
      <c r="C1683" s="405" t="s">
        <v>1299</v>
      </c>
      <c r="D1683" s="405">
        <v>22.58</v>
      </c>
    </row>
    <row r="1684" spans="1:4" ht="25.5">
      <c r="A1684" s="405">
        <v>1825</v>
      </c>
      <c r="B1684" s="406" t="s">
        <v>8319</v>
      </c>
      <c r="C1684" s="405" t="s">
        <v>1299</v>
      </c>
      <c r="D1684" s="405">
        <v>55.72</v>
      </c>
    </row>
    <row r="1685" spans="1:4" ht="25.5">
      <c r="A1685" s="405">
        <v>1828</v>
      </c>
      <c r="B1685" s="406" t="s">
        <v>8320</v>
      </c>
      <c r="C1685" s="405" t="s">
        <v>1299</v>
      </c>
      <c r="D1685" s="405">
        <v>126.21</v>
      </c>
    </row>
    <row r="1686" spans="1:4" ht="25.5">
      <c r="A1686" s="405">
        <v>1845</v>
      </c>
      <c r="B1686" s="406" t="s">
        <v>8321</v>
      </c>
      <c r="C1686" s="405" t="s">
        <v>1299</v>
      </c>
      <c r="D1686" s="405">
        <v>28.29</v>
      </c>
    </row>
    <row r="1687" spans="1:4" ht="25.5">
      <c r="A1687" s="405">
        <v>1824</v>
      </c>
      <c r="B1687" s="406" t="s">
        <v>8322</v>
      </c>
      <c r="C1687" s="405" t="s">
        <v>1299</v>
      </c>
      <c r="D1687" s="405">
        <v>66.790000000000006</v>
      </c>
    </row>
    <row r="1688" spans="1:4" ht="25.5">
      <c r="A1688" s="405">
        <v>1941</v>
      </c>
      <c r="B1688" s="406" t="s">
        <v>8323</v>
      </c>
      <c r="C1688" s="405" t="s">
        <v>1299</v>
      </c>
      <c r="D1688" s="405">
        <v>16.649999999999999</v>
      </c>
    </row>
    <row r="1689" spans="1:4" ht="25.5">
      <c r="A1689" s="405">
        <v>1940</v>
      </c>
      <c r="B1689" s="406" t="s">
        <v>8324</v>
      </c>
      <c r="C1689" s="405" t="s">
        <v>1299</v>
      </c>
      <c r="D1689" s="405">
        <v>12.58</v>
      </c>
    </row>
    <row r="1690" spans="1:4" ht="25.5">
      <c r="A1690" s="405">
        <v>1937</v>
      </c>
      <c r="B1690" s="406" t="s">
        <v>8325</v>
      </c>
      <c r="C1690" s="405" t="s">
        <v>1299</v>
      </c>
      <c r="D1690" s="405">
        <v>2.61</v>
      </c>
    </row>
    <row r="1691" spans="1:4" ht="25.5">
      <c r="A1691" s="405">
        <v>1939</v>
      </c>
      <c r="B1691" s="406" t="s">
        <v>8326</v>
      </c>
      <c r="C1691" s="405" t="s">
        <v>1299</v>
      </c>
      <c r="D1691" s="405">
        <v>5.17</v>
      </c>
    </row>
    <row r="1692" spans="1:4" ht="25.5">
      <c r="A1692" s="405">
        <v>1942</v>
      </c>
      <c r="B1692" s="406" t="s">
        <v>8327</v>
      </c>
      <c r="C1692" s="405" t="s">
        <v>1299</v>
      </c>
      <c r="D1692" s="405">
        <v>23.76</v>
      </c>
    </row>
    <row r="1693" spans="1:4" ht="25.5">
      <c r="A1693" s="405">
        <v>1938</v>
      </c>
      <c r="B1693" s="406" t="s">
        <v>8328</v>
      </c>
      <c r="C1693" s="405" t="s">
        <v>1299</v>
      </c>
      <c r="D1693" s="405">
        <v>3.31</v>
      </c>
    </row>
    <row r="1694" spans="1:4" ht="38.25">
      <c r="A1694" s="405">
        <v>42692</v>
      </c>
      <c r="B1694" s="406" t="s">
        <v>11981</v>
      </c>
      <c r="C1694" s="405" t="s">
        <v>1299</v>
      </c>
      <c r="D1694" s="405">
        <v>243.06</v>
      </c>
    </row>
    <row r="1695" spans="1:4" ht="38.25">
      <c r="A1695" s="405">
        <v>42693</v>
      </c>
      <c r="B1695" s="406" t="s">
        <v>11982</v>
      </c>
      <c r="C1695" s="405" t="s">
        <v>1299</v>
      </c>
      <c r="D1695" s="405">
        <v>399.83</v>
      </c>
    </row>
    <row r="1696" spans="1:4" ht="38.25">
      <c r="A1696" s="405">
        <v>42695</v>
      </c>
      <c r="B1696" s="406" t="s">
        <v>11983</v>
      </c>
      <c r="C1696" s="405" t="s">
        <v>1299</v>
      </c>
      <c r="D1696" s="405">
        <v>304.01</v>
      </c>
    </row>
    <row r="1697" spans="1:4" ht="38.25">
      <c r="A1697" s="405">
        <v>42694</v>
      </c>
      <c r="B1697" s="406" t="s">
        <v>11984</v>
      </c>
      <c r="C1697" s="405" t="s">
        <v>1299</v>
      </c>
      <c r="D1697" s="405">
        <v>449.44</v>
      </c>
    </row>
    <row r="1698" spans="1:4" ht="38.25">
      <c r="A1698" s="405">
        <v>20097</v>
      </c>
      <c r="B1698" s="406" t="s">
        <v>8329</v>
      </c>
      <c r="C1698" s="405" t="s">
        <v>1299</v>
      </c>
      <c r="D1698" s="405">
        <v>24.89</v>
      </c>
    </row>
    <row r="1699" spans="1:4" ht="38.25">
      <c r="A1699" s="405">
        <v>20098</v>
      </c>
      <c r="B1699" s="406" t="s">
        <v>8330</v>
      </c>
      <c r="C1699" s="405" t="s">
        <v>1299</v>
      </c>
      <c r="D1699" s="405">
        <v>83.93</v>
      </c>
    </row>
    <row r="1700" spans="1:4" ht="38.25">
      <c r="A1700" s="405">
        <v>20096</v>
      </c>
      <c r="B1700" s="406" t="s">
        <v>8331</v>
      </c>
      <c r="C1700" s="405" t="s">
        <v>1299</v>
      </c>
      <c r="D1700" s="405">
        <v>16.28</v>
      </c>
    </row>
    <row r="1701" spans="1:4" ht="25.5">
      <c r="A1701" s="405">
        <v>1964</v>
      </c>
      <c r="B1701" s="406" t="s">
        <v>8332</v>
      </c>
      <c r="C1701" s="405" t="s">
        <v>1299</v>
      </c>
      <c r="D1701" s="405">
        <v>15.05</v>
      </c>
    </row>
    <row r="1702" spans="1:4" ht="25.5">
      <c r="A1702" s="405">
        <v>1880</v>
      </c>
      <c r="B1702" s="406" t="s">
        <v>8333</v>
      </c>
      <c r="C1702" s="405" t="s">
        <v>1299</v>
      </c>
      <c r="D1702" s="405">
        <v>2.2000000000000002</v>
      </c>
    </row>
    <row r="1703" spans="1:4" ht="25.5">
      <c r="A1703" s="405">
        <v>39274</v>
      </c>
      <c r="B1703" s="406" t="s">
        <v>8334</v>
      </c>
      <c r="C1703" s="405" t="s">
        <v>1299</v>
      </c>
      <c r="D1703" s="405">
        <v>1.7</v>
      </c>
    </row>
    <row r="1704" spans="1:4" ht="38.25">
      <c r="A1704" s="405">
        <v>2628</v>
      </c>
      <c r="B1704" s="406" t="s">
        <v>8335</v>
      </c>
      <c r="C1704" s="405" t="s">
        <v>1299</v>
      </c>
      <c r="D1704" s="405">
        <v>186.23</v>
      </c>
    </row>
    <row r="1705" spans="1:4" ht="38.25">
      <c r="A1705" s="405">
        <v>2622</v>
      </c>
      <c r="B1705" s="406" t="s">
        <v>8336</v>
      </c>
      <c r="C1705" s="405" t="s">
        <v>1299</v>
      </c>
      <c r="D1705" s="405">
        <v>4.42</v>
      </c>
    </row>
    <row r="1706" spans="1:4" ht="38.25">
      <c r="A1706" s="405">
        <v>2623</v>
      </c>
      <c r="B1706" s="406" t="s">
        <v>8337</v>
      </c>
      <c r="C1706" s="405" t="s">
        <v>1299</v>
      </c>
      <c r="D1706" s="405">
        <v>5.32</v>
      </c>
    </row>
    <row r="1707" spans="1:4" ht="38.25">
      <c r="A1707" s="405">
        <v>2624</v>
      </c>
      <c r="B1707" s="406" t="s">
        <v>8338</v>
      </c>
      <c r="C1707" s="405" t="s">
        <v>1299</v>
      </c>
      <c r="D1707" s="405">
        <v>8.4600000000000009</v>
      </c>
    </row>
    <row r="1708" spans="1:4" ht="38.25">
      <c r="A1708" s="405">
        <v>2625</v>
      </c>
      <c r="B1708" s="406" t="s">
        <v>8339</v>
      </c>
      <c r="C1708" s="405" t="s">
        <v>1299</v>
      </c>
      <c r="D1708" s="405">
        <v>17.87</v>
      </c>
    </row>
    <row r="1709" spans="1:4" ht="38.25">
      <c r="A1709" s="405">
        <v>2626</v>
      </c>
      <c r="B1709" s="406" t="s">
        <v>8340</v>
      </c>
      <c r="C1709" s="405" t="s">
        <v>1299</v>
      </c>
      <c r="D1709" s="405">
        <v>26.18</v>
      </c>
    </row>
    <row r="1710" spans="1:4" ht="38.25">
      <c r="A1710" s="405">
        <v>2630</v>
      </c>
      <c r="B1710" s="406" t="s">
        <v>8341</v>
      </c>
      <c r="C1710" s="405" t="s">
        <v>1299</v>
      </c>
      <c r="D1710" s="405">
        <v>39.82</v>
      </c>
    </row>
    <row r="1711" spans="1:4" ht="38.25">
      <c r="A1711" s="405">
        <v>2627</v>
      </c>
      <c r="B1711" s="406" t="s">
        <v>8342</v>
      </c>
      <c r="C1711" s="405" t="s">
        <v>1299</v>
      </c>
      <c r="D1711" s="405">
        <v>70.14</v>
      </c>
    </row>
    <row r="1712" spans="1:4" ht="38.25">
      <c r="A1712" s="405">
        <v>2629</v>
      </c>
      <c r="B1712" s="406" t="s">
        <v>8343</v>
      </c>
      <c r="C1712" s="405" t="s">
        <v>1299</v>
      </c>
      <c r="D1712" s="405">
        <v>94.87</v>
      </c>
    </row>
    <row r="1713" spans="1:4" ht="25.5">
      <c r="A1713" s="405">
        <v>12033</v>
      </c>
      <c r="B1713" s="406" t="s">
        <v>8344</v>
      </c>
      <c r="C1713" s="405" t="s">
        <v>1299</v>
      </c>
      <c r="D1713" s="405">
        <v>7.02</v>
      </c>
    </row>
    <row r="1714" spans="1:4" ht="25.5">
      <c r="A1714" s="405">
        <v>40408</v>
      </c>
      <c r="B1714" s="406" t="s">
        <v>8345</v>
      </c>
      <c r="C1714" s="405" t="s">
        <v>1299</v>
      </c>
      <c r="D1714" s="405">
        <v>4.6100000000000003</v>
      </c>
    </row>
    <row r="1715" spans="1:4" ht="25.5">
      <c r="A1715" s="405">
        <v>40409</v>
      </c>
      <c r="B1715" s="406" t="s">
        <v>8346</v>
      </c>
      <c r="C1715" s="405" t="s">
        <v>1299</v>
      </c>
      <c r="D1715" s="405">
        <v>1.63</v>
      </c>
    </row>
    <row r="1716" spans="1:4" ht="25.5">
      <c r="A1716" s="405">
        <v>39276</v>
      </c>
      <c r="B1716" s="406" t="s">
        <v>8347</v>
      </c>
      <c r="C1716" s="405" t="s">
        <v>1299</v>
      </c>
      <c r="D1716" s="405">
        <v>4.1500000000000004</v>
      </c>
    </row>
    <row r="1717" spans="1:4" ht="25.5">
      <c r="A1717" s="405">
        <v>39277</v>
      </c>
      <c r="B1717" s="406" t="s">
        <v>8348</v>
      </c>
      <c r="C1717" s="405" t="s">
        <v>1299</v>
      </c>
      <c r="D1717" s="405">
        <v>11.22</v>
      </c>
    </row>
    <row r="1718" spans="1:4" ht="25.5">
      <c r="A1718" s="405">
        <v>12034</v>
      </c>
      <c r="B1718" s="406" t="s">
        <v>8349</v>
      </c>
      <c r="C1718" s="405" t="s">
        <v>1299</v>
      </c>
      <c r="D1718" s="405">
        <v>3.18</v>
      </c>
    </row>
    <row r="1719" spans="1:4" ht="25.5">
      <c r="A1719" s="405">
        <v>39879</v>
      </c>
      <c r="B1719" s="406" t="s">
        <v>8350</v>
      </c>
      <c r="C1719" s="405" t="s">
        <v>1299</v>
      </c>
      <c r="D1719" s="405">
        <v>4.33</v>
      </c>
    </row>
    <row r="1720" spans="1:4" ht="25.5">
      <c r="A1720" s="405">
        <v>39880</v>
      </c>
      <c r="B1720" s="406" t="s">
        <v>8351</v>
      </c>
      <c r="C1720" s="405" t="s">
        <v>1299</v>
      </c>
      <c r="D1720" s="405">
        <v>9.59</v>
      </c>
    </row>
    <row r="1721" spans="1:4" ht="25.5">
      <c r="A1721" s="405">
        <v>39881</v>
      </c>
      <c r="B1721" s="406" t="s">
        <v>8352</v>
      </c>
      <c r="C1721" s="405" t="s">
        <v>1299</v>
      </c>
      <c r="D1721" s="405">
        <v>15.4</v>
      </c>
    </row>
    <row r="1722" spans="1:4" ht="25.5">
      <c r="A1722" s="405">
        <v>39882</v>
      </c>
      <c r="B1722" s="406" t="s">
        <v>8353</v>
      </c>
      <c r="C1722" s="405" t="s">
        <v>1299</v>
      </c>
      <c r="D1722" s="405">
        <v>40.56</v>
      </c>
    </row>
    <row r="1723" spans="1:4" ht="25.5">
      <c r="A1723" s="405">
        <v>39883</v>
      </c>
      <c r="B1723" s="406" t="s">
        <v>8354</v>
      </c>
      <c r="C1723" s="405" t="s">
        <v>1299</v>
      </c>
      <c r="D1723" s="405">
        <v>64.77</v>
      </c>
    </row>
    <row r="1724" spans="1:4" ht="25.5">
      <c r="A1724" s="405">
        <v>39884</v>
      </c>
      <c r="B1724" s="406" t="s">
        <v>8355</v>
      </c>
      <c r="C1724" s="405" t="s">
        <v>1299</v>
      </c>
      <c r="D1724" s="405">
        <v>96.2</v>
      </c>
    </row>
    <row r="1725" spans="1:4" ht="25.5">
      <c r="A1725" s="405">
        <v>39885</v>
      </c>
      <c r="B1725" s="406" t="s">
        <v>8356</v>
      </c>
      <c r="C1725" s="405" t="s">
        <v>1299</v>
      </c>
      <c r="D1725" s="405">
        <v>228.64</v>
      </c>
    </row>
    <row r="1726" spans="1:4" ht="25.5">
      <c r="A1726" s="405">
        <v>1777</v>
      </c>
      <c r="B1726" s="406" t="s">
        <v>8357</v>
      </c>
      <c r="C1726" s="405" t="s">
        <v>1299</v>
      </c>
      <c r="D1726" s="405">
        <v>36.94</v>
      </c>
    </row>
    <row r="1727" spans="1:4" ht="25.5">
      <c r="A1727" s="405">
        <v>1819</v>
      </c>
      <c r="B1727" s="406" t="s">
        <v>8358</v>
      </c>
      <c r="C1727" s="405" t="s">
        <v>1299</v>
      </c>
      <c r="D1727" s="405">
        <v>26.87</v>
      </c>
    </row>
    <row r="1728" spans="1:4" ht="25.5">
      <c r="A1728" s="405">
        <v>1775</v>
      </c>
      <c r="B1728" s="406" t="s">
        <v>8359</v>
      </c>
      <c r="C1728" s="405" t="s">
        <v>1299</v>
      </c>
      <c r="D1728" s="405">
        <v>8.0299999999999994</v>
      </c>
    </row>
    <row r="1729" spans="1:4" ht="25.5">
      <c r="A1729" s="405">
        <v>1776</v>
      </c>
      <c r="B1729" s="406" t="s">
        <v>8360</v>
      </c>
      <c r="C1729" s="405" t="s">
        <v>1299</v>
      </c>
      <c r="D1729" s="405">
        <v>21.86</v>
      </c>
    </row>
    <row r="1730" spans="1:4" ht="25.5">
      <c r="A1730" s="405">
        <v>1778</v>
      </c>
      <c r="B1730" s="406" t="s">
        <v>8361</v>
      </c>
      <c r="C1730" s="405" t="s">
        <v>1299</v>
      </c>
      <c r="D1730" s="405">
        <v>89.41</v>
      </c>
    </row>
    <row r="1731" spans="1:4" ht="25.5">
      <c r="A1731" s="405">
        <v>1818</v>
      </c>
      <c r="B1731" s="406" t="s">
        <v>8362</v>
      </c>
      <c r="C1731" s="405" t="s">
        <v>1299</v>
      </c>
      <c r="D1731" s="405">
        <v>59.35</v>
      </c>
    </row>
    <row r="1732" spans="1:4" ht="25.5">
      <c r="A1732" s="405">
        <v>1820</v>
      </c>
      <c r="B1732" s="406" t="s">
        <v>8363</v>
      </c>
      <c r="C1732" s="405" t="s">
        <v>1299</v>
      </c>
      <c r="D1732" s="405">
        <v>11.6</v>
      </c>
    </row>
    <row r="1733" spans="1:4" ht="25.5">
      <c r="A1733" s="405">
        <v>1779</v>
      </c>
      <c r="B1733" s="406" t="s">
        <v>8364</v>
      </c>
      <c r="C1733" s="405" t="s">
        <v>1299</v>
      </c>
      <c r="D1733" s="405">
        <v>130.04</v>
      </c>
    </row>
    <row r="1734" spans="1:4" ht="25.5">
      <c r="A1734" s="405">
        <v>1780</v>
      </c>
      <c r="B1734" s="406" t="s">
        <v>8365</v>
      </c>
      <c r="C1734" s="405" t="s">
        <v>1299</v>
      </c>
      <c r="D1734" s="405">
        <v>268.08</v>
      </c>
    </row>
    <row r="1735" spans="1:4" ht="25.5">
      <c r="A1735" s="405">
        <v>1783</v>
      </c>
      <c r="B1735" s="406" t="s">
        <v>8366</v>
      </c>
      <c r="C1735" s="405" t="s">
        <v>1299</v>
      </c>
      <c r="D1735" s="405">
        <v>28.34</v>
      </c>
    </row>
    <row r="1736" spans="1:4" ht="25.5">
      <c r="A1736" s="405">
        <v>1782</v>
      </c>
      <c r="B1736" s="406" t="s">
        <v>8367</v>
      </c>
      <c r="C1736" s="405" t="s">
        <v>1299</v>
      </c>
      <c r="D1736" s="405">
        <v>22.41</v>
      </c>
    </row>
    <row r="1737" spans="1:4" ht="25.5">
      <c r="A1737" s="405">
        <v>1817</v>
      </c>
      <c r="B1737" s="406" t="s">
        <v>8368</v>
      </c>
      <c r="C1737" s="405" t="s">
        <v>1299</v>
      </c>
      <c r="D1737" s="405">
        <v>6.67</v>
      </c>
    </row>
    <row r="1738" spans="1:4" ht="25.5">
      <c r="A1738" s="405">
        <v>1781</v>
      </c>
      <c r="B1738" s="406" t="s">
        <v>8369</v>
      </c>
      <c r="C1738" s="405" t="s">
        <v>1299</v>
      </c>
      <c r="D1738" s="405">
        <v>14.6</v>
      </c>
    </row>
    <row r="1739" spans="1:4" ht="25.5">
      <c r="A1739" s="405">
        <v>1784</v>
      </c>
      <c r="B1739" s="406" t="s">
        <v>8370</v>
      </c>
      <c r="C1739" s="405" t="s">
        <v>1299</v>
      </c>
      <c r="D1739" s="405">
        <v>80.040000000000006</v>
      </c>
    </row>
    <row r="1740" spans="1:4" ht="25.5">
      <c r="A1740" s="405">
        <v>1810</v>
      </c>
      <c r="B1740" s="406" t="s">
        <v>8371</v>
      </c>
      <c r="C1740" s="405" t="s">
        <v>1299</v>
      </c>
      <c r="D1740" s="405">
        <v>44.39</v>
      </c>
    </row>
    <row r="1741" spans="1:4" ht="25.5">
      <c r="A1741" s="405">
        <v>1811</v>
      </c>
      <c r="B1741" s="406" t="s">
        <v>8372</v>
      </c>
      <c r="C1741" s="405" t="s">
        <v>1299</v>
      </c>
      <c r="D1741" s="405">
        <v>9.6</v>
      </c>
    </row>
    <row r="1742" spans="1:4" ht="25.5">
      <c r="A1742" s="405">
        <v>1812</v>
      </c>
      <c r="B1742" s="406" t="s">
        <v>8373</v>
      </c>
      <c r="C1742" s="405" t="s">
        <v>1299</v>
      </c>
      <c r="D1742" s="405">
        <v>112.07</v>
      </c>
    </row>
    <row r="1743" spans="1:4" ht="25.5">
      <c r="A1743" s="405">
        <v>40386</v>
      </c>
      <c r="B1743" s="406" t="s">
        <v>8374</v>
      </c>
      <c r="C1743" s="405" t="s">
        <v>1299</v>
      </c>
      <c r="D1743" s="405">
        <v>40.409999999999997</v>
      </c>
    </row>
    <row r="1744" spans="1:4" ht="25.5">
      <c r="A1744" s="405">
        <v>40384</v>
      </c>
      <c r="B1744" s="406" t="s">
        <v>8375</v>
      </c>
      <c r="C1744" s="405" t="s">
        <v>1299</v>
      </c>
      <c r="D1744" s="405">
        <v>27.67</v>
      </c>
    </row>
    <row r="1745" spans="1:7" ht="25.5">
      <c r="A1745" s="405">
        <v>40379</v>
      </c>
      <c r="B1745" s="406" t="s">
        <v>8376</v>
      </c>
      <c r="C1745" s="405" t="s">
        <v>1299</v>
      </c>
      <c r="D1745" s="405">
        <v>9.56</v>
      </c>
    </row>
    <row r="1746" spans="1:7" ht="25.5">
      <c r="A1746" s="405">
        <v>40423</v>
      </c>
      <c r="B1746" s="406" t="s">
        <v>8377</v>
      </c>
      <c r="C1746" s="405" t="s">
        <v>1299</v>
      </c>
      <c r="D1746" s="405">
        <v>18.100000000000001</v>
      </c>
    </row>
    <row r="1747" spans="1:7" ht="25.5">
      <c r="A1747" s="405">
        <v>40389</v>
      </c>
      <c r="B1747" s="406" t="s">
        <v>8378</v>
      </c>
      <c r="C1747" s="405" t="s">
        <v>1299</v>
      </c>
      <c r="D1747" s="405">
        <v>114.8</v>
      </c>
    </row>
    <row r="1748" spans="1:7" ht="25.5">
      <c r="A1748" s="405">
        <v>40388</v>
      </c>
      <c r="B1748" s="406" t="s">
        <v>8379</v>
      </c>
      <c r="C1748" s="405" t="s">
        <v>1299</v>
      </c>
      <c r="D1748" s="405">
        <v>57.46</v>
      </c>
    </row>
    <row r="1749" spans="1:7" ht="25.5">
      <c r="A1749" s="405">
        <v>40381</v>
      </c>
      <c r="B1749" s="406" t="s">
        <v>8380</v>
      </c>
      <c r="C1749" s="405" t="s">
        <v>1299</v>
      </c>
      <c r="D1749" s="405">
        <v>12.75</v>
      </c>
    </row>
    <row r="1750" spans="1:7" ht="25.5">
      <c r="A1750" s="405">
        <v>40391</v>
      </c>
      <c r="B1750" s="406" t="s">
        <v>8381</v>
      </c>
      <c r="C1750" s="405" t="s">
        <v>1299</v>
      </c>
      <c r="D1750" s="405">
        <v>297.95999999999998</v>
      </c>
    </row>
    <row r="1751" spans="1:7" ht="25.5">
      <c r="A1751" s="405">
        <v>40414</v>
      </c>
      <c r="B1751" s="406" t="s">
        <v>8382</v>
      </c>
      <c r="C1751" s="405" t="s">
        <v>1299</v>
      </c>
      <c r="D1751" s="405">
        <v>11.24</v>
      </c>
    </row>
    <row r="1752" spans="1:7" ht="25.5">
      <c r="A1752" s="405">
        <v>40416</v>
      </c>
      <c r="B1752" s="406" t="s">
        <v>8383</v>
      </c>
      <c r="C1752" s="405" t="s">
        <v>1299</v>
      </c>
      <c r="D1752" s="405">
        <v>15.54</v>
      </c>
    </row>
    <row r="1753" spans="1:7" ht="25.5">
      <c r="A1753" s="405">
        <v>40418</v>
      </c>
      <c r="B1753" s="406" t="s">
        <v>8384</v>
      </c>
      <c r="C1753" s="405" t="s">
        <v>1299</v>
      </c>
      <c r="D1753" s="405">
        <v>18.53</v>
      </c>
    </row>
    <row r="1754" spans="1:7" ht="38.25">
      <c r="A1754" s="405">
        <v>2615</v>
      </c>
      <c r="B1754" s="406" t="s">
        <v>8385</v>
      </c>
      <c r="C1754" s="405" t="s">
        <v>1299</v>
      </c>
      <c r="D1754" s="405">
        <v>123.7</v>
      </c>
    </row>
    <row r="1755" spans="1:7" ht="38.25">
      <c r="A1755" s="405">
        <v>2635</v>
      </c>
      <c r="B1755" s="406" t="s">
        <v>8386</v>
      </c>
      <c r="C1755" s="405" t="s">
        <v>1299</v>
      </c>
      <c r="D1755" s="405">
        <v>3.69</v>
      </c>
    </row>
    <row r="1756" spans="1:7" ht="38.25">
      <c r="A1756" s="405">
        <v>2609</v>
      </c>
      <c r="B1756" s="406" t="s">
        <v>8387</v>
      </c>
      <c r="C1756" s="405" t="s">
        <v>1299</v>
      </c>
      <c r="D1756" s="405">
        <v>4.1500000000000004</v>
      </c>
    </row>
    <row r="1757" spans="1:7" ht="38.25">
      <c r="A1757" s="405">
        <v>2634</v>
      </c>
      <c r="B1757" s="406" t="s">
        <v>8388</v>
      </c>
      <c r="C1757" s="405" t="s">
        <v>1299</v>
      </c>
      <c r="D1757" s="405">
        <v>5.45</v>
      </c>
    </row>
    <row r="1758" spans="1:7" ht="38.25">
      <c r="A1758" s="405">
        <v>2611</v>
      </c>
      <c r="B1758" s="406" t="s">
        <v>8389</v>
      </c>
      <c r="C1758" s="405" t="s">
        <v>1299</v>
      </c>
      <c r="D1758" s="405">
        <v>15.38</v>
      </c>
      <c r="G1758" s="91"/>
    </row>
    <row r="1759" spans="1:7" ht="38.25">
      <c r="A1759" s="405">
        <v>2612</v>
      </c>
      <c r="B1759" s="406" t="s">
        <v>8390</v>
      </c>
      <c r="C1759" s="405" t="s">
        <v>1299</v>
      </c>
      <c r="D1759" s="405">
        <v>22.37</v>
      </c>
    </row>
    <row r="1760" spans="1:7" ht="38.25">
      <c r="A1760" s="405">
        <v>2613</v>
      </c>
      <c r="B1760" s="406" t="s">
        <v>8391</v>
      </c>
      <c r="C1760" s="405" t="s">
        <v>1299</v>
      </c>
      <c r="D1760" s="405">
        <v>54</v>
      </c>
    </row>
    <row r="1761" spans="1:4" ht="38.25">
      <c r="A1761" s="405">
        <v>2614</v>
      </c>
      <c r="B1761" s="406" t="s">
        <v>8392</v>
      </c>
      <c r="C1761" s="405" t="s">
        <v>1299</v>
      </c>
      <c r="D1761" s="405">
        <v>75.09</v>
      </c>
    </row>
    <row r="1762" spans="1:4" ht="25.5">
      <c r="A1762" s="405">
        <v>34359</v>
      </c>
      <c r="B1762" s="406" t="s">
        <v>8393</v>
      </c>
      <c r="C1762" s="405" t="s">
        <v>1299</v>
      </c>
      <c r="D1762" s="405">
        <v>5.26</v>
      </c>
    </row>
    <row r="1763" spans="1:4" ht="25.5">
      <c r="A1763" s="405">
        <v>1789</v>
      </c>
      <c r="B1763" s="406" t="s">
        <v>8394</v>
      </c>
      <c r="C1763" s="405" t="s">
        <v>1299</v>
      </c>
      <c r="D1763" s="405">
        <v>35.450000000000003</v>
      </c>
    </row>
    <row r="1764" spans="1:4" ht="25.5">
      <c r="A1764" s="405">
        <v>1788</v>
      </c>
      <c r="B1764" s="406" t="s">
        <v>8395</v>
      </c>
      <c r="C1764" s="405" t="s">
        <v>1299</v>
      </c>
      <c r="D1764" s="405">
        <v>28.42</v>
      </c>
    </row>
    <row r="1765" spans="1:4" ht="25.5">
      <c r="A1765" s="405">
        <v>1786</v>
      </c>
      <c r="B1765" s="406" t="s">
        <v>8396</v>
      </c>
      <c r="C1765" s="405" t="s">
        <v>1299</v>
      </c>
      <c r="D1765" s="405">
        <v>7.05</v>
      </c>
    </row>
    <row r="1766" spans="1:4" ht="25.5">
      <c r="A1766" s="405">
        <v>1787</v>
      </c>
      <c r="B1766" s="406" t="s">
        <v>8397</v>
      </c>
      <c r="C1766" s="405" t="s">
        <v>1299</v>
      </c>
      <c r="D1766" s="405">
        <v>16.89</v>
      </c>
    </row>
    <row r="1767" spans="1:4" ht="25.5">
      <c r="A1767" s="405">
        <v>1791</v>
      </c>
      <c r="B1767" s="406" t="s">
        <v>8398</v>
      </c>
      <c r="C1767" s="405" t="s">
        <v>1299</v>
      </c>
      <c r="D1767" s="405">
        <v>102.46</v>
      </c>
    </row>
    <row r="1768" spans="1:4" ht="25.5">
      <c r="A1768" s="405">
        <v>1790</v>
      </c>
      <c r="B1768" s="406" t="s">
        <v>8399</v>
      </c>
      <c r="C1768" s="405" t="s">
        <v>1299</v>
      </c>
      <c r="D1768" s="405">
        <v>59.04</v>
      </c>
    </row>
    <row r="1769" spans="1:4" ht="25.5">
      <c r="A1769" s="405">
        <v>1813</v>
      </c>
      <c r="B1769" s="406" t="s">
        <v>8400</v>
      </c>
      <c r="C1769" s="405" t="s">
        <v>1299</v>
      </c>
      <c r="D1769" s="405">
        <v>11.2</v>
      </c>
    </row>
    <row r="1770" spans="1:4" ht="25.5">
      <c r="A1770" s="405">
        <v>1792</v>
      </c>
      <c r="B1770" s="406" t="s">
        <v>8401</v>
      </c>
      <c r="C1770" s="405" t="s">
        <v>1299</v>
      </c>
      <c r="D1770" s="405">
        <v>138.31</v>
      </c>
    </row>
    <row r="1771" spans="1:4" ht="25.5">
      <c r="A1771" s="405">
        <v>1793</v>
      </c>
      <c r="B1771" s="406" t="s">
        <v>8402</v>
      </c>
      <c r="C1771" s="405" t="s">
        <v>1299</v>
      </c>
      <c r="D1771" s="405">
        <v>279.48</v>
      </c>
    </row>
    <row r="1772" spans="1:4" ht="25.5">
      <c r="A1772" s="405">
        <v>1809</v>
      </c>
      <c r="B1772" s="406" t="s">
        <v>8403</v>
      </c>
      <c r="C1772" s="405" t="s">
        <v>1299</v>
      </c>
      <c r="D1772" s="405">
        <v>33.24</v>
      </c>
    </row>
    <row r="1773" spans="1:4" ht="25.5">
      <c r="A1773" s="405">
        <v>1814</v>
      </c>
      <c r="B1773" s="406" t="s">
        <v>8404</v>
      </c>
      <c r="C1773" s="405" t="s">
        <v>1299</v>
      </c>
      <c r="D1773" s="405">
        <v>27.3</v>
      </c>
    </row>
    <row r="1774" spans="1:4" ht="25.5">
      <c r="A1774" s="405">
        <v>1803</v>
      </c>
      <c r="B1774" s="406" t="s">
        <v>8405</v>
      </c>
      <c r="C1774" s="405" t="s">
        <v>1299</v>
      </c>
      <c r="D1774" s="405">
        <v>6.9</v>
      </c>
    </row>
    <row r="1775" spans="1:4" ht="25.5">
      <c r="A1775" s="405">
        <v>1805</v>
      </c>
      <c r="B1775" s="406" t="s">
        <v>8406</v>
      </c>
      <c r="C1775" s="405" t="s">
        <v>1299</v>
      </c>
      <c r="D1775" s="405">
        <v>15.84</v>
      </c>
    </row>
    <row r="1776" spans="1:4" ht="25.5">
      <c r="A1776" s="405">
        <v>1821</v>
      </c>
      <c r="B1776" s="406" t="s">
        <v>8407</v>
      </c>
      <c r="C1776" s="405" t="s">
        <v>1299</v>
      </c>
      <c r="D1776" s="405">
        <v>93.61</v>
      </c>
    </row>
    <row r="1777" spans="1:4" ht="25.5">
      <c r="A1777" s="405">
        <v>1806</v>
      </c>
      <c r="B1777" s="406" t="s">
        <v>8408</v>
      </c>
      <c r="C1777" s="405" t="s">
        <v>1299</v>
      </c>
      <c r="D1777" s="405">
        <v>55.72</v>
      </c>
    </row>
    <row r="1778" spans="1:4" ht="25.5">
      <c r="A1778" s="405">
        <v>1804</v>
      </c>
      <c r="B1778" s="406" t="s">
        <v>8409</v>
      </c>
      <c r="C1778" s="405" t="s">
        <v>1299</v>
      </c>
      <c r="D1778" s="405">
        <v>9.82</v>
      </c>
    </row>
    <row r="1779" spans="1:4" ht="25.5">
      <c r="A1779" s="405">
        <v>1807</v>
      </c>
      <c r="B1779" s="406" t="s">
        <v>8410</v>
      </c>
      <c r="C1779" s="405" t="s">
        <v>1299</v>
      </c>
      <c r="D1779" s="405">
        <v>133.88</v>
      </c>
    </row>
    <row r="1780" spans="1:4" ht="25.5">
      <c r="A1780" s="405">
        <v>1808</v>
      </c>
      <c r="B1780" s="406" t="s">
        <v>8411</v>
      </c>
      <c r="C1780" s="405" t="s">
        <v>1299</v>
      </c>
      <c r="D1780" s="405">
        <v>268.41000000000003</v>
      </c>
    </row>
    <row r="1781" spans="1:4" ht="25.5">
      <c r="A1781" s="405">
        <v>1797</v>
      </c>
      <c r="B1781" s="406" t="s">
        <v>8412</v>
      </c>
      <c r="C1781" s="405" t="s">
        <v>1299</v>
      </c>
      <c r="D1781" s="405">
        <v>40.25</v>
      </c>
    </row>
    <row r="1782" spans="1:4" ht="25.5">
      <c r="A1782" s="405">
        <v>1796</v>
      </c>
      <c r="B1782" s="406" t="s">
        <v>8413</v>
      </c>
      <c r="C1782" s="405" t="s">
        <v>1299</v>
      </c>
      <c r="D1782" s="405">
        <v>30.88</v>
      </c>
    </row>
    <row r="1783" spans="1:4" ht="25.5">
      <c r="A1783" s="405">
        <v>1794</v>
      </c>
      <c r="B1783" s="406" t="s">
        <v>8414</v>
      </c>
      <c r="C1783" s="405" t="s">
        <v>1299</v>
      </c>
      <c r="D1783" s="405">
        <v>7.37</v>
      </c>
    </row>
    <row r="1784" spans="1:4" ht="25.5">
      <c r="A1784" s="405">
        <v>1816</v>
      </c>
      <c r="B1784" s="406" t="s">
        <v>8415</v>
      </c>
      <c r="C1784" s="405" t="s">
        <v>1299</v>
      </c>
      <c r="D1784" s="405">
        <v>16.62</v>
      </c>
    </row>
    <row r="1785" spans="1:4" ht="25.5">
      <c r="A1785" s="405">
        <v>1815</v>
      </c>
      <c r="B1785" s="406" t="s">
        <v>8416</v>
      </c>
      <c r="C1785" s="405" t="s">
        <v>1299</v>
      </c>
      <c r="D1785" s="405">
        <v>127.64</v>
      </c>
    </row>
    <row r="1786" spans="1:4" ht="25.5">
      <c r="A1786" s="405">
        <v>1798</v>
      </c>
      <c r="B1786" s="406" t="s">
        <v>8417</v>
      </c>
      <c r="C1786" s="405" t="s">
        <v>1299</v>
      </c>
      <c r="D1786" s="405">
        <v>57.11</v>
      </c>
    </row>
    <row r="1787" spans="1:4" ht="25.5">
      <c r="A1787" s="405">
        <v>1795</v>
      </c>
      <c r="B1787" s="406" t="s">
        <v>8418</v>
      </c>
      <c r="C1787" s="405" t="s">
        <v>1299</v>
      </c>
      <c r="D1787" s="405">
        <v>10.210000000000001</v>
      </c>
    </row>
    <row r="1788" spans="1:4" ht="25.5">
      <c r="A1788" s="405">
        <v>1799</v>
      </c>
      <c r="B1788" s="406" t="s">
        <v>8419</v>
      </c>
      <c r="C1788" s="405" t="s">
        <v>1299</v>
      </c>
      <c r="D1788" s="405">
        <v>166.24</v>
      </c>
    </row>
    <row r="1789" spans="1:4" ht="25.5">
      <c r="A1789" s="405">
        <v>1800</v>
      </c>
      <c r="B1789" s="406" t="s">
        <v>8420</v>
      </c>
      <c r="C1789" s="405" t="s">
        <v>1299</v>
      </c>
      <c r="D1789" s="405">
        <v>317.38</v>
      </c>
    </row>
    <row r="1790" spans="1:4" ht="25.5">
      <c r="A1790" s="405">
        <v>1802</v>
      </c>
      <c r="B1790" s="406" t="s">
        <v>8421</v>
      </c>
      <c r="C1790" s="405" t="s">
        <v>1299</v>
      </c>
      <c r="D1790" s="405">
        <v>793.9</v>
      </c>
    </row>
    <row r="1791" spans="1:4" ht="38.25">
      <c r="A1791" s="405">
        <v>40385</v>
      </c>
      <c r="B1791" s="406" t="s">
        <v>8422</v>
      </c>
      <c r="C1791" s="405" t="s">
        <v>1299</v>
      </c>
      <c r="D1791" s="405">
        <v>40.409999999999997</v>
      </c>
    </row>
    <row r="1792" spans="1:4" ht="38.25">
      <c r="A1792" s="405">
        <v>40383</v>
      </c>
      <c r="B1792" s="406" t="s">
        <v>8423</v>
      </c>
      <c r="C1792" s="405" t="s">
        <v>1299</v>
      </c>
      <c r="D1792" s="405">
        <v>27.67</v>
      </c>
    </row>
    <row r="1793" spans="1:4" ht="25.5">
      <c r="A1793" s="405">
        <v>40378</v>
      </c>
      <c r="B1793" s="406" t="s">
        <v>8424</v>
      </c>
      <c r="C1793" s="405" t="s">
        <v>1299</v>
      </c>
      <c r="D1793" s="405">
        <v>9.56</v>
      </c>
    </row>
    <row r="1794" spans="1:4" ht="25.5">
      <c r="A1794" s="405">
        <v>40382</v>
      </c>
      <c r="B1794" s="406" t="s">
        <v>8425</v>
      </c>
      <c r="C1794" s="405" t="s">
        <v>1299</v>
      </c>
      <c r="D1794" s="405">
        <v>18.100000000000001</v>
      </c>
    </row>
    <row r="1795" spans="1:4" ht="38.25">
      <c r="A1795" s="405">
        <v>40422</v>
      </c>
      <c r="B1795" s="406" t="s">
        <v>8426</v>
      </c>
      <c r="C1795" s="405" t="s">
        <v>1299</v>
      </c>
      <c r="D1795" s="405">
        <v>123.32</v>
      </c>
    </row>
    <row r="1796" spans="1:4" ht="25.5">
      <c r="A1796" s="405">
        <v>40387</v>
      </c>
      <c r="B1796" s="406" t="s">
        <v>8427</v>
      </c>
      <c r="C1796" s="405" t="s">
        <v>1299</v>
      </c>
      <c r="D1796" s="405">
        <v>62.79</v>
      </c>
    </row>
    <row r="1797" spans="1:4" ht="25.5">
      <c r="A1797" s="405">
        <v>40380</v>
      </c>
      <c r="B1797" s="406" t="s">
        <v>8428</v>
      </c>
      <c r="C1797" s="405" t="s">
        <v>1299</v>
      </c>
      <c r="D1797" s="405">
        <v>12.75</v>
      </c>
    </row>
    <row r="1798" spans="1:4" ht="25.5">
      <c r="A1798" s="405">
        <v>40390</v>
      </c>
      <c r="B1798" s="406" t="s">
        <v>8429</v>
      </c>
      <c r="C1798" s="405" t="s">
        <v>1299</v>
      </c>
      <c r="D1798" s="405">
        <v>259.73</v>
      </c>
    </row>
    <row r="1799" spans="1:4" ht="25.5">
      <c r="A1799" s="405">
        <v>40413</v>
      </c>
      <c r="B1799" s="406" t="s">
        <v>8430</v>
      </c>
      <c r="C1799" s="405" t="s">
        <v>1299</v>
      </c>
      <c r="D1799" s="405">
        <v>12.21</v>
      </c>
    </row>
    <row r="1800" spans="1:4" ht="25.5">
      <c r="A1800" s="405">
        <v>40415</v>
      </c>
      <c r="B1800" s="406" t="s">
        <v>8431</v>
      </c>
      <c r="C1800" s="405" t="s">
        <v>1299</v>
      </c>
      <c r="D1800" s="405">
        <v>17.399999999999999</v>
      </c>
    </row>
    <row r="1801" spans="1:4" ht="25.5">
      <c r="A1801" s="405">
        <v>40417</v>
      </c>
      <c r="B1801" s="406" t="s">
        <v>8432</v>
      </c>
      <c r="C1801" s="405" t="s">
        <v>1299</v>
      </c>
      <c r="D1801" s="405">
        <v>20.52</v>
      </c>
    </row>
    <row r="1802" spans="1:4" ht="25.5">
      <c r="A1802" s="405">
        <v>39271</v>
      </c>
      <c r="B1802" s="406" t="s">
        <v>8433</v>
      </c>
      <c r="C1802" s="405" t="s">
        <v>1299</v>
      </c>
      <c r="D1802" s="405">
        <v>1.41</v>
      </c>
    </row>
    <row r="1803" spans="1:4" ht="25.5">
      <c r="A1803" s="405">
        <v>39273</v>
      </c>
      <c r="B1803" s="406" t="s">
        <v>8434</v>
      </c>
      <c r="C1803" s="405" t="s">
        <v>1299</v>
      </c>
      <c r="D1803" s="405">
        <v>2.4</v>
      </c>
    </row>
    <row r="1804" spans="1:4" ht="25.5">
      <c r="A1804" s="405">
        <v>39272</v>
      </c>
      <c r="B1804" s="406" t="s">
        <v>8435</v>
      </c>
      <c r="C1804" s="405" t="s">
        <v>1299</v>
      </c>
      <c r="D1804" s="405">
        <v>1.73</v>
      </c>
    </row>
    <row r="1805" spans="1:4" ht="25.5">
      <c r="A1805" s="405">
        <v>1875</v>
      </c>
      <c r="B1805" s="406" t="s">
        <v>8436</v>
      </c>
      <c r="C1805" s="405" t="s">
        <v>1299</v>
      </c>
      <c r="D1805" s="405">
        <v>3.84</v>
      </c>
    </row>
    <row r="1806" spans="1:4" ht="25.5">
      <c r="A1806" s="405">
        <v>1874</v>
      </c>
      <c r="B1806" s="406" t="s">
        <v>8437</v>
      </c>
      <c r="C1806" s="405" t="s">
        <v>1299</v>
      </c>
      <c r="D1806" s="405">
        <v>3.17</v>
      </c>
    </row>
    <row r="1807" spans="1:4" ht="25.5">
      <c r="A1807" s="405">
        <v>1870</v>
      </c>
      <c r="B1807" s="406" t="s">
        <v>8438</v>
      </c>
      <c r="C1807" s="405" t="s">
        <v>1299</v>
      </c>
      <c r="D1807" s="405">
        <v>1.83</v>
      </c>
    </row>
    <row r="1808" spans="1:4" ht="25.5">
      <c r="A1808" s="405">
        <v>1884</v>
      </c>
      <c r="B1808" s="406" t="s">
        <v>8439</v>
      </c>
      <c r="C1808" s="405" t="s">
        <v>1299</v>
      </c>
      <c r="D1808" s="405">
        <v>2.81</v>
      </c>
    </row>
    <row r="1809" spans="1:4" ht="25.5">
      <c r="A1809" s="405">
        <v>1887</v>
      </c>
      <c r="B1809" s="406" t="s">
        <v>8440</v>
      </c>
      <c r="C1809" s="405" t="s">
        <v>1299</v>
      </c>
      <c r="D1809" s="405">
        <v>15.91</v>
      </c>
    </row>
    <row r="1810" spans="1:4" ht="25.5">
      <c r="A1810" s="405">
        <v>1876</v>
      </c>
      <c r="B1810" s="406" t="s">
        <v>8441</v>
      </c>
      <c r="C1810" s="405" t="s">
        <v>1299</v>
      </c>
      <c r="D1810" s="405">
        <v>6.23</v>
      </c>
    </row>
    <row r="1811" spans="1:4" ht="25.5">
      <c r="A1811" s="405">
        <v>1879</v>
      </c>
      <c r="B1811" s="406" t="s">
        <v>8442</v>
      </c>
      <c r="C1811" s="405" t="s">
        <v>1299</v>
      </c>
      <c r="D1811" s="405">
        <v>1.85</v>
      </c>
    </row>
    <row r="1812" spans="1:4" ht="25.5">
      <c r="A1812" s="405">
        <v>1877</v>
      </c>
      <c r="B1812" s="406" t="s">
        <v>8443</v>
      </c>
      <c r="C1812" s="405" t="s">
        <v>1299</v>
      </c>
      <c r="D1812" s="405">
        <v>15.93</v>
      </c>
    </row>
    <row r="1813" spans="1:4" ht="25.5">
      <c r="A1813" s="405">
        <v>1878</v>
      </c>
      <c r="B1813" s="406" t="s">
        <v>8444</v>
      </c>
      <c r="C1813" s="405" t="s">
        <v>1299</v>
      </c>
      <c r="D1813" s="405">
        <v>32.01</v>
      </c>
    </row>
    <row r="1814" spans="1:4" ht="38.25">
      <c r="A1814" s="405">
        <v>2621</v>
      </c>
      <c r="B1814" s="406" t="s">
        <v>8445</v>
      </c>
      <c r="C1814" s="405" t="s">
        <v>1299</v>
      </c>
      <c r="D1814" s="405">
        <v>131.58000000000001</v>
      </c>
    </row>
    <row r="1815" spans="1:4" ht="38.25">
      <c r="A1815" s="405">
        <v>2616</v>
      </c>
      <c r="B1815" s="406" t="s">
        <v>8446</v>
      </c>
      <c r="C1815" s="405" t="s">
        <v>1299</v>
      </c>
      <c r="D1815" s="405">
        <v>3.72</v>
      </c>
    </row>
    <row r="1816" spans="1:4" ht="38.25">
      <c r="A1816" s="405">
        <v>2633</v>
      </c>
      <c r="B1816" s="406" t="s">
        <v>8447</v>
      </c>
      <c r="C1816" s="405" t="s">
        <v>1299</v>
      </c>
      <c r="D1816" s="405">
        <v>4.21</v>
      </c>
    </row>
    <row r="1817" spans="1:4" ht="38.25">
      <c r="A1817" s="405">
        <v>2617</v>
      </c>
      <c r="B1817" s="406" t="s">
        <v>8448</v>
      </c>
      <c r="C1817" s="405" t="s">
        <v>1299</v>
      </c>
      <c r="D1817" s="405">
        <v>5.72</v>
      </c>
    </row>
    <row r="1818" spans="1:4" ht="38.25">
      <c r="A1818" s="405">
        <v>2618</v>
      </c>
      <c r="B1818" s="406" t="s">
        <v>8449</v>
      </c>
      <c r="C1818" s="405" t="s">
        <v>1299</v>
      </c>
      <c r="D1818" s="405">
        <v>13.03</v>
      </c>
    </row>
    <row r="1819" spans="1:4" ht="38.25">
      <c r="A1819" s="405">
        <v>2632</v>
      </c>
      <c r="B1819" s="406" t="s">
        <v>8450</v>
      </c>
      <c r="C1819" s="405" t="s">
        <v>1299</v>
      </c>
      <c r="D1819" s="405">
        <v>15.89</v>
      </c>
    </row>
    <row r="1820" spans="1:4" ht="38.25">
      <c r="A1820" s="405">
        <v>2631</v>
      </c>
      <c r="B1820" s="406" t="s">
        <v>8451</v>
      </c>
      <c r="C1820" s="405" t="s">
        <v>1299</v>
      </c>
      <c r="D1820" s="405">
        <v>23.34</v>
      </c>
    </row>
    <row r="1821" spans="1:4" ht="38.25">
      <c r="A1821" s="405">
        <v>2619</v>
      </c>
      <c r="B1821" s="406" t="s">
        <v>8452</v>
      </c>
      <c r="C1821" s="405" t="s">
        <v>1299</v>
      </c>
      <c r="D1821" s="405">
        <v>59.09</v>
      </c>
    </row>
    <row r="1822" spans="1:4" ht="38.25">
      <c r="A1822" s="405">
        <v>2620</v>
      </c>
      <c r="B1822" s="406" t="s">
        <v>8453</v>
      </c>
      <c r="C1822" s="405" t="s">
        <v>1299</v>
      </c>
      <c r="D1822" s="405">
        <v>77.58</v>
      </c>
    </row>
    <row r="1823" spans="1:4">
      <c r="A1823" s="405">
        <v>25968</v>
      </c>
      <c r="B1823" s="406" t="s">
        <v>8454</v>
      </c>
      <c r="C1823" s="405" t="s">
        <v>1299</v>
      </c>
      <c r="D1823" s="405">
        <v>32.75</v>
      </c>
    </row>
    <row r="1824" spans="1:4" ht="38.25">
      <c r="A1824" s="405">
        <v>38369</v>
      </c>
      <c r="B1824" s="406" t="s">
        <v>8455</v>
      </c>
      <c r="C1824" s="405" t="s">
        <v>1299</v>
      </c>
      <c r="D1824" s="405">
        <v>10.41</v>
      </c>
    </row>
    <row r="1825" spans="1:4" ht="25.5">
      <c r="A1825" s="405">
        <v>38370</v>
      </c>
      <c r="B1825" s="406" t="s">
        <v>8456</v>
      </c>
      <c r="C1825" s="405" t="s">
        <v>1299</v>
      </c>
      <c r="D1825" s="405">
        <v>10.41</v>
      </c>
    </row>
    <row r="1826" spans="1:4">
      <c r="A1826" s="405">
        <v>38372</v>
      </c>
      <c r="B1826" s="406" t="s">
        <v>8457</v>
      </c>
      <c r="C1826" s="405" t="s">
        <v>1299</v>
      </c>
      <c r="D1826" s="405">
        <v>16.850000000000001</v>
      </c>
    </row>
    <row r="1827" spans="1:4">
      <c r="A1827" s="405">
        <v>2357</v>
      </c>
      <c r="B1827" s="406" t="s">
        <v>8458</v>
      </c>
      <c r="C1827" s="405" t="s">
        <v>1302</v>
      </c>
      <c r="D1827" s="405">
        <v>14.68</v>
      </c>
    </row>
    <row r="1828" spans="1:4">
      <c r="A1828" s="405">
        <v>40806</v>
      </c>
      <c r="B1828" s="406" t="s">
        <v>8459</v>
      </c>
      <c r="C1828" s="405" t="s">
        <v>1421</v>
      </c>
      <c r="D1828" s="407">
        <v>2043.02</v>
      </c>
    </row>
    <row r="1829" spans="1:4">
      <c r="A1829" s="405">
        <v>2355</v>
      </c>
      <c r="B1829" s="406" t="s">
        <v>8460</v>
      </c>
      <c r="C1829" s="405" t="s">
        <v>1302</v>
      </c>
      <c r="D1829" s="405">
        <v>19.47</v>
      </c>
    </row>
    <row r="1830" spans="1:4">
      <c r="A1830" s="405">
        <v>40805</v>
      </c>
      <c r="B1830" s="406" t="s">
        <v>8461</v>
      </c>
      <c r="C1830" s="405" t="s">
        <v>1421</v>
      </c>
      <c r="D1830" s="407">
        <v>2708.5</v>
      </c>
    </row>
    <row r="1831" spans="1:4">
      <c r="A1831" s="405">
        <v>2358</v>
      </c>
      <c r="B1831" s="406" t="s">
        <v>8462</v>
      </c>
      <c r="C1831" s="405" t="s">
        <v>1302</v>
      </c>
      <c r="D1831" s="405">
        <v>15.56</v>
      </c>
    </row>
    <row r="1832" spans="1:4">
      <c r="A1832" s="405">
        <v>40807</v>
      </c>
      <c r="B1832" s="406" t="s">
        <v>8463</v>
      </c>
      <c r="C1832" s="405" t="s">
        <v>1421</v>
      </c>
      <c r="D1832" s="407">
        <v>2164.98</v>
      </c>
    </row>
    <row r="1833" spans="1:4">
      <c r="A1833" s="405">
        <v>2359</v>
      </c>
      <c r="B1833" s="406" t="s">
        <v>8464</v>
      </c>
      <c r="C1833" s="405" t="s">
        <v>1302</v>
      </c>
      <c r="D1833" s="405">
        <v>15.56</v>
      </c>
    </row>
    <row r="1834" spans="1:4">
      <c r="A1834" s="405">
        <v>40808</v>
      </c>
      <c r="B1834" s="406" t="s">
        <v>8465</v>
      </c>
      <c r="C1834" s="405" t="s">
        <v>1421</v>
      </c>
      <c r="D1834" s="407">
        <v>2164.38</v>
      </c>
    </row>
    <row r="1835" spans="1:4" ht="25.5">
      <c r="A1835" s="405">
        <v>39397</v>
      </c>
      <c r="B1835" s="406" t="s">
        <v>8466</v>
      </c>
      <c r="C1835" s="405" t="s">
        <v>1298</v>
      </c>
      <c r="D1835" s="405">
        <v>12.76</v>
      </c>
    </row>
    <row r="1836" spans="1:4" ht="38.25">
      <c r="A1836" s="405">
        <v>2692</v>
      </c>
      <c r="B1836" s="406" t="s">
        <v>8467</v>
      </c>
      <c r="C1836" s="405" t="s">
        <v>1298</v>
      </c>
      <c r="D1836" s="405">
        <v>6.04</v>
      </c>
    </row>
    <row r="1837" spans="1:4">
      <c r="A1837" s="405">
        <v>6</v>
      </c>
      <c r="B1837" s="406" t="s">
        <v>8468</v>
      </c>
      <c r="C1837" s="405" t="s">
        <v>1298</v>
      </c>
      <c r="D1837" s="405">
        <v>3.27</v>
      </c>
    </row>
    <row r="1838" spans="1:4">
      <c r="A1838" s="405">
        <v>5330</v>
      </c>
      <c r="B1838" s="406" t="s">
        <v>8469</v>
      </c>
      <c r="C1838" s="405" t="s">
        <v>1298</v>
      </c>
      <c r="D1838" s="405">
        <v>34.31</v>
      </c>
    </row>
    <row r="1839" spans="1:4" ht="25.5">
      <c r="A1839" s="405">
        <v>26017</v>
      </c>
      <c r="B1839" s="406" t="s">
        <v>8470</v>
      </c>
      <c r="C1839" s="405" t="s">
        <v>1299</v>
      </c>
      <c r="D1839" s="405">
        <v>34.25</v>
      </c>
    </row>
    <row r="1840" spans="1:4" ht="25.5">
      <c r="A1840" s="405">
        <v>25931</v>
      </c>
      <c r="B1840" s="406" t="s">
        <v>8471</v>
      </c>
      <c r="C1840" s="405" t="s">
        <v>1299</v>
      </c>
      <c r="D1840" s="405">
        <v>108.86</v>
      </c>
    </row>
    <row r="1841" spans="1:4" ht="38.25">
      <c r="A1841" s="405">
        <v>38140</v>
      </c>
      <c r="B1841" s="406" t="s">
        <v>8472</v>
      </c>
      <c r="C1841" s="405" t="s">
        <v>1299</v>
      </c>
      <c r="D1841" s="405">
        <v>26.4</v>
      </c>
    </row>
    <row r="1842" spans="1:4" ht="38.25">
      <c r="A1842" s="405">
        <v>13887</v>
      </c>
      <c r="B1842" s="406" t="s">
        <v>8473</v>
      </c>
      <c r="C1842" s="405" t="s">
        <v>1299</v>
      </c>
      <c r="D1842" s="405">
        <v>625.04</v>
      </c>
    </row>
    <row r="1843" spans="1:4" ht="25.5">
      <c r="A1843" s="405">
        <v>26018</v>
      </c>
      <c r="B1843" s="406" t="s">
        <v>8474</v>
      </c>
      <c r="C1843" s="405" t="s">
        <v>1299</v>
      </c>
      <c r="D1843" s="405">
        <v>27.82</v>
      </c>
    </row>
    <row r="1844" spans="1:4" ht="38.25">
      <c r="A1844" s="405">
        <v>26019</v>
      </c>
      <c r="B1844" s="406" t="s">
        <v>8475</v>
      </c>
      <c r="C1844" s="405" t="s">
        <v>1299</v>
      </c>
      <c r="D1844" s="405">
        <v>26.27</v>
      </c>
    </row>
    <row r="1845" spans="1:4" ht="25.5">
      <c r="A1845" s="405">
        <v>26020</v>
      </c>
      <c r="B1845" s="406" t="s">
        <v>8476</v>
      </c>
      <c r="C1845" s="405" t="s">
        <v>1299</v>
      </c>
      <c r="D1845" s="405">
        <v>6.85</v>
      </c>
    </row>
    <row r="1846" spans="1:4" ht="25.5">
      <c r="A1846" s="405">
        <v>34544</v>
      </c>
      <c r="B1846" s="406" t="s">
        <v>8477</v>
      </c>
      <c r="C1846" s="405" t="s">
        <v>1299</v>
      </c>
      <c r="D1846" s="407">
        <v>1127.17</v>
      </c>
    </row>
    <row r="1847" spans="1:4" ht="38.25">
      <c r="A1847" s="405">
        <v>34729</v>
      </c>
      <c r="B1847" s="406" t="s">
        <v>8478</v>
      </c>
      <c r="C1847" s="405" t="s">
        <v>1299</v>
      </c>
      <c r="D1847" s="405">
        <v>886.69</v>
      </c>
    </row>
    <row r="1848" spans="1:4" ht="38.25">
      <c r="A1848" s="405">
        <v>34734</v>
      </c>
      <c r="B1848" s="406" t="s">
        <v>8479</v>
      </c>
      <c r="C1848" s="405" t="s">
        <v>1299</v>
      </c>
      <c r="D1848" s="407">
        <v>1372.88</v>
      </c>
    </row>
    <row r="1849" spans="1:4" ht="38.25">
      <c r="A1849" s="405">
        <v>34738</v>
      </c>
      <c r="B1849" s="406" t="s">
        <v>8480</v>
      </c>
      <c r="C1849" s="405" t="s">
        <v>1299</v>
      </c>
      <c r="D1849" s="407">
        <v>3207.49</v>
      </c>
    </row>
    <row r="1850" spans="1:4">
      <c r="A1850" s="405">
        <v>2391</v>
      </c>
      <c r="B1850" s="406" t="s">
        <v>8481</v>
      </c>
      <c r="C1850" s="405" t="s">
        <v>1299</v>
      </c>
      <c r="D1850" s="405">
        <v>260.87</v>
      </c>
    </row>
    <row r="1851" spans="1:4" ht="25.5">
      <c r="A1851" s="405">
        <v>2374</v>
      </c>
      <c r="B1851" s="406" t="s">
        <v>8482</v>
      </c>
      <c r="C1851" s="405" t="s">
        <v>1299</v>
      </c>
      <c r="D1851" s="405">
        <v>295.95</v>
      </c>
    </row>
    <row r="1852" spans="1:4" ht="25.5">
      <c r="A1852" s="405">
        <v>2377</v>
      </c>
      <c r="B1852" s="406" t="s">
        <v>8483</v>
      </c>
      <c r="C1852" s="405" t="s">
        <v>1299</v>
      </c>
      <c r="D1852" s="405">
        <v>415.34</v>
      </c>
    </row>
    <row r="1853" spans="1:4" ht="25.5">
      <c r="A1853" s="405">
        <v>2393</v>
      </c>
      <c r="B1853" s="406" t="s">
        <v>8484</v>
      </c>
      <c r="C1853" s="405" t="s">
        <v>1299</v>
      </c>
      <c r="D1853" s="405">
        <v>695.54</v>
      </c>
    </row>
    <row r="1854" spans="1:4" ht="25.5">
      <c r="A1854" s="405">
        <v>34705</v>
      </c>
      <c r="B1854" s="406" t="s">
        <v>8485</v>
      </c>
      <c r="C1854" s="405" t="s">
        <v>1299</v>
      </c>
      <c r="D1854" s="405">
        <v>608.35</v>
      </c>
    </row>
    <row r="1855" spans="1:4" ht="25.5">
      <c r="A1855" s="405">
        <v>34707</v>
      </c>
      <c r="B1855" s="406" t="s">
        <v>8486</v>
      </c>
      <c r="C1855" s="405" t="s">
        <v>1299</v>
      </c>
      <c r="D1855" s="407">
        <v>1127.29</v>
      </c>
    </row>
    <row r="1856" spans="1:4" ht="25.5">
      <c r="A1856" s="405">
        <v>2378</v>
      </c>
      <c r="B1856" s="406" t="s">
        <v>8487</v>
      </c>
      <c r="C1856" s="405" t="s">
        <v>1299</v>
      </c>
      <c r="D1856" s="405">
        <v>955.42</v>
      </c>
    </row>
    <row r="1857" spans="1:4" ht="25.5">
      <c r="A1857" s="405">
        <v>2379</v>
      </c>
      <c r="B1857" s="406" t="s">
        <v>8488</v>
      </c>
      <c r="C1857" s="405" t="s">
        <v>1299</v>
      </c>
      <c r="D1857" s="405">
        <v>955.42</v>
      </c>
    </row>
    <row r="1858" spans="1:4" ht="25.5">
      <c r="A1858" s="405">
        <v>2376</v>
      </c>
      <c r="B1858" s="406" t="s">
        <v>8489</v>
      </c>
      <c r="C1858" s="405" t="s">
        <v>1299</v>
      </c>
      <c r="D1858" s="407">
        <v>1573.57</v>
      </c>
    </row>
    <row r="1859" spans="1:4" ht="25.5">
      <c r="A1859" s="405">
        <v>2394</v>
      </c>
      <c r="B1859" s="406" t="s">
        <v>8490</v>
      </c>
      <c r="C1859" s="405" t="s">
        <v>1299</v>
      </c>
      <c r="D1859" s="407">
        <v>3364.01</v>
      </c>
    </row>
    <row r="1860" spans="1:4" ht="25.5">
      <c r="A1860" s="405">
        <v>34686</v>
      </c>
      <c r="B1860" s="406" t="s">
        <v>8491</v>
      </c>
      <c r="C1860" s="405" t="s">
        <v>1299</v>
      </c>
      <c r="D1860" s="405">
        <v>10.1</v>
      </c>
    </row>
    <row r="1861" spans="1:4">
      <c r="A1861" s="405">
        <v>34616</v>
      </c>
      <c r="B1861" s="406" t="s">
        <v>8492</v>
      </c>
      <c r="C1861" s="405" t="s">
        <v>1299</v>
      </c>
      <c r="D1861" s="405">
        <v>39.03</v>
      </c>
    </row>
    <row r="1862" spans="1:4">
      <c r="A1862" s="405">
        <v>34623</v>
      </c>
      <c r="B1862" s="406" t="s">
        <v>8493</v>
      </c>
      <c r="C1862" s="405" t="s">
        <v>1299</v>
      </c>
      <c r="D1862" s="405">
        <v>38.43</v>
      </c>
    </row>
    <row r="1863" spans="1:4">
      <c r="A1863" s="405">
        <v>34628</v>
      </c>
      <c r="B1863" s="406" t="s">
        <v>8494</v>
      </c>
      <c r="C1863" s="405" t="s">
        <v>1299</v>
      </c>
      <c r="D1863" s="405">
        <v>55.05</v>
      </c>
    </row>
    <row r="1864" spans="1:4" ht="25.5">
      <c r="A1864" s="405">
        <v>34653</v>
      </c>
      <c r="B1864" s="406" t="s">
        <v>8495</v>
      </c>
      <c r="C1864" s="405" t="s">
        <v>1299</v>
      </c>
      <c r="D1864" s="405">
        <v>6.81</v>
      </c>
    </row>
    <row r="1865" spans="1:4">
      <c r="A1865" s="405">
        <v>34688</v>
      </c>
      <c r="B1865" s="406" t="s">
        <v>8496</v>
      </c>
      <c r="C1865" s="405" t="s">
        <v>1299</v>
      </c>
      <c r="D1865" s="405">
        <v>12.34</v>
      </c>
    </row>
    <row r="1866" spans="1:4" ht="25.5">
      <c r="A1866" s="405">
        <v>34709</v>
      </c>
      <c r="B1866" s="406" t="s">
        <v>8497</v>
      </c>
      <c r="C1866" s="405" t="s">
        <v>1299</v>
      </c>
      <c r="D1866" s="405">
        <v>47.82</v>
      </c>
    </row>
    <row r="1867" spans="1:4">
      <c r="A1867" s="405">
        <v>34714</v>
      </c>
      <c r="B1867" s="406" t="s">
        <v>8498</v>
      </c>
      <c r="C1867" s="405" t="s">
        <v>1299</v>
      </c>
      <c r="D1867" s="405">
        <v>57.12</v>
      </c>
    </row>
    <row r="1868" spans="1:4" ht="25.5">
      <c r="A1868" s="405">
        <v>2388</v>
      </c>
      <c r="B1868" s="406" t="s">
        <v>8499</v>
      </c>
      <c r="C1868" s="405" t="s">
        <v>1299</v>
      </c>
      <c r="D1868" s="405">
        <v>47.47</v>
      </c>
    </row>
    <row r="1869" spans="1:4" ht="25.5">
      <c r="A1869" s="405">
        <v>34606</v>
      </c>
      <c r="B1869" s="406" t="s">
        <v>8500</v>
      </c>
      <c r="C1869" s="405" t="s">
        <v>1299</v>
      </c>
      <c r="D1869" s="405">
        <v>72.81</v>
      </c>
    </row>
    <row r="1870" spans="1:4" ht="25.5">
      <c r="A1870" s="405">
        <v>34689</v>
      </c>
      <c r="B1870" s="406" t="s">
        <v>8501</v>
      </c>
      <c r="C1870" s="405" t="s">
        <v>1299</v>
      </c>
      <c r="D1870" s="405">
        <v>23.18</v>
      </c>
    </row>
    <row r="1871" spans="1:4" ht="25.5">
      <c r="A1871" s="405">
        <v>2370</v>
      </c>
      <c r="B1871" s="406" t="s">
        <v>8502</v>
      </c>
      <c r="C1871" s="405" t="s">
        <v>1299</v>
      </c>
      <c r="D1871" s="405">
        <v>8.82</v>
      </c>
    </row>
    <row r="1872" spans="1:4" ht="25.5">
      <c r="A1872" s="405">
        <v>2386</v>
      </c>
      <c r="B1872" s="406" t="s">
        <v>8503</v>
      </c>
      <c r="C1872" s="405" t="s">
        <v>1299</v>
      </c>
      <c r="D1872" s="405">
        <v>14.79</v>
      </c>
    </row>
    <row r="1873" spans="1:4" ht="25.5">
      <c r="A1873" s="405">
        <v>2392</v>
      </c>
      <c r="B1873" s="406" t="s">
        <v>8504</v>
      </c>
      <c r="C1873" s="405" t="s">
        <v>1299</v>
      </c>
      <c r="D1873" s="405">
        <v>59.2</v>
      </c>
    </row>
    <row r="1874" spans="1:4" ht="25.5">
      <c r="A1874" s="405">
        <v>2373</v>
      </c>
      <c r="B1874" s="406" t="s">
        <v>8505</v>
      </c>
      <c r="C1874" s="405" t="s">
        <v>1299</v>
      </c>
      <c r="D1874" s="405">
        <v>83.42</v>
      </c>
    </row>
    <row r="1875" spans="1:4" ht="38.25">
      <c r="A1875" s="405">
        <v>39465</v>
      </c>
      <c r="B1875" s="406" t="s">
        <v>8506</v>
      </c>
      <c r="C1875" s="405" t="s">
        <v>1299</v>
      </c>
      <c r="D1875" s="405">
        <v>50.96</v>
      </c>
    </row>
    <row r="1876" spans="1:4" ht="38.25">
      <c r="A1876" s="405">
        <v>39466</v>
      </c>
      <c r="B1876" s="406" t="s">
        <v>8507</v>
      </c>
      <c r="C1876" s="405" t="s">
        <v>1299</v>
      </c>
      <c r="D1876" s="405">
        <v>57.33</v>
      </c>
    </row>
    <row r="1877" spans="1:4" ht="38.25">
      <c r="A1877" s="405">
        <v>39467</v>
      </c>
      <c r="B1877" s="406" t="s">
        <v>8508</v>
      </c>
      <c r="C1877" s="405" t="s">
        <v>1299</v>
      </c>
      <c r="D1877" s="405">
        <v>73.33</v>
      </c>
    </row>
    <row r="1878" spans="1:4" ht="38.25">
      <c r="A1878" s="405">
        <v>39468</v>
      </c>
      <c r="B1878" s="406" t="s">
        <v>8509</v>
      </c>
      <c r="C1878" s="405" t="s">
        <v>1299</v>
      </c>
      <c r="D1878" s="405">
        <v>130.34</v>
      </c>
    </row>
    <row r="1879" spans="1:4" ht="38.25">
      <c r="A1879" s="405">
        <v>39469</v>
      </c>
      <c r="B1879" s="406" t="s">
        <v>8510</v>
      </c>
      <c r="C1879" s="405" t="s">
        <v>1299</v>
      </c>
      <c r="D1879" s="405">
        <v>53.09</v>
      </c>
    </row>
    <row r="1880" spans="1:4" ht="38.25">
      <c r="A1880" s="405">
        <v>39470</v>
      </c>
      <c r="B1880" s="406" t="s">
        <v>8511</v>
      </c>
      <c r="C1880" s="405" t="s">
        <v>1299</v>
      </c>
      <c r="D1880" s="405">
        <v>65.23</v>
      </c>
    </row>
    <row r="1881" spans="1:4" ht="38.25">
      <c r="A1881" s="405">
        <v>39471</v>
      </c>
      <c r="B1881" s="406" t="s">
        <v>8512</v>
      </c>
      <c r="C1881" s="405" t="s">
        <v>1299</v>
      </c>
      <c r="D1881" s="405">
        <v>78.400000000000006</v>
      </c>
    </row>
    <row r="1882" spans="1:4" ht="38.25">
      <c r="A1882" s="405">
        <v>39472</v>
      </c>
      <c r="B1882" s="406" t="s">
        <v>8513</v>
      </c>
      <c r="C1882" s="405" t="s">
        <v>1299</v>
      </c>
      <c r="D1882" s="405">
        <v>136.21</v>
      </c>
    </row>
    <row r="1883" spans="1:4" ht="38.25">
      <c r="A1883" s="405">
        <v>39473</v>
      </c>
      <c r="B1883" s="406" t="s">
        <v>8514</v>
      </c>
      <c r="C1883" s="405" t="s">
        <v>1299</v>
      </c>
      <c r="D1883" s="405">
        <v>87.99</v>
      </c>
    </row>
    <row r="1884" spans="1:4" ht="38.25">
      <c r="A1884" s="405">
        <v>39474</v>
      </c>
      <c r="B1884" s="406" t="s">
        <v>8515</v>
      </c>
      <c r="C1884" s="405" t="s">
        <v>1299</v>
      </c>
      <c r="D1884" s="405">
        <v>93.81</v>
      </c>
    </row>
    <row r="1885" spans="1:4" ht="38.25">
      <c r="A1885" s="405">
        <v>39475</v>
      </c>
      <c r="B1885" s="406" t="s">
        <v>8516</v>
      </c>
      <c r="C1885" s="405" t="s">
        <v>1299</v>
      </c>
      <c r="D1885" s="405">
        <v>106.43</v>
      </c>
    </row>
    <row r="1886" spans="1:4" ht="38.25">
      <c r="A1886" s="405">
        <v>39476</v>
      </c>
      <c r="B1886" s="406" t="s">
        <v>8517</v>
      </c>
      <c r="C1886" s="405" t="s">
        <v>1299</v>
      </c>
      <c r="D1886" s="405">
        <v>200.36</v>
      </c>
    </row>
    <row r="1887" spans="1:4" ht="38.25">
      <c r="A1887" s="405">
        <v>39477</v>
      </c>
      <c r="B1887" s="406" t="s">
        <v>8518</v>
      </c>
      <c r="C1887" s="405" t="s">
        <v>1299</v>
      </c>
      <c r="D1887" s="405">
        <v>98.17</v>
      </c>
    </row>
    <row r="1888" spans="1:4" ht="38.25">
      <c r="A1888" s="405">
        <v>39478</v>
      </c>
      <c r="B1888" s="406" t="s">
        <v>8519</v>
      </c>
      <c r="C1888" s="405" t="s">
        <v>1299</v>
      </c>
      <c r="D1888" s="405">
        <v>101.2</v>
      </c>
    </row>
    <row r="1889" spans="1:4" ht="38.25">
      <c r="A1889" s="405">
        <v>39479</v>
      </c>
      <c r="B1889" s="406" t="s">
        <v>8520</v>
      </c>
      <c r="C1889" s="405" t="s">
        <v>1299</v>
      </c>
      <c r="D1889" s="405">
        <v>119.24</v>
      </c>
    </row>
    <row r="1890" spans="1:4" ht="38.25">
      <c r="A1890" s="405">
        <v>39480</v>
      </c>
      <c r="B1890" s="406" t="s">
        <v>8521</v>
      </c>
      <c r="C1890" s="405" t="s">
        <v>1299</v>
      </c>
      <c r="D1890" s="405">
        <v>246.05</v>
      </c>
    </row>
    <row r="1891" spans="1:4" ht="25.5">
      <c r="A1891" s="405">
        <v>39459</v>
      </c>
      <c r="B1891" s="406" t="s">
        <v>8522</v>
      </c>
      <c r="C1891" s="405" t="s">
        <v>1299</v>
      </c>
      <c r="D1891" s="405">
        <v>208.84</v>
      </c>
    </row>
    <row r="1892" spans="1:4" ht="25.5">
      <c r="A1892" s="405">
        <v>39445</v>
      </c>
      <c r="B1892" s="406" t="s">
        <v>8523</v>
      </c>
      <c r="C1892" s="405" t="s">
        <v>1299</v>
      </c>
      <c r="D1892" s="405">
        <v>104.86</v>
      </c>
    </row>
    <row r="1893" spans="1:4" ht="25.5">
      <c r="A1893" s="405">
        <v>39446</v>
      </c>
      <c r="B1893" s="406" t="s">
        <v>8524</v>
      </c>
      <c r="C1893" s="405" t="s">
        <v>1299</v>
      </c>
      <c r="D1893" s="405">
        <v>106.72</v>
      </c>
    </row>
    <row r="1894" spans="1:4" ht="25.5">
      <c r="A1894" s="405">
        <v>39447</v>
      </c>
      <c r="B1894" s="406" t="s">
        <v>8525</v>
      </c>
      <c r="C1894" s="405" t="s">
        <v>1299</v>
      </c>
      <c r="D1894" s="405">
        <v>114.13</v>
      </c>
    </row>
    <row r="1895" spans="1:4" ht="25.5">
      <c r="A1895" s="405">
        <v>39448</v>
      </c>
      <c r="B1895" s="406" t="s">
        <v>8526</v>
      </c>
      <c r="C1895" s="405" t="s">
        <v>1299</v>
      </c>
      <c r="D1895" s="405">
        <v>194.61</v>
      </c>
    </row>
    <row r="1896" spans="1:4" ht="25.5">
      <c r="A1896" s="405">
        <v>39450</v>
      </c>
      <c r="B1896" s="406" t="s">
        <v>8527</v>
      </c>
      <c r="C1896" s="405" t="s">
        <v>1299</v>
      </c>
      <c r="D1896" s="405">
        <v>118.73</v>
      </c>
    </row>
    <row r="1897" spans="1:4" ht="25.5">
      <c r="A1897" s="405">
        <v>39451</v>
      </c>
      <c r="B1897" s="406" t="s">
        <v>8528</v>
      </c>
      <c r="C1897" s="405" t="s">
        <v>1299</v>
      </c>
      <c r="D1897" s="405">
        <v>129.5</v>
      </c>
    </row>
    <row r="1898" spans="1:4" ht="25.5">
      <c r="A1898" s="405">
        <v>39452</v>
      </c>
      <c r="B1898" s="406" t="s">
        <v>8529</v>
      </c>
      <c r="C1898" s="405" t="s">
        <v>1299</v>
      </c>
      <c r="D1898" s="405">
        <v>130.28</v>
      </c>
    </row>
    <row r="1899" spans="1:4" ht="25.5">
      <c r="A1899" s="405">
        <v>39523</v>
      </c>
      <c r="B1899" s="406" t="s">
        <v>8530</v>
      </c>
      <c r="C1899" s="405" t="s">
        <v>1299</v>
      </c>
      <c r="D1899" s="405">
        <v>218.02</v>
      </c>
    </row>
    <row r="1900" spans="1:4" ht="25.5">
      <c r="A1900" s="405">
        <v>39449</v>
      </c>
      <c r="B1900" s="406" t="s">
        <v>8531</v>
      </c>
      <c r="C1900" s="405" t="s">
        <v>1299</v>
      </c>
      <c r="D1900" s="405">
        <v>241.44</v>
      </c>
    </row>
    <row r="1901" spans="1:4" ht="25.5">
      <c r="A1901" s="405">
        <v>39455</v>
      </c>
      <c r="B1901" s="406" t="s">
        <v>8532</v>
      </c>
      <c r="C1901" s="405" t="s">
        <v>1299</v>
      </c>
      <c r="D1901" s="405">
        <v>119.47</v>
      </c>
    </row>
    <row r="1902" spans="1:4" ht="25.5">
      <c r="A1902" s="405">
        <v>39456</v>
      </c>
      <c r="B1902" s="406" t="s">
        <v>8533</v>
      </c>
      <c r="C1902" s="405" t="s">
        <v>1299</v>
      </c>
      <c r="D1902" s="405">
        <v>119.56</v>
      </c>
    </row>
    <row r="1903" spans="1:4" ht="25.5">
      <c r="A1903" s="405">
        <v>39457</v>
      </c>
      <c r="B1903" s="406" t="s">
        <v>8534</v>
      </c>
      <c r="C1903" s="405" t="s">
        <v>1299</v>
      </c>
      <c r="D1903" s="405">
        <v>130.34</v>
      </c>
    </row>
    <row r="1904" spans="1:4" ht="25.5">
      <c r="A1904" s="405">
        <v>39458</v>
      </c>
      <c r="B1904" s="406" t="s">
        <v>8535</v>
      </c>
      <c r="C1904" s="405" t="s">
        <v>1299</v>
      </c>
      <c r="D1904" s="405">
        <v>243.22</v>
      </c>
    </row>
    <row r="1905" spans="1:4" ht="25.5">
      <c r="A1905" s="405">
        <v>39464</v>
      </c>
      <c r="B1905" s="406" t="s">
        <v>8536</v>
      </c>
      <c r="C1905" s="405" t="s">
        <v>1299</v>
      </c>
      <c r="D1905" s="405">
        <v>391.11</v>
      </c>
    </row>
    <row r="1906" spans="1:4" ht="25.5">
      <c r="A1906" s="405">
        <v>39460</v>
      </c>
      <c r="B1906" s="406" t="s">
        <v>8537</v>
      </c>
      <c r="C1906" s="405" t="s">
        <v>1299</v>
      </c>
      <c r="D1906" s="405">
        <v>148.34</v>
      </c>
    </row>
    <row r="1907" spans="1:4" ht="25.5">
      <c r="A1907" s="405">
        <v>39461</v>
      </c>
      <c r="B1907" s="406" t="s">
        <v>8538</v>
      </c>
      <c r="C1907" s="405" t="s">
        <v>1299</v>
      </c>
      <c r="D1907" s="405">
        <v>173.82</v>
      </c>
    </row>
    <row r="1908" spans="1:4" ht="25.5">
      <c r="A1908" s="405">
        <v>39462</v>
      </c>
      <c r="B1908" s="406" t="s">
        <v>8539</v>
      </c>
      <c r="C1908" s="405" t="s">
        <v>1299</v>
      </c>
      <c r="D1908" s="405">
        <v>167.52</v>
      </c>
    </row>
    <row r="1909" spans="1:4" ht="25.5">
      <c r="A1909" s="405">
        <v>39463</v>
      </c>
      <c r="B1909" s="406" t="s">
        <v>8540</v>
      </c>
      <c r="C1909" s="405" t="s">
        <v>1299</v>
      </c>
      <c r="D1909" s="405">
        <v>388.08</v>
      </c>
    </row>
    <row r="1910" spans="1:4" ht="25.5">
      <c r="A1910" s="405">
        <v>26039</v>
      </c>
      <c r="B1910" s="406" t="s">
        <v>8541</v>
      </c>
      <c r="C1910" s="405" t="s">
        <v>1299</v>
      </c>
      <c r="D1910" s="407">
        <v>249588.52</v>
      </c>
    </row>
    <row r="1911" spans="1:4" ht="38.25">
      <c r="A1911" s="405">
        <v>2401</v>
      </c>
      <c r="B1911" s="406" t="s">
        <v>8542</v>
      </c>
      <c r="C1911" s="405" t="s">
        <v>1299</v>
      </c>
      <c r="D1911" s="407">
        <v>57408.12</v>
      </c>
    </row>
    <row r="1912" spans="1:4" ht="38.25">
      <c r="A1912" s="405">
        <v>38870</v>
      </c>
      <c r="B1912" s="406" t="s">
        <v>8543</v>
      </c>
      <c r="C1912" s="405" t="s">
        <v>1299</v>
      </c>
      <c r="D1912" s="405">
        <v>29.01</v>
      </c>
    </row>
    <row r="1913" spans="1:4" ht="38.25">
      <c r="A1913" s="405">
        <v>38869</v>
      </c>
      <c r="B1913" s="406" t="s">
        <v>8544</v>
      </c>
      <c r="C1913" s="405" t="s">
        <v>1299</v>
      </c>
      <c r="D1913" s="405">
        <v>25.59</v>
      </c>
    </row>
    <row r="1914" spans="1:4" ht="38.25">
      <c r="A1914" s="405">
        <v>38872</v>
      </c>
      <c r="B1914" s="406" t="s">
        <v>8545</v>
      </c>
      <c r="C1914" s="405" t="s">
        <v>1299</v>
      </c>
      <c r="D1914" s="405">
        <v>39.630000000000003</v>
      </c>
    </row>
    <row r="1915" spans="1:4" ht="38.25">
      <c r="A1915" s="405">
        <v>38871</v>
      </c>
      <c r="B1915" s="406" t="s">
        <v>8546</v>
      </c>
      <c r="C1915" s="405" t="s">
        <v>1299</v>
      </c>
      <c r="D1915" s="405">
        <v>31.88</v>
      </c>
    </row>
    <row r="1916" spans="1:4" ht="38.25">
      <c r="A1916" s="405">
        <v>39283</v>
      </c>
      <c r="B1916" s="406" t="s">
        <v>8547</v>
      </c>
      <c r="C1916" s="405" t="s">
        <v>1299</v>
      </c>
      <c r="D1916" s="405">
        <v>99.29</v>
      </c>
    </row>
    <row r="1917" spans="1:4" ht="38.25">
      <c r="A1917" s="405">
        <v>39284</v>
      </c>
      <c r="B1917" s="406" t="s">
        <v>8548</v>
      </c>
      <c r="C1917" s="405" t="s">
        <v>1299</v>
      </c>
      <c r="D1917" s="405">
        <v>107.6</v>
      </c>
    </row>
    <row r="1918" spans="1:4" ht="38.25">
      <c r="A1918" s="405">
        <v>39285</v>
      </c>
      <c r="B1918" s="406" t="s">
        <v>8549</v>
      </c>
      <c r="C1918" s="405" t="s">
        <v>1299</v>
      </c>
      <c r="D1918" s="405">
        <v>109.15</v>
      </c>
    </row>
    <row r="1919" spans="1:4" ht="38.25">
      <c r="A1919" s="405">
        <v>39286</v>
      </c>
      <c r="B1919" s="406" t="s">
        <v>8550</v>
      </c>
      <c r="C1919" s="405" t="s">
        <v>1299</v>
      </c>
      <c r="D1919" s="405">
        <v>106.77</v>
      </c>
    </row>
    <row r="1920" spans="1:4" ht="38.25">
      <c r="A1920" s="405">
        <v>39287</v>
      </c>
      <c r="B1920" s="406" t="s">
        <v>8551</v>
      </c>
      <c r="C1920" s="405" t="s">
        <v>1299</v>
      </c>
      <c r="D1920" s="405">
        <v>125.37</v>
      </c>
    </row>
    <row r="1921" spans="1:4" ht="38.25">
      <c r="A1921" s="405">
        <v>39288</v>
      </c>
      <c r="B1921" s="406" t="s">
        <v>8552</v>
      </c>
      <c r="C1921" s="405" t="s">
        <v>1299</v>
      </c>
      <c r="D1921" s="405">
        <v>133.80000000000001</v>
      </c>
    </row>
    <row r="1922" spans="1:4" ht="38.25">
      <c r="A1922" s="405">
        <v>2414</v>
      </c>
      <c r="B1922" s="406" t="s">
        <v>8553</v>
      </c>
      <c r="C1922" s="405" t="s">
        <v>1304</v>
      </c>
      <c r="D1922" s="405">
        <v>101.57</v>
      </c>
    </row>
    <row r="1923" spans="1:4" ht="38.25">
      <c r="A1923" s="405">
        <v>2413</v>
      </c>
      <c r="B1923" s="406" t="s">
        <v>8554</v>
      </c>
      <c r="C1923" s="405" t="s">
        <v>1304</v>
      </c>
      <c r="D1923" s="405">
        <v>97.71</v>
      </c>
    </row>
    <row r="1924" spans="1:4" ht="38.25">
      <c r="A1924" s="405">
        <v>2405</v>
      </c>
      <c r="B1924" s="406" t="s">
        <v>8555</v>
      </c>
      <c r="C1924" s="405" t="s">
        <v>1304</v>
      </c>
      <c r="D1924" s="405">
        <v>113.73</v>
      </c>
    </row>
    <row r="1925" spans="1:4" ht="38.25">
      <c r="A1925" s="405">
        <v>13361</v>
      </c>
      <c r="B1925" s="406" t="s">
        <v>8556</v>
      </c>
      <c r="C1925" s="405" t="s">
        <v>1304</v>
      </c>
      <c r="D1925" s="405">
        <v>95.14</v>
      </c>
    </row>
    <row r="1926" spans="1:4" ht="38.25">
      <c r="A1926" s="405">
        <v>11987</v>
      </c>
      <c r="B1926" s="406" t="s">
        <v>8557</v>
      </c>
      <c r="C1926" s="405" t="s">
        <v>1304</v>
      </c>
      <c r="D1926" s="405">
        <v>254.57</v>
      </c>
    </row>
    <row r="1927" spans="1:4" ht="38.25">
      <c r="A1927" s="405">
        <v>2416</v>
      </c>
      <c r="B1927" s="406" t="s">
        <v>8558</v>
      </c>
      <c r="C1927" s="405" t="s">
        <v>1304</v>
      </c>
      <c r="D1927" s="405">
        <v>112.62</v>
      </c>
    </row>
    <row r="1928" spans="1:4" ht="38.25">
      <c r="A1928" s="405">
        <v>2412</v>
      </c>
      <c r="B1928" s="406" t="s">
        <v>8559</v>
      </c>
      <c r="C1928" s="405" t="s">
        <v>1304</v>
      </c>
      <c r="D1928" s="405">
        <v>108.77</v>
      </c>
    </row>
    <row r="1929" spans="1:4" ht="38.25">
      <c r="A1929" s="405">
        <v>2411</v>
      </c>
      <c r="B1929" s="406" t="s">
        <v>8560</v>
      </c>
      <c r="C1929" s="405" t="s">
        <v>1304</v>
      </c>
      <c r="D1929" s="405">
        <v>95.14</v>
      </c>
    </row>
    <row r="1930" spans="1:4" ht="38.25">
      <c r="A1930" s="405">
        <v>2406</v>
      </c>
      <c r="B1930" s="406" t="s">
        <v>8561</v>
      </c>
      <c r="C1930" s="405" t="s">
        <v>1304</v>
      </c>
      <c r="D1930" s="405">
        <v>92.57</v>
      </c>
    </row>
    <row r="1931" spans="1:4" ht="38.25">
      <c r="A1931" s="405">
        <v>10571</v>
      </c>
      <c r="B1931" s="406" t="s">
        <v>8562</v>
      </c>
      <c r="C1931" s="405" t="s">
        <v>1304</v>
      </c>
      <c r="D1931" s="405">
        <v>226.28</v>
      </c>
    </row>
    <row r="1932" spans="1:4" ht="38.25">
      <c r="A1932" s="405">
        <v>11985</v>
      </c>
      <c r="B1932" s="406" t="s">
        <v>8563</v>
      </c>
      <c r="C1932" s="405" t="s">
        <v>1304</v>
      </c>
      <c r="D1932" s="405">
        <v>218.57</v>
      </c>
    </row>
    <row r="1933" spans="1:4" ht="38.25">
      <c r="A1933" s="405">
        <v>2410</v>
      </c>
      <c r="B1933" s="406" t="s">
        <v>8564</v>
      </c>
      <c r="C1933" s="405" t="s">
        <v>1304</v>
      </c>
      <c r="D1933" s="405">
        <v>96.42</v>
      </c>
    </row>
    <row r="1934" spans="1:4" ht="38.25">
      <c r="A1934" s="405">
        <v>2417</v>
      </c>
      <c r="B1934" s="406" t="s">
        <v>8565</v>
      </c>
      <c r="C1934" s="405" t="s">
        <v>1304</v>
      </c>
      <c r="D1934" s="405">
        <v>102.85</v>
      </c>
    </row>
    <row r="1935" spans="1:4" ht="38.25">
      <c r="A1935" s="405">
        <v>2415</v>
      </c>
      <c r="B1935" s="406" t="s">
        <v>8566</v>
      </c>
      <c r="C1935" s="405" t="s">
        <v>1304</v>
      </c>
      <c r="D1935" s="405">
        <v>82.28</v>
      </c>
    </row>
    <row r="1936" spans="1:4" ht="38.25">
      <c r="A1936" s="405">
        <v>13360</v>
      </c>
      <c r="B1936" s="406" t="s">
        <v>8567</v>
      </c>
      <c r="C1936" s="405" t="s">
        <v>1304</v>
      </c>
      <c r="D1936" s="405">
        <v>82.28</v>
      </c>
    </row>
    <row r="1937" spans="1:4" ht="38.25">
      <c r="A1937" s="405">
        <v>11983</v>
      </c>
      <c r="B1937" s="406" t="s">
        <v>8568</v>
      </c>
      <c r="C1937" s="405" t="s">
        <v>1304</v>
      </c>
      <c r="D1937" s="405">
        <v>200.57</v>
      </c>
    </row>
    <row r="1938" spans="1:4" ht="38.25">
      <c r="A1938" s="405">
        <v>11986</v>
      </c>
      <c r="B1938" s="406" t="s">
        <v>8569</v>
      </c>
      <c r="C1938" s="405" t="s">
        <v>1304</v>
      </c>
      <c r="D1938" s="405">
        <v>244.28</v>
      </c>
    </row>
    <row r="1939" spans="1:4" ht="51">
      <c r="A1939" s="405">
        <v>25976</v>
      </c>
      <c r="B1939" s="406" t="s">
        <v>8570</v>
      </c>
      <c r="C1939" s="405" t="s">
        <v>1304</v>
      </c>
      <c r="D1939" s="405">
        <v>460.06</v>
      </c>
    </row>
    <row r="1940" spans="1:4" ht="25.5">
      <c r="A1940" s="405">
        <v>10629</v>
      </c>
      <c r="B1940" s="406" t="s">
        <v>8571</v>
      </c>
      <c r="C1940" s="405" t="s">
        <v>1304</v>
      </c>
      <c r="D1940" s="405">
        <v>467.22</v>
      </c>
    </row>
    <row r="1941" spans="1:4" ht="25.5">
      <c r="A1941" s="405">
        <v>10698</v>
      </c>
      <c r="B1941" s="406" t="s">
        <v>8572</v>
      </c>
      <c r="C1941" s="405" t="s">
        <v>1304</v>
      </c>
      <c r="D1941" s="405">
        <v>133.91</v>
      </c>
    </row>
    <row r="1942" spans="1:4" ht="51">
      <c r="A1942" s="405">
        <v>40521</v>
      </c>
      <c r="B1942" s="406" t="s">
        <v>8573</v>
      </c>
      <c r="C1942" s="405" t="s">
        <v>1299</v>
      </c>
      <c r="D1942" s="407">
        <v>107477.72</v>
      </c>
    </row>
    <row r="1943" spans="1:4" ht="38.25">
      <c r="A1943" s="405">
        <v>2432</v>
      </c>
      <c r="B1943" s="406" t="s">
        <v>8574</v>
      </c>
      <c r="C1943" s="405" t="s">
        <v>1299</v>
      </c>
      <c r="D1943" s="405">
        <v>34.380000000000003</v>
      </c>
    </row>
    <row r="1944" spans="1:4" ht="38.25">
      <c r="A1944" s="405">
        <v>2418</v>
      </c>
      <c r="B1944" s="406" t="s">
        <v>8575</v>
      </c>
      <c r="C1944" s="405" t="s">
        <v>1299</v>
      </c>
      <c r="D1944" s="405">
        <v>15.95</v>
      </c>
    </row>
    <row r="1945" spans="1:4" ht="38.25">
      <c r="A1945" s="405">
        <v>2433</v>
      </c>
      <c r="B1945" s="406" t="s">
        <v>8576</v>
      </c>
      <c r="C1945" s="405" t="s">
        <v>1299</v>
      </c>
      <c r="D1945" s="405">
        <v>11.65</v>
      </c>
    </row>
    <row r="1946" spans="1:4" ht="38.25">
      <c r="A1946" s="405">
        <v>2420</v>
      </c>
      <c r="B1946" s="406" t="s">
        <v>8577</v>
      </c>
      <c r="C1946" s="405" t="s">
        <v>1299</v>
      </c>
      <c r="D1946" s="405">
        <v>20</v>
      </c>
    </row>
    <row r="1947" spans="1:4" ht="38.25">
      <c r="A1947" s="405">
        <v>2421</v>
      </c>
      <c r="B1947" s="406" t="s">
        <v>8578</v>
      </c>
      <c r="C1947" s="405" t="s">
        <v>1299</v>
      </c>
      <c r="D1947" s="405">
        <v>43.65</v>
      </c>
    </row>
    <row r="1948" spans="1:4" ht="38.25">
      <c r="A1948" s="405">
        <v>11447</v>
      </c>
      <c r="B1948" s="406" t="s">
        <v>8579</v>
      </c>
      <c r="C1948" s="405" t="s">
        <v>1299</v>
      </c>
      <c r="D1948" s="405">
        <v>39.53</v>
      </c>
    </row>
    <row r="1949" spans="1:4" ht="25.5">
      <c r="A1949" s="405">
        <v>2429</v>
      </c>
      <c r="B1949" s="406" t="s">
        <v>8580</v>
      </c>
      <c r="C1949" s="405" t="s">
        <v>1299</v>
      </c>
      <c r="D1949" s="405">
        <v>100.06</v>
      </c>
    </row>
    <row r="1950" spans="1:4" ht="25.5">
      <c r="A1950" s="405">
        <v>11449</v>
      </c>
      <c r="B1950" s="406" t="s">
        <v>8581</v>
      </c>
      <c r="C1950" s="405" t="s">
        <v>1299</v>
      </c>
      <c r="D1950" s="405">
        <v>107.79</v>
      </c>
    </row>
    <row r="1951" spans="1:4" ht="25.5">
      <c r="A1951" s="405">
        <v>11451</v>
      </c>
      <c r="B1951" s="406" t="s">
        <v>8582</v>
      </c>
      <c r="C1951" s="405" t="s">
        <v>1299</v>
      </c>
      <c r="D1951" s="405">
        <v>105.99</v>
      </c>
    </row>
    <row r="1952" spans="1:4" ht="25.5">
      <c r="A1952" s="405">
        <v>11116</v>
      </c>
      <c r="B1952" s="406" t="s">
        <v>8583</v>
      </c>
      <c r="C1952" s="405" t="s">
        <v>1299</v>
      </c>
      <c r="D1952" s="405">
        <v>545.89</v>
      </c>
    </row>
    <row r="1953" spans="1:4" ht="25.5">
      <c r="A1953" s="405">
        <v>38411</v>
      </c>
      <c r="B1953" s="406" t="s">
        <v>8584</v>
      </c>
      <c r="C1953" s="405" t="s">
        <v>1299</v>
      </c>
      <c r="D1953" s="407">
        <v>1334.81</v>
      </c>
    </row>
    <row r="1954" spans="1:4" ht="25.5">
      <c r="A1954" s="405">
        <v>1370</v>
      </c>
      <c r="B1954" s="406" t="s">
        <v>8585</v>
      </c>
      <c r="C1954" s="405" t="s">
        <v>1299</v>
      </c>
      <c r="D1954" s="405">
        <v>81.02</v>
      </c>
    </row>
    <row r="1955" spans="1:4" ht="25.5">
      <c r="A1955" s="405">
        <v>38189</v>
      </c>
      <c r="B1955" s="406" t="s">
        <v>8586</v>
      </c>
      <c r="C1955" s="405" t="s">
        <v>1299</v>
      </c>
      <c r="D1955" s="405">
        <v>203.67</v>
      </c>
    </row>
    <row r="1956" spans="1:4" ht="25.5">
      <c r="A1956" s="405">
        <v>38190</v>
      </c>
      <c r="B1956" s="406" t="s">
        <v>8587</v>
      </c>
      <c r="C1956" s="405" t="s">
        <v>1299</v>
      </c>
      <c r="D1956" s="405">
        <v>458</v>
      </c>
    </row>
    <row r="1957" spans="1:4" ht="38.25">
      <c r="A1957" s="405">
        <v>36516</v>
      </c>
      <c r="B1957" s="406" t="s">
        <v>8588</v>
      </c>
      <c r="C1957" s="405" t="s">
        <v>1299</v>
      </c>
      <c r="D1957" s="407">
        <v>71285.03</v>
      </c>
    </row>
    <row r="1958" spans="1:4">
      <c r="A1958" s="405">
        <v>34777</v>
      </c>
      <c r="B1958" s="406" t="s">
        <v>8589</v>
      </c>
      <c r="C1958" s="405" t="s">
        <v>1299</v>
      </c>
      <c r="D1958" s="405">
        <v>1.74</v>
      </c>
    </row>
    <row r="1959" spans="1:4">
      <c r="A1959" s="405">
        <v>7273</v>
      </c>
      <c r="B1959" s="406" t="s">
        <v>8590</v>
      </c>
      <c r="C1959" s="405" t="s">
        <v>1299</v>
      </c>
      <c r="D1959" s="405">
        <v>2.86</v>
      </c>
    </row>
    <row r="1960" spans="1:4">
      <c r="A1960" s="405">
        <v>7272</v>
      </c>
      <c r="B1960" s="406" t="s">
        <v>8591</v>
      </c>
      <c r="C1960" s="405" t="s">
        <v>1299</v>
      </c>
      <c r="D1960" s="405">
        <v>3.98</v>
      </c>
    </row>
    <row r="1961" spans="1:4" ht="25.5">
      <c r="A1961" s="405">
        <v>10605</v>
      </c>
      <c r="B1961" s="406" t="s">
        <v>8592</v>
      </c>
      <c r="C1961" s="405" t="s">
        <v>1299</v>
      </c>
      <c r="D1961" s="405">
        <v>2.06</v>
      </c>
    </row>
    <row r="1962" spans="1:4" ht="25.5">
      <c r="A1962" s="405">
        <v>10604</v>
      </c>
      <c r="B1962" s="406" t="s">
        <v>8593</v>
      </c>
      <c r="C1962" s="405" t="s">
        <v>1299</v>
      </c>
      <c r="D1962" s="405">
        <v>4.1100000000000003</v>
      </c>
    </row>
    <row r="1963" spans="1:4" ht="25.5">
      <c r="A1963" s="405">
        <v>672</v>
      </c>
      <c r="B1963" s="406" t="s">
        <v>8594</v>
      </c>
      <c r="C1963" s="405" t="s">
        <v>1299</v>
      </c>
      <c r="D1963" s="405">
        <v>4.1399999999999997</v>
      </c>
    </row>
    <row r="1964" spans="1:4" ht="25.5">
      <c r="A1964" s="405">
        <v>668</v>
      </c>
      <c r="B1964" s="406" t="s">
        <v>8595</v>
      </c>
      <c r="C1964" s="405" t="s">
        <v>1299</v>
      </c>
      <c r="D1964" s="405">
        <v>6.53</v>
      </c>
    </row>
    <row r="1965" spans="1:4" ht="25.5">
      <c r="A1965" s="405">
        <v>10578</v>
      </c>
      <c r="B1965" s="406" t="s">
        <v>8596</v>
      </c>
      <c r="C1965" s="405" t="s">
        <v>1299</v>
      </c>
      <c r="D1965" s="405">
        <v>11.39</v>
      </c>
    </row>
    <row r="1966" spans="1:4" ht="25.5">
      <c r="A1966" s="405">
        <v>666</v>
      </c>
      <c r="B1966" s="406" t="s">
        <v>8597</v>
      </c>
      <c r="C1966" s="405" t="s">
        <v>1299</v>
      </c>
      <c r="D1966" s="405">
        <v>11.31</v>
      </c>
    </row>
    <row r="1967" spans="1:4" ht="25.5">
      <c r="A1967" s="405">
        <v>665</v>
      </c>
      <c r="B1967" s="406" t="s">
        <v>8598</v>
      </c>
      <c r="C1967" s="405" t="s">
        <v>1299</v>
      </c>
      <c r="D1967" s="405">
        <v>21.2</v>
      </c>
    </row>
    <row r="1968" spans="1:4" ht="25.5">
      <c r="A1968" s="405">
        <v>10577</v>
      </c>
      <c r="B1968" s="406" t="s">
        <v>8599</v>
      </c>
      <c r="C1968" s="405" t="s">
        <v>1299</v>
      </c>
      <c r="D1968" s="405">
        <v>16.59</v>
      </c>
    </row>
    <row r="1969" spans="1:4" ht="25.5">
      <c r="A1969" s="405">
        <v>10583</v>
      </c>
      <c r="B1969" s="406" t="s">
        <v>8600</v>
      </c>
      <c r="C1969" s="405" t="s">
        <v>1299</v>
      </c>
      <c r="D1969" s="405">
        <v>9.3000000000000007</v>
      </c>
    </row>
    <row r="1970" spans="1:4" ht="25.5">
      <c r="A1970" s="405">
        <v>10579</v>
      </c>
      <c r="B1970" s="406" t="s">
        <v>8601</v>
      </c>
      <c r="C1970" s="405" t="s">
        <v>1299</v>
      </c>
      <c r="D1970" s="405">
        <v>15.17</v>
      </c>
    </row>
    <row r="1971" spans="1:4" ht="25.5">
      <c r="A1971" s="405">
        <v>10582</v>
      </c>
      <c r="B1971" s="406" t="s">
        <v>8602</v>
      </c>
      <c r="C1971" s="405" t="s">
        <v>1299</v>
      </c>
      <c r="D1971" s="405">
        <v>5.31</v>
      </c>
    </row>
    <row r="1972" spans="1:4">
      <c r="A1972" s="405">
        <v>2436</v>
      </c>
      <c r="B1972" s="406" t="s">
        <v>8603</v>
      </c>
      <c r="C1972" s="405" t="s">
        <v>1302</v>
      </c>
      <c r="D1972" s="405">
        <v>13.4</v>
      </c>
    </row>
    <row r="1973" spans="1:4">
      <c r="A1973" s="405">
        <v>40918</v>
      </c>
      <c r="B1973" s="406" t="s">
        <v>8604</v>
      </c>
      <c r="C1973" s="405" t="s">
        <v>1421</v>
      </c>
      <c r="D1973" s="407">
        <v>2369.85</v>
      </c>
    </row>
    <row r="1974" spans="1:4">
      <c r="A1974" s="405">
        <v>2439</v>
      </c>
      <c r="B1974" s="406" t="s">
        <v>8605</v>
      </c>
      <c r="C1974" s="405" t="s">
        <v>1302</v>
      </c>
      <c r="D1974" s="405">
        <v>13.4</v>
      </c>
    </row>
    <row r="1975" spans="1:4" ht="25.5">
      <c r="A1975" s="405">
        <v>40923</v>
      </c>
      <c r="B1975" s="406" t="s">
        <v>8606</v>
      </c>
      <c r="C1975" s="405" t="s">
        <v>1421</v>
      </c>
      <c r="D1975" s="407">
        <v>2369.85</v>
      </c>
    </row>
    <row r="1976" spans="1:4" ht="25.5">
      <c r="A1976" s="405">
        <v>10998</v>
      </c>
      <c r="B1976" s="406" t="s">
        <v>8607</v>
      </c>
      <c r="C1976" s="405" t="s">
        <v>1296</v>
      </c>
      <c r="D1976" s="405">
        <v>13.2</v>
      </c>
    </row>
    <row r="1977" spans="1:4" ht="25.5">
      <c r="A1977" s="405">
        <v>11002</v>
      </c>
      <c r="B1977" s="406" t="s">
        <v>8608</v>
      </c>
      <c r="C1977" s="405" t="s">
        <v>1296</v>
      </c>
      <c r="D1977" s="405">
        <v>12.1</v>
      </c>
    </row>
    <row r="1978" spans="1:4" ht="25.5">
      <c r="A1978" s="405">
        <v>10999</v>
      </c>
      <c r="B1978" s="406" t="s">
        <v>8609</v>
      </c>
      <c r="C1978" s="405" t="s">
        <v>1296</v>
      </c>
      <c r="D1978" s="405">
        <v>11.62</v>
      </c>
    </row>
    <row r="1979" spans="1:4" ht="25.5">
      <c r="A1979" s="405">
        <v>10997</v>
      </c>
      <c r="B1979" s="406" t="s">
        <v>8610</v>
      </c>
      <c r="C1979" s="405" t="s">
        <v>1296</v>
      </c>
      <c r="D1979" s="405">
        <v>12.6</v>
      </c>
    </row>
    <row r="1980" spans="1:4" ht="25.5">
      <c r="A1980" s="405">
        <v>2685</v>
      </c>
      <c r="B1980" s="406" t="s">
        <v>8611</v>
      </c>
      <c r="C1980" s="405" t="s">
        <v>1303</v>
      </c>
      <c r="D1980" s="405">
        <v>3.38</v>
      </c>
    </row>
    <row r="1981" spans="1:4" ht="25.5">
      <c r="A1981" s="405">
        <v>2680</v>
      </c>
      <c r="B1981" s="406" t="s">
        <v>8612</v>
      </c>
      <c r="C1981" s="405" t="s">
        <v>1303</v>
      </c>
      <c r="D1981" s="405">
        <v>4.95</v>
      </c>
    </row>
    <row r="1982" spans="1:4" ht="25.5">
      <c r="A1982" s="405">
        <v>2684</v>
      </c>
      <c r="B1982" s="406" t="s">
        <v>8613</v>
      </c>
      <c r="C1982" s="405" t="s">
        <v>1303</v>
      </c>
      <c r="D1982" s="405">
        <v>4.5</v>
      </c>
    </row>
    <row r="1983" spans="1:4" ht="25.5">
      <c r="A1983" s="405">
        <v>2673</v>
      </c>
      <c r="B1983" s="406" t="s">
        <v>8614</v>
      </c>
      <c r="C1983" s="405" t="s">
        <v>1303</v>
      </c>
      <c r="D1983" s="405">
        <v>1.74</v>
      </c>
    </row>
    <row r="1984" spans="1:4" ht="25.5">
      <c r="A1984" s="405">
        <v>2681</v>
      </c>
      <c r="B1984" s="406" t="s">
        <v>8615</v>
      </c>
      <c r="C1984" s="405" t="s">
        <v>1303</v>
      </c>
      <c r="D1984" s="405">
        <v>8.09</v>
      </c>
    </row>
    <row r="1985" spans="1:4" ht="25.5">
      <c r="A1985" s="405">
        <v>2682</v>
      </c>
      <c r="B1985" s="406" t="s">
        <v>8616</v>
      </c>
      <c r="C1985" s="405" t="s">
        <v>1303</v>
      </c>
      <c r="D1985" s="405">
        <v>11.81</v>
      </c>
    </row>
    <row r="1986" spans="1:4" ht="25.5">
      <c r="A1986" s="405">
        <v>2686</v>
      </c>
      <c r="B1986" s="406" t="s">
        <v>8617</v>
      </c>
      <c r="C1986" s="405" t="s">
        <v>1303</v>
      </c>
      <c r="D1986" s="405">
        <v>14.81</v>
      </c>
    </row>
    <row r="1987" spans="1:4" ht="25.5">
      <c r="A1987" s="405">
        <v>2674</v>
      </c>
      <c r="B1987" s="406" t="s">
        <v>8618</v>
      </c>
      <c r="C1987" s="405" t="s">
        <v>1303</v>
      </c>
      <c r="D1987" s="405">
        <v>2.16</v>
      </c>
    </row>
    <row r="1988" spans="1:4" ht="25.5">
      <c r="A1988" s="405">
        <v>2683</v>
      </c>
      <c r="B1988" s="406" t="s">
        <v>8619</v>
      </c>
      <c r="C1988" s="405" t="s">
        <v>1303</v>
      </c>
      <c r="D1988" s="405">
        <v>23.34</v>
      </c>
    </row>
    <row r="1989" spans="1:4" ht="25.5">
      <c r="A1989" s="405">
        <v>2676</v>
      </c>
      <c r="B1989" s="406" t="s">
        <v>8620</v>
      </c>
      <c r="C1989" s="405" t="s">
        <v>1303</v>
      </c>
      <c r="D1989" s="405">
        <v>1.01</v>
      </c>
    </row>
    <row r="1990" spans="1:4" ht="25.5">
      <c r="A1990" s="405">
        <v>2678</v>
      </c>
      <c r="B1990" s="406" t="s">
        <v>8621</v>
      </c>
      <c r="C1990" s="405" t="s">
        <v>1303</v>
      </c>
      <c r="D1990" s="405">
        <v>1.26</v>
      </c>
    </row>
    <row r="1991" spans="1:4" ht="25.5">
      <c r="A1991" s="405">
        <v>2679</v>
      </c>
      <c r="B1991" s="406" t="s">
        <v>8622</v>
      </c>
      <c r="C1991" s="405" t="s">
        <v>1303</v>
      </c>
      <c r="D1991" s="405">
        <v>1.95</v>
      </c>
    </row>
    <row r="1992" spans="1:4" ht="25.5">
      <c r="A1992" s="405">
        <v>12070</v>
      </c>
      <c r="B1992" s="406" t="s">
        <v>8623</v>
      </c>
      <c r="C1992" s="405" t="s">
        <v>1303</v>
      </c>
      <c r="D1992" s="405">
        <v>2.72</v>
      </c>
    </row>
    <row r="1993" spans="1:4" ht="25.5">
      <c r="A1993" s="405">
        <v>2675</v>
      </c>
      <c r="B1993" s="406" t="s">
        <v>8624</v>
      </c>
      <c r="C1993" s="405" t="s">
        <v>1303</v>
      </c>
      <c r="D1993" s="405">
        <v>3.53</v>
      </c>
    </row>
    <row r="1994" spans="1:4" ht="25.5">
      <c r="A1994" s="405">
        <v>12067</v>
      </c>
      <c r="B1994" s="406" t="s">
        <v>8625</v>
      </c>
      <c r="C1994" s="405" t="s">
        <v>1303</v>
      </c>
      <c r="D1994" s="405">
        <v>4.79</v>
      </c>
    </row>
    <row r="1995" spans="1:4" ht="25.5">
      <c r="A1995" s="405">
        <v>40401</v>
      </c>
      <c r="B1995" s="406" t="s">
        <v>8626</v>
      </c>
      <c r="C1995" s="405" t="s">
        <v>1303</v>
      </c>
      <c r="D1995" s="405">
        <v>1.67</v>
      </c>
    </row>
    <row r="1996" spans="1:4" ht="25.5">
      <c r="A1996" s="405">
        <v>40402</v>
      </c>
      <c r="B1996" s="406" t="s">
        <v>8627</v>
      </c>
      <c r="C1996" s="405" t="s">
        <v>1303</v>
      </c>
      <c r="D1996" s="405">
        <v>2.15</v>
      </c>
    </row>
    <row r="1997" spans="1:4" ht="25.5">
      <c r="A1997" s="405">
        <v>40400</v>
      </c>
      <c r="B1997" s="406" t="s">
        <v>8628</v>
      </c>
      <c r="C1997" s="405" t="s">
        <v>1303</v>
      </c>
      <c r="D1997" s="405">
        <v>1.1299999999999999</v>
      </c>
    </row>
    <row r="1998" spans="1:4" ht="51">
      <c r="A1998" s="405">
        <v>2504</v>
      </c>
      <c r="B1998" s="406" t="s">
        <v>8629</v>
      </c>
      <c r="C1998" s="405" t="s">
        <v>1303</v>
      </c>
      <c r="D1998" s="405">
        <v>9.56</v>
      </c>
    </row>
    <row r="1999" spans="1:4" ht="51">
      <c r="A1999" s="405">
        <v>2501</v>
      </c>
      <c r="B1999" s="406" t="s">
        <v>8630</v>
      </c>
      <c r="C1999" s="405" t="s">
        <v>1303</v>
      </c>
      <c r="D1999" s="405">
        <v>12.54</v>
      </c>
    </row>
    <row r="2000" spans="1:4" ht="51">
      <c r="A2000" s="405">
        <v>2502</v>
      </c>
      <c r="B2000" s="406" t="s">
        <v>8631</v>
      </c>
      <c r="C2000" s="405" t="s">
        <v>1303</v>
      </c>
      <c r="D2000" s="405">
        <v>18.920000000000002</v>
      </c>
    </row>
    <row r="2001" spans="1:4" ht="51">
      <c r="A2001" s="405">
        <v>2503</v>
      </c>
      <c r="B2001" s="406" t="s">
        <v>8632</v>
      </c>
      <c r="C2001" s="405" t="s">
        <v>1303</v>
      </c>
      <c r="D2001" s="405">
        <v>24.36</v>
      </c>
    </row>
    <row r="2002" spans="1:4" ht="51">
      <c r="A2002" s="405">
        <v>2500</v>
      </c>
      <c r="B2002" s="406" t="s">
        <v>8633</v>
      </c>
      <c r="C2002" s="405" t="s">
        <v>1303</v>
      </c>
      <c r="D2002" s="405">
        <v>32.44</v>
      </c>
    </row>
    <row r="2003" spans="1:4" ht="51">
      <c r="A2003" s="405">
        <v>2505</v>
      </c>
      <c r="B2003" s="406" t="s">
        <v>8634</v>
      </c>
      <c r="C2003" s="405" t="s">
        <v>1303</v>
      </c>
      <c r="D2003" s="405">
        <v>50.56</v>
      </c>
    </row>
    <row r="2004" spans="1:4" ht="25.5">
      <c r="A2004" s="405">
        <v>12056</v>
      </c>
      <c r="B2004" s="406" t="s">
        <v>8635</v>
      </c>
      <c r="C2004" s="405" t="s">
        <v>1303</v>
      </c>
      <c r="D2004" s="405">
        <v>20.43</v>
      </c>
    </row>
    <row r="2005" spans="1:4" ht="25.5">
      <c r="A2005" s="405">
        <v>12057</v>
      </c>
      <c r="B2005" s="406" t="s">
        <v>8636</v>
      </c>
      <c r="C2005" s="405" t="s">
        <v>1303</v>
      </c>
      <c r="D2005" s="405">
        <v>17.350000000000001</v>
      </c>
    </row>
    <row r="2006" spans="1:4" ht="25.5">
      <c r="A2006" s="405">
        <v>12059</v>
      </c>
      <c r="B2006" s="406" t="s">
        <v>8637</v>
      </c>
      <c r="C2006" s="405" t="s">
        <v>1303</v>
      </c>
      <c r="D2006" s="405">
        <v>6.09</v>
      </c>
    </row>
    <row r="2007" spans="1:4" ht="25.5">
      <c r="A2007" s="405">
        <v>12058</v>
      </c>
      <c r="B2007" s="406" t="s">
        <v>8638</v>
      </c>
      <c r="C2007" s="405" t="s">
        <v>1303</v>
      </c>
      <c r="D2007" s="405">
        <v>10.81</v>
      </c>
    </row>
    <row r="2008" spans="1:4" ht="25.5">
      <c r="A2008" s="405">
        <v>12060</v>
      </c>
      <c r="B2008" s="406" t="s">
        <v>8639</v>
      </c>
      <c r="C2008" s="405" t="s">
        <v>1303</v>
      </c>
      <c r="D2008" s="405">
        <v>45.09</v>
      </c>
    </row>
    <row r="2009" spans="1:4" ht="25.5">
      <c r="A2009" s="405">
        <v>12061</v>
      </c>
      <c r="B2009" s="406" t="s">
        <v>8640</v>
      </c>
      <c r="C2009" s="405" t="s">
        <v>1303</v>
      </c>
      <c r="D2009" s="405">
        <v>27.53</v>
      </c>
    </row>
    <row r="2010" spans="1:4" ht="25.5">
      <c r="A2010" s="405">
        <v>12062</v>
      </c>
      <c r="B2010" s="406" t="s">
        <v>8641</v>
      </c>
      <c r="C2010" s="405" t="s">
        <v>1303</v>
      </c>
      <c r="D2010" s="405">
        <v>50.77</v>
      </c>
    </row>
    <row r="2011" spans="1:4" ht="38.25">
      <c r="A2011" s="405">
        <v>21137</v>
      </c>
      <c r="B2011" s="406" t="s">
        <v>8642</v>
      </c>
      <c r="C2011" s="405" t="s">
        <v>1303</v>
      </c>
      <c r="D2011" s="405">
        <v>8.82</v>
      </c>
    </row>
    <row r="2012" spans="1:4" ht="25.5">
      <c r="A2012" s="405">
        <v>2687</v>
      </c>
      <c r="B2012" s="406" t="s">
        <v>8643</v>
      </c>
      <c r="C2012" s="405" t="s">
        <v>1303</v>
      </c>
      <c r="D2012" s="405">
        <v>0.88</v>
      </c>
    </row>
    <row r="2013" spans="1:4" ht="25.5">
      <c r="A2013" s="405">
        <v>2689</v>
      </c>
      <c r="B2013" s="406" t="s">
        <v>8644</v>
      </c>
      <c r="C2013" s="405" t="s">
        <v>1303</v>
      </c>
      <c r="D2013" s="405">
        <v>1.05</v>
      </c>
    </row>
    <row r="2014" spans="1:4" ht="25.5">
      <c r="A2014" s="405">
        <v>2688</v>
      </c>
      <c r="B2014" s="406" t="s">
        <v>8645</v>
      </c>
      <c r="C2014" s="405" t="s">
        <v>1303</v>
      </c>
      <c r="D2014" s="405">
        <v>1.1399999999999999</v>
      </c>
    </row>
    <row r="2015" spans="1:4" ht="25.5">
      <c r="A2015" s="405">
        <v>2690</v>
      </c>
      <c r="B2015" s="406" t="s">
        <v>8646</v>
      </c>
      <c r="C2015" s="405" t="s">
        <v>1303</v>
      </c>
      <c r="D2015" s="405">
        <v>1.95</v>
      </c>
    </row>
    <row r="2016" spans="1:4" ht="38.25">
      <c r="A2016" s="405">
        <v>39243</v>
      </c>
      <c r="B2016" s="406" t="s">
        <v>8647</v>
      </c>
      <c r="C2016" s="405" t="s">
        <v>1303</v>
      </c>
      <c r="D2016" s="405">
        <v>1.28</v>
      </c>
    </row>
    <row r="2017" spans="1:4" ht="38.25">
      <c r="A2017" s="405">
        <v>39244</v>
      </c>
      <c r="B2017" s="406" t="s">
        <v>8648</v>
      </c>
      <c r="C2017" s="405" t="s">
        <v>1303</v>
      </c>
      <c r="D2017" s="405">
        <v>1.73</v>
      </c>
    </row>
    <row r="2018" spans="1:4" ht="38.25">
      <c r="A2018" s="405">
        <v>39245</v>
      </c>
      <c r="B2018" s="406" t="s">
        <v>8649</v>
      </c>
      <c r="C2018" s="405" t="s">
        <v>1303</v>
      </c>
      <c r="D2018" s="405">
        <v>3.34</v>
      </c>
    </row>
    <row r="2019" spans="1:4" ht="38.25">
      <c r="A2019" s="405">
        <v>39254</v>
      </c>
      <c r="B2019" s="406" t="s">
        <v>8650</v>
      </c>
      <c r="C2019" s="405" t="s">
        <v>1303</v>
      </c>
      <c r="D2019" s="405">
        <v>4.99</v>
      </c>
    </row>
    <row r="2020" spans="1:4" ht="38.25">
      <c r="A2020" s="405">
        <v>39255</v>
      </c>
      <c r="B2020" s="406" t="s">
        <v>8651</v>
      </c>
      <c r="C2020" s="405" t="s">
        <v>1303</v>
      </c>
      <c r="D2020" s="405">
        <v>9.24</v>
      </c>
    </row>
    <row r="2021" spans="1:4" ht="38.25">
      <c r="A2021" s="405">
        <v>39253</v>
      </c>
      <c r="B2021" s="406" t="s">
        <v>8652</v>
      </c>
      <c r="C2021" s="405" t="s">
        <v>1303</v>
      </c>
      <c r="D2021" s="405">
        <v>6.37</v>
      </c>
    </row>
    <row r="2022" spans="1:4" ht="51">
      <c r="A2022" s="405">
        <v>2446</v>
      </c>
      <c r="B2022" s="406" t="s">
        <v>8653</v>
      </c>
      <c r="C2022" s="405" t="s">
        <v>1303</v>
      </c>
      <c r="D2022" s="405">
        <v>4.18</v>
      </c>
    </row>
    <row r="2023" spans="1:4" ht="51">
      <c r="A2023" s="405">
        <v>2442</v>
      </c>
      <c r="B2023" s="406" t="s">
        <v>8654</v>
      </c>
      <c r="C2023" s="405" t="s">
        <v>1303</v>
      </c>
      <c r="D2023" s="405">
        <v>5.85</v>
      </c>
    </row>
    <row r="2024" spans="1:4" ht="51">
      <c r="A2024" s="405">
        <v>39246</v>
      </c>
      <c r="B2024" s="406" t="s">
        <v>8655</v>
      </c>
      <c r="C2024" s="405" t="s">
        <v>1303</v>
      </c>
      <c r="D2024" s="405">
        <v>2.91</v>
      </c>
    </row>
    <row r="2025" spans="1:4" ht="51">
      <c r="A2025" s="405">
        <v>39247</v>
      </c>
      <c r="B2025" s="406" t="s">
        <v>8656</v>
      </c>
      <c r="C2025" s="405" t="s">
        <v>1303</v>
      </c>
      <c r="D2025" s="405">
        <v>2.5299999999999998</v>
      </c>
    </row>
    <row r="2026" spans="1:4" ht="51">
      <c r="A2026" s="405">
        <v>39248</v>
      </c>
      <c r="B2026" s="406" t="s">
        <v>8657</v>
      </c>
      <c r="C2026" s="405" t="s">
        <v>1303</v>
      </c>
      <c r="D2026" s="405">
        <v>8.16</v>
      </c>
    </row>
    <row r="2027" spans="1:4">
      <c r="A2027" s="405">
        <v>2438</v>
      </c>
      <c r="B2027" s="406" t="s">
        <v>8658</v>
      </c>
      <c r="C2027" s="405" t="s">
        <v>1302</v>
      </c>
      <c r="D2027" s="405">
        <v>13.53</v>
      </c>
    </row>
    <row r="2028" spans="1:4">
      <c r="A2028" s="405">
        <v>40922</v>
      </c>
      <c r="B2028" s="406" t="s">
        <v>8659</v>
      </c>
      <c r="C2028" s="405" t="s">
        <v>1421</v>
      </c>
      <c r="D2028" s="407">
        <v>2396.19</v>
      </c>
    </row>
    <row r="2029" spans="1:4" ht="76.5">
      <c r="A2029" s="405">
        <v>36486</v>
      </c>
      <c r="B2029" s="406" t="s">
        <v>8660</v>
      </c>
      <c r="C2029" s="405" t="s">
        <v>1299</v>
      </c>
      <c r="D2029" s="407">
        <v>34153.26</v>
      </c>
    </row>
    <row r="2030" spans="1:4" ht="63.75">
      <c r="A2030" s="405">
        <v>37777</v>
      </c>
      <c r="B2030" s="406" t="s">
        <v>8661</v>
      </c>
      <c r="C2030" s="405" t="s">
        <v>1299</v>
      </c>
      <c r="D2030" s="407">
        <v>160792.9</v>
      </c>
    </row>
    <row r="2031" spans="1:4" ht="25.5">
      <c r="A2031" s="405">
        <v>12624</v>
      </c>
      <c r="B2031" s="406" t="s">
        <v>8662</v>
      </c>
      <c r="C2031" s="405" t="s">
        <v>1299</v>
      </c>
      <c r="D2031" s="405">
        <v>10.98</v>
      </c>
    </row>
    <row r="2032" spans="1:4" ht="63.75">
      <c r="A2032" s="405">
        <v>10638</v>
      </c>
      <c r="B2032" s="406" t="s">
        <v>8663</v>
      </c>
      <c r="C2032" s="405" t="s">
        <v>1299</v>
      </c>
      <c r="D2032" s="407">
        <v>317029.93</v>
      </c>
    </row>
    <row r="2033" spans="1:4" ht="63.75">
      <c r="A2033" s="405">
        <v>10635</v>
      </c>
      <c r="B2033" s="406" t="s">
        <v>8664</v>
      </c>
      <c r="C2033" s="405" t="s">
        <v>1299</v>
      </c>
      <c r="D2033" s="407">
        <v>109581.66</v>
      </c>
    </row>
    <row r="2034" spans="1:4" ht="63.75">
      <c r="A2034" s="405">
        <v>10634</v>
      </c>
      <c r="B2034" s="406" t="s">
        <v>8665</v>
      </c>
      <c r="C2034" s="405" t="s">
        <v>1299</v>
      </c>
      <c r="D2034" s="407">
        <v>93835.5</v>
      </c>
    </row>
    <row r="2035" spans="1:4" ht="63.75">
      <c r="A2035" s="405">
        <v>10636</v>
      </c>
      <c r="B2035" s="406" t="s">
        <v>8666</v>
      </c>
      <c r="C2035" s="405" t="s">
        <v>1299</v>
      </c>
      <c r="D2035" s="407">
        <v>206648.75</v>
      </c>
    </row>
    <row r="2036" spans="1:4" ht="63.75">
      <c r="A2036" s="405">
        <v>10637</v>
      </c>
      <c r="B2036" s="406" t="s">
        <v>8667</v>
      </c>
      <c r="C2036" s="405" t="s">
        <v>1299</v>
      </c>
      <c r="D2036" s="407">
        <v>216156.77</v>
      </c>
    </row>
    <row r="2037" spans="1:4">
      <c r="A2037" s="405">
        <v>517</v>
      </c>
      <c r="B2037" s="406" t="s">
        <v>8668</v>
      </c>
      <c r="C2037" s="405" t="s">
        <v>1298</v>
      </c>
      <c r="D2037" s="405">
        <v>6.38</v>
      </c>
    </row>
    <row r="2038" spans="1:4" ht="38.25">
      <c r="A2038" s="405">
        <v>41904</v>
      </c>
      <c r="B2038" s="406" t="s">
        <v>8669</v>
      </c>
      <c r="C2038" s="405" t="s">
        <v>1306</v>
      </c>
      <c r="D2038" s="407">
        <v>2782.64</v>
      </c>
    </row>
    <row r="2039" spans="1:4" ht="38.25">
      <c r="A2039" s="405">
        <v>41905</v>
      </c>
      <c r="B2039" s="406" t="s">
        <v>8670</v>
      </c>
      <c r="C2039" s="405" t="s">
        <v>1296</v>
      </c>
      <c r="D2039" s="405">
        <v>2.11</v>
      </c>
    </row>
    <row r="2040" spans="1:4" ht="38.25">
      <c r="A2040" s="405">
        <v>41903</v>
      </c>
      <c r="B2040" s="406" t="s">
        <v>8671</v>
      </c>
      <c r="C2040" s="405" t="s">
        <v>1296</v>
      </c>
      <c r="D2040" s="405">
        <v>2.84</v>
      </c>
    </row>
    <row r="2041" spans="1:4" ht="38.25">
      <c r="A2041" s="405">
        <v>37534</v>
      </c>
      <c r="B2041" s="406" t="s">
        <v>8672</v>
      </c>
      <c r="C2041" s="405" t="s">
        <v>1296</v>
      </c>
      <c r="D2041" s="405">
        <v>16.16</v>
      </c>
    </row>
    <row r="2042" spans="1:4" ht="38.25">
      <c r="A2042" s="405">
        <v>37535</v>
      </c>
      <c r="B2042" s="406" t="s">
        <v>8673</v>
      </c>
      <c r="C2042" s="405" t="s">
        <v>1296</v>
      </c>
      <c r="D2042" s="405">
        <v>16.16</v>
      </c>
    </row>
    <row r="2043" spans="1:4" ht="38.25">
      <c r="A2043" s="405">
        <v>37533</v>
      </c>
      <c r="B2043" s="406" t="s">
        <v>8674</v>
      </c>
      <c r="C2043" s="405" t="s">
        <v>1296</v>
      </c>
      <c r="D2043" s="405">
        <v>16.16</v>
      </c>
    </row>
    <row r="2044" spans="1:4" ht="38.25">
      <c r="A2044" s="405">
        <v>37537</v>
      </c>
      <c r="B2044" s="406" t="s">
        <v>8675</v>
      </c>
      <c r="C2044" s="405" t="s">
        <v>1296</v>
      </c>
      <c r="D2044" s="405">
        <v>12.23</v>
      </c>
    </row>
    <row r="2045" spans="1:4" ht="38.25">
      <c r="A2045" s="405">
        <v>37536</v>
      </c>
      <c r="B2045" s="406" t="s">
        <v>8676</v>
      </c>
      <c r="C2045" s="405" t="s">
        <v>1296</v>
      </c>
      <c r="D2045" s="405">
        <v>12.23</v>
      </c>
    </row>
    <row r="2046" spans="1:4" ht="38.25">
      <c r="A2046" s="405">
        <v>37532</v>
      </c>
      <c r="B2046" s="406" t="s">
        <v>8677</v>
      </c>
      <c r="C2046" s="405" t="s">
        <v>1296</v>
      </c>
      <c r="D2046" s="405">
        <v>12.23</v>
      </c>
    </row>
    <row r="2047" spans="1:4">
      <c r="A2047" s="405">
        <v>2696</v>
      </c>
      <c r="B2047" s="406" t="s">
        <v>8678</v>
      </c>
      <c r="C2047" s="405" t="s">
        <v>1302</v>
      </c>
      <c r="D2047" s="405">
        <v>13.4</v>
      </c>
    </row>
    <row r="2048" spans="1:4" ht="25.5">
      <c r="A2048" s="405">
        <v>40928</v>
      </c>
      <c r="B2048" s="406" t="s">
        <v>8679</v>
      </c>
      <c r="C2048" s="405" t="s">
        <v>1421</v>
      </c>
      <c r="D2048" s="407">
        <v>2369.85</v>
      </c>
    </row>
    <row r="2049" spans="1:4">
      <c r="A2049" s="405">
        <v>4083</v>
      </c>
      <c r="B2049" s="406" t="s">
        <v>8680</v>
      </c>
      <c r="C2049" s="405" t="s">
        <v>1302</v>
      </c>
      <c r="D2049" s="405">
        <v>17.350000000000001</v>
      </c>
    </row>
    <row r="2050" spans="1:4">
      <c r="A2050" s="405">
        <v>40818</v>
      </c>
      <c r="B2050" s="406" t="s">
        <v>8681</v>
      </c>
      <c r="C2050" s="405" t="s">
        <v>1421</v>
      </c>
      <c r="D2050" s="407">
        <v>3068.61</v>
      </c>
    </row>
    <row r="2051" spans="1:4" ht="25.5">
      <c r="A2051" s="405">
        <v>2705</v>
      </c>
      <c r="B2051" s="406" t="s">
        <v>8682</v>
      </c>
      <c r="C2051" s="405" t="s">
        <v>1308</v>
      </c>
      <c r="D2051" s="405">
        <v>0.59</v>
      </c>
    </row>
    <row r="2052" spans="1:4" ht="38.25">
      <c r="A2052" s="405">
        <v>14250</v>
      </c>
      <c r="B2052" s="406" t="s">
        <v>8683</v>
      </c>
      <c r="C2052" s="405" t="s">
        <v>1308</v>
      </c>
      <c r="D2052" s="405">
        <v>0.6</v>
      </c>
    </row>
    <row r="2053" spans="1:4">
      <c r="A2053" s="405">
        <v>11683</v>
      </c>
      <c r="B2053" s="406" t="s">
        <v>8684</v>
      </c>
      <c r="C2053" s="405" t="s">
        <v>1299</v>
      </c>
      <c r="D2053" s="405">
        <v>30.29</v>
      </c>
    </row>
    <row r="2054" spans="1:4">
      <c r="A2054" s="405">
        <v>11684</v>
      </c>
      <c r="B2054" s="406" t="s">
        <v>8685</v>
      </c>
      <c r="C2054" s="405" t="s">
        <v>1299</v>
      </c>
      <c r="D2054" s="405">
        <v>33.159999999999997</v>
      </c>
    </row>
    <row r="2055" spans="1:4" ht="25.5">
      <c r="A2055" s="405">
        <v>6141</v>
      </c>
      <c r="B2055" s="406" t="s">
        <v>8686</v>
      </c>
      <c r="C2055" s="405" t="s">
        <v>1299</v>
      </c>
      <c r="D2055" s="405">
        <v>4.49</v>
      </c>
    </row>
    <row r="2056" spans="1:4" ht="25.5">
      <c r="A2056" s="405">
        <v>11681</v>
      </c>
      <c r="B2056" s="406" t="s">
        <v>8687</v>
      </c>
      <c r="C2056" s="405" t="s">
        <v>1299</v>
      </c>
      <c r="D2056" s="405">
        <v>7.5</v>
      </c>
    </row>
    <row r="2057" spans="1:4">
      <c r="A2057" s="405">
        <v>2706</v>
      </c>
      <c r="B2057" s="406" t="s">
        <v>8688</v>
      </c>
      <c r="C2057" s="405" t="s">
        <v>1302</v>
      </c>
      <c r="D2057" s="405">
        <v>78.37</v>
      </c>
    </row>
    <row r="2058" spans="1:4" ht="25.5">
      <c r="A2058" s="405">
        <v>40811</v>
      </c>
      <c r="B2058" s="406" t="s">
        <v>8689</v>
      </c>
      <c r="C2058" s="405" t="s">
        <v>1421</v>
      </c>
      <c r="D2058" s="407">
        <v>13859.84</v>
      </c>
    </row>
    <row r="2059" spans="1:4">
      <c r="A2059" s="405">
        <v>2707</v>
      </c>
      <c r="B2059" s="406" t="s">
        <v>8690</v>
      </c>
      <c r="C2059" s="405" t="s">
        <v>1302</v>
      </c>
      <c r="D2059" s="405">
        <v>89.2</v>
      </c>
    </row>
    <row r="2060" spans="1:4" ht="25.5">
      <c r="A2060" s="405">
        <v>40813</v>
      </c>
      <c r="B2060" s="406" t="s">
        <v>8691</v>
      </c>
      <c r="C2060" s="405" t="s">
        <v>1421</v>
      </c>
      <c r="D2060" s="407">
        <v>15775.35</v>
      </c>
    </row>
    <row r="2061" spans="1:4">
      <c r="A2061" s="405">
        <v>2708</v>
      </c>
      <c r="B2061" s="406" t="s">
        <v>8692</v>
      </c>
      <c r="C2061" s="405" t="s">
        <v>1302</v>
      </c>
      <c r="D2061" s="405">
        <v>121.93</v>
      </c>
    </row>
    <row r="2062" spans="1:4" ht="25.5">
      <c r="A2062" s="405">
        <v>40814</v>
      </c>
      <c r="B2062" s="406" t="s">
        <v>8693</v>
      </c>
      <c r="C2062" s="405" t="s">
        <v>1421</v>
      </c>
      <c r="D2062" s="407">
        <v>21564.49</v>
      </c>
    </row>
    <row r="2063" spans="1:4">
      <c r="A2063" s="405">
        <v>34779</v>
      </c>
      <c r="B2063" s="406" t="s">
        <v>8694</v>
      </c>
      <c r="C2063" s="405" t="s">
        <v>1302</v>
      </c>
      <c r="D2063" s="405">
        <v>79.510000000000005</v>
      </c>
    </row>
    <row r="2064" spans="1:4">
      <c r="A2064" s="405">
        <v>40936</v>
      </c>
      <c r="B2064" s="406" t="s">
        <v>8695</v>
      </c>
      <c r="C2064" s="405" t="s">
        <v>1421</v>
      </c>
      <c r="D2064" s="407">
        <v>14062.03</v>
      </c>
    </row>
    <row r="2065" spans="1:4">
      <c r="A2065" s="405">
        <v>34780</v>
      </c>
      <c r="B2065" s="406" t="s">
        <v>8696</v>
      </c>
      <c r="C2065" s="405" t="s">
        <v>1302</v>
      </c>
      <c r="D2065" s="405">
        <v>89.7</v>
      </c>
    </row>
    <row r="2066" spans="1:4">
      <c r="A2066" s="405">
        <v>40937</v>
      </c>
      <c r="B2066" s="406" t="s">
        <v>8697</v>
      </c>
      <c r="C2066" s="405" t="s">
        <v>1421</v>
      </c>
      <c r="D2066" s="407">
        <v>15864.75</v>
      </c>
    </row>
    <row r="2067" spans="1:4">
      <c r="A2067" s="405">
        <v>34782</v>
      </c>
      <c r="B2067" s="406" t="s">
        <v>8698</v>
      </c>
      <c r="C2067" s="405" t="s">
        <v>1302</v>
      </c>
      <c r="D2067" s="405">
        <v>122.94</v>
      </c>
    </row>
    <row r="2068" spans="1:4">
      <c r="A2068" s="405">
        <v>40938</v>
      </c>
      <c r="B2068" s="406" t="s">
        <v>8699</v>
      </c>
      <c r="C2068" s="405" t="s">
        <v>1421</v>
      </c>
      <c r="D2068" s="407">
        <v>21741.14</v>
      </c>
    </row>
    <row r="2069" spans="1:4">
      <c r="A2069" s="405">
        <v>34783</v>
      </c>
      <c r="B2069" s="406" t="s">
        <v>8700</v>
      </c>
      <c r="C2069" s="405" t="s">
        <v>1302</v>
      </c>
      <c r="D2069" s="405">
        <v>74.739999999999995</v>
      </c>
    </row>
    <row r="2070" spans="1:4">
      <c r="A2070" s="405">
        <v>40939</v>
      </c>
      <c r="B2070" s="406" t="s">
        <v>8701</v>
      </c>
      <c r="C2070" s="405" t="s">
        <v>1421</v>
      </c>
      <c r="D2070" s="407">
        <v>13220.04</v>
      </c>
    </row>
    <row r="2071" spans="1:4">
      <c r="A2071" s="405">
        <v>34785</v>
      </c>
      <c r="B2071" s="406" t="s">
        <v>8702</v>
      </c>
      <c r="C2071" s="405" t="s">
        <v>1302</v>
      </c>
      <c r="D2071" s="405">
        <v>74.010000000000005</v>
      </c>
    </row>
    <row r="2072" spans="1:4">
      <c r="A2072" s="405">
        <v>40940</v>
      </c>
      <c r="B2072" s="406" t="s">
        <v>8703</v>
      </c>
      <c r="C2072" s="405" t="s">
        <v>1421</v>
      </c>
      <c r="D2072" s="407">
        <v>13089.84</v>
      </c>
    </row>
    <row r="2073" spans="1:4">
      <c r="A2073" s="405">
        <v>38403</v>
      </c>
      <c r="B2073" s="406" t="s">
        <v>8704</v>
      </c>
      <c r="C2073" s="405" t="s">
        <v>1299</v>
      </c>
      <c r="D2073" s="405">
        <v>25.76</v>
      </c>
    </row>
    <row r="2074" spans="1:4" ht="63.75">
      <c r="A2074" s="405">
        <v>37774</v>
      </c>
      <c r="B2074" s="406" t="s">
        <v>8705</v>
      </c>
      <c r="C2074" s="405" t="s">
        <v>1299</v>
      </c>
      <c r="D2074" s="407">
        <v>182372.45</v>
      </c>
    </row>
    <row r="2075" spans="1:4" ht="76.5">
      <c r="A2075" s="405">
        <v>38630</v>
      </c>
      <c r="B2075" s="406" t="s">
        <v>8706</v>
      </c>
      <c r="C2075" s="405" t="s">
        <v>1299</v>
      </c>
      <c r="D2075" s="407">
        <v>984546.87</v>
      </c>
    </row>
    <row r="2076" spans="1:4" ht="89.25">
      <c r="A2076" s="405">
        <v>38629</v>
      </c>
      <c r="B2076" s="406" t="s">
        <v>8707</v>
      </c>
      <c r="C2076" s="405" t="s">
        <v>1299</v>
      </c>
      <c r="D2076" s="407">
        <v>1465546.87</v>
      </c>
    </row>
    <row r="2077" spans="1:4" ht="25.5">
      <c r="A2077" s="405">
        <v>38476</v>
      </c>
      <c r="B2077" s="406" t="s">
        <v>8708</v>
      </c>
      <c r="C2077" s="405" t="s">
        <v>1299</v>
      </c>
      <c r="D2077" s="405">
        <v>193.63</v>
      </c>
    </row>
    <row r="2078" spans="1:4" ht="25.5">
      <c r="A2078" s="405">
        <v>38477</v>
      </c>
      <c r="B2078" s="406" t="s">
        <v>8709</v>
      </c>
      <c r="C2078" s="405" t="s">
        <v>1299</v>
      </c>
      <c r="D2078" s="405">
        <v>548.36</v>
      </c>
    </row>
    <row r="2079" spans="1:4" ht="51">
      <c r="A2079" s="405">
        <v>40635</v>
      </c>
      <c r="B2079" s="406" t="s">
        <v>8710</v>
      </c>
      <c r="C2079" s="405" t="s">
        <v>1299</v>
      </c>
      <c r="D2079" s="407">
        <v>483651.03</v>
      </c>
    </row>
    <row r="2080" spans="1:4" ht="38.25">
      <c r="A2080" s="405">
        <v>36483</v>
      </c>
      <c r="B2080" s="406" t="s">
        <v>8711</v>
      </c>
      <c r="C2080" s="405" t="s">
        <v>1299</v>
      </c>
      <c r="D2080" s="407">
        <v>438265.31</v>
      </c>
    </row>
    <row r="2081" spans="1:4" ht="38.25">
      <c r="A2081" s="405">
        <v>14525</v>
      </c>
      <c r="B2081" s="406" t="s">
        <v>8712</v>
      </c>
      <c r="C2081" s="405" t="s">
        <v>1299</v>
      </c>
      <c r="D2081" s="407">
        <v>458889.56</v>
      </c>
    </row>
    <row r="2082" spans="1:4" ht="38.25">
      <c r="A2082" s="405">
        <v>36482</v>
      </c>
      <c r="B2082" s="406" t="s">
        <v>8713</v>
      </c>
      <c r="C2082" s="405" t="s">
        <v>1299</v>
      </c>
      <c r="D2082" s="407">
        <v>393561.71</v>
      </c>
    </row>
    <row r="2083" spans="1:4" ht="38.25">
      <c r="A2083" s="405">
        <v>36408</v>
      </c>
      <c r="B2083" s="406" t="s">
        <v>8714</v>
      </c>
      <c r="C2083" s="405" t="s">
        <v>1299</v>
      </c>
      <c r="D2083" s="407">
        <v>470232.9</v>
      </c>
    </row>
    <row r="2084" spans="1:4" ht="38.25">
      <c r="A2084" s="405">
        <v>2723</v>
      </c>
      <c r="B2084" s="406" t="s">
        <v>8715</v>
      </c>
      <c r="C2084" s="405" t="s">
        <v>1299</v>
      </c>
      <c r="D2084" s="407">
        <v>360924.37</v>
      </c>
    </row>
    <row r="2085" spans="1:4" ht="38.25">
      <c r="A2085" s="405">
        <v>36481</v>
      </c>
      <c r="B2085" s="406" t="s">
        <v>8716</v>
      </c>
      <c r="C2085" s="405" t="s">
        <v>1299</v>
      </c>
      <c r="D2085" s="407">
        <v>430531.21</v>
      </c>
    </row>
    <row r="2086" spans="1:4" ht="38.25">
      <c r="A2086" s="405">
        <v>10685</v>
      </c>
      <c r="B2086" s="406" t="s">
        <v>8717</v>
      </c>
      <c r="C2086" s="405" t="s">
        <v>1299</v>
      </c>
      <c r="D2086" s="407">
        <v>412485</v>
      </c>
    </row>
    <row r="2087" spans="1:4" ht="63.75">
      <c r="A2087" s="405">
        <v>40636</v>
      </c>
      <c r="B2087" s="406" t="s">
        <v>8718</v>
      </c>
      <c r="C2087" s="405" t="s">
        <v>1299</v>
      </c>
      <c r="D2087" s="407">
        <v>465604.81</v>
      </c>
    </row>
    <row r="2088" spans="1:4" ht="25.5">
      <c r="A2088" s="405">
        <v>4111</v>
      </c>
      <c r="B2088" s="406" t="s">
        <v>8719</v>
      </c>
      <c r="C2088" s="405" t="s">
        <v>1299</v>
      </c>
      <c r="D2088" s="405">
        <v>33.450000000000003</v>
      </c>
    </row>
    <row r="2089" spans="1:4" ht="38.25">
      <c r="A2089" s="405">
        <v>26021</v>
      </c>
      <c r="B2089" s="406" t="s">
        <v>8720</v>
      </c>
      <c r="C2089" s="405" t="s">
        <v>1299</v>
      </c>
      <c r="D2089" s="405">
        <v>63.25</v>
      </c>
    </row>
    <row r="2090" spans="1:4" ht="25.5">
      <c r="A2090" s="405">
        <v>12</v>
      </c>
      <c r="B2090" s="406" t="s">
        <v>8721</v>
      </c>
      <c r="C2090" s="405" t="s">
        <v>1299</v>
      </c>
      <c r="D2090" s="405">
        <v>11.67</v>
      </c>
    </row>
    <row r="2091" spans="1:4" ht="38.25">
      <c r="A2091" s="405">
        <v>37554</v>
      </c>
      <c r="B2091" s="406" t="s">
        <v>8722</v>
      </c>
      <c r="C2091" s="405" t="s">
        <v>1299</v>
      </c>
      <c r="D2091" s="405">
        <v>151.29</v>
      </c>
    </row>
    <row r="2092" spans="1:4" ht="38.25">
      <c r="A2092" s="405">
        <v>37555</v>
      </c>
      <c r="B2092" s="406" t="s">
        <v>8723</v>
      </c>
      <c r="C2092" s="405" t="s">
        <v>1299</v>
      </c>
      <c r="D2092" s="405">
        <v>184.04</v>
      </c>
    </row>
    <row r="2093" spans="1:4" ht="51">
      <c r="A2093" s="405">
        <v>10902</v>
      </c>
      <c r="B2093" s="406" t="s">
        <v>8724</v>
      </c>
      <c r="C2093" s="405" t="s">
        <v>1299</v>
      </c>
      <c r="D2093" s="405">
        <v>46.18</v>
      </c>
    </row>
    <row r="2094" spans="1:4" ht="51">
      <c r="A2094" s="405">
        <v>20965</v>
      </c>
      <c r="B2094" s="406" t="s">
        <v>8725</v>
      </c>
      <c r="C2094" s="405" t="s">
        <v>1299</v>
      </c>
      <c r="D2094" s="405">
        <v>46.61</v>
      </c>
    </row>
    <row r="2095" spans="1:4" ht="51">
      <c r="A2095" s="405">
        <v>20966</v>
      </c>
      <c r="B2095" s="406" t="s">
        <v>8726</v>
      </c>
      <c r="C2095" s="405" t="s">
        <v>1299</v>
      </c>
      <c r="D2095" s="405">
        <v>50.18</v>
      </c>
    </row>
    <row r="2096" spans="1:4" ht="51">
      <c r="A2096" s="405">
        <v>10903</v>
      </c>
      <c r="B2096" s="406" t="s">
        <v>8727</v>
      </c>
      <c r="C2096" s="405" t="s">
        <v>1299</v>
      </c>
      <c r="D2096" s="405">
        <v>76.069999999999993</v>
      </c>
    </row>
    <row r="2097" spans="1:4" ht="51">
      <c r="A2097" s="405">
        <v>20967</v>
      </c>
      <c r="B2097" s="406" t="s">
        <v>8728</v>
      </c>
      <c r="C2097" s="405" t="s">
        <v>1299</v>
      </c>
      <c r="D2097" s="405">
        <v>76.069999999999993</v>
      </c>
    </row>
    <row r="2098" spans="1:4" ht="51">
      <c r="A2098" s="405">
        <v>20968</v>
      </c>
      <c r="B2098" s="406" t="s">
        <v>8729</v>
      </c>
      <c r="C2098" s="405" t="s">
        <v>1299</v>
      </c>
      <c r="D2098" s="405">
        <v>83.43</v>
      </c>
    </row>
    <row r="2099" spans="1:4" ht="38.25">
      <c r="A2099" s="405">
        <v>11359</v>
      </c>
      <c r="B2099" s="406" t="s">
        <v>8730</v>
      </c>
      <c r="C2099" s="405" t="s">
        <v>1299</v>
      </c>
      <c r="D2099" s="405">
        <v>890.41</v>
      </c>
    </row>
    <row r="2100" spans="1:4" ht="38.25">
      <c r="A2100" s="405">
        <v>39017</v>
      </c>
      <c r="B2100" s="406" t="s">
        <v>8731</v>
      </c>
      <c r="C2100" s="405" t="s">
        <v>1299</v>
      </c>
      <c r="D2100" s="405">
        <v>0.13</v>
      </c>
    </row>
    <row r="2101" spans="1:4" ht="38.25">
      <c r="A2101" s="405">
        <v>39315</v>
      </c>
      <c r="B2101" s="406" t="s">
        <v>8732</v>
      </c>
      <c r="C2101" s="405" t="s">
        <v>1299</v>
      </c>
      <c r="D2101" s="405">
        <v>0.21</v>
      </c>
    </row>
    <row r="2102" spans="1:4" ht="38.25">
      <c r="A2102" s="405">
        <v>39016</v>
      </c>
      <c r="B2102" s="406" t="s">
        <v>8733</v>
      </c>
      <c r="C2102" s="405" t="s">
        <v>1299</v>
      </c>
      <c r="D2102" s="405">
        <v>0.21</v>
      </c>
    </row>
    <row r="2103" spans="1:4" ht="38.25">
      <c r="A2103" s="405">
        <v>40432</v>
      </c>
      <c r="B2103" s="406" t="s">
        <v>8734</v>
      </c>
      <c r="C2103" s="405" t="s">
        <v>1299</v>
      </c>
      <c r="D2103" s="405">
        <v>1.68</v>
      </c>
    </row>
    <row r="2104" spans="1:4" ht="51">
      <c r="A2104" s="405">
        <v>39481</v>
      </c>
      <c r="B2104" s="406" t="s">
        <v>8735</v>
      </c>
      <c r="C2104" s="405" t="s">
        <v>1299</v>
      </c>
      <c r="D2104" s="405">
        <v>1.06</v>
      </c>
    </row>
    <row r="2105" spans="1:4" ht="25.5">
      <c r="A2105" s="405">
        <v>40433</v>
      </c>
      <c r="B2105" s="406" t="s">
        <v>8736</v>
      </c>
      <c r="C2105" s="405" t="s">
        <v>1299</v>
      </c>
      <c r="D2105" s="405">
        <v>0.93</v>
      </c>
    </row>
    <row r="2106" spans="1:4" ht="38.25">
      <c r="A2106" s="405">
        <v>20219</v>
      </c>
      <c r="B2106" s="406" t="s">
        <v>8737</v>
      </c>
      <c r="C2106" s="405" t="s">
        <v>1299</v>
      </c>
      <c r="D2106" s="407">
        <v>74000</v>
      </c>
    </row>
    <row r="2107" spans="1:4" ht="63.75">
      <c r="A2107" s="405">
        <v>36484</v>
      </c>
      <c r="B2107" s="406" t="s">
        <v>8738</v>
      </c>
      <c r="C2107" s="405" t="s">
        <v>1299</v>
      </c>
      <c r="D2107" s="407">
        <v>157088.51999999999</v>
      </c>
    </row>
    <row r="2108" spans="1:4" ht="25.5">
      <c r="A2108" s="405">
        <v>38367</v>
      </c>
      <c r="B2108" s="406" t="s">
        <v>8739</v>
      </c>
      <c r="C2108" s="405" t="s">
        <v>1299</v>
      </c>
      <c r="D2108" s="405">
        <v>10.4</v>
      </c>
    </row>
    <row r="2109" spans="1:4">
      <c r="A2109" s="405">
        <v>38368</v>
      </c>
      <c r="B2109" s="406" t="s">
        <v>8740</v>
      </c>
      <c r="C2109" s="405" t="s">
        <v>1299</v>
      </c>
      <c r="D2109" s="405">
        <v>6.55</v>
      </c>
    </row>
    <row r="2110" spans="1:4" ht="25.5">
      <c r="A2110" s="405">
        <v>38091</v>
      </c>
      <c r="B2110" s="406" t="s">
        <v>8741</v>
      </c>
      <c r="C2110" s="405" t="s">
        <v>1299</v>
      </c>
      <c r="D2110" s="405">
        <v>1.58</v>
      </c>
    </row>
    <row r="2111" spans="1:4" ht="25.5">
      <c r="A2111" s="405">
        <v>38095</v>
      </c>
      <c r="B2111" s="406" t="s">
        <v>8742</v>
      </c>
      <c r="C2111" s="405" t="s">
        <v>1299</v>
      </c>
      <c r="D2111" s="405">
        <v>3.34</v>
      </c>
    </row>
    <row r="2112" spans="1:4" ht="25.5">
      <c r="A2112" s="405">
        <v>38092</v>
      </c>
      <c r="B2112" s="406" t="s">
        <v>8743</v>
      </c>
      <c r="C2112" s="405" t="s">
        <v>1299</v>
      </c>
      <c r="D2112" s="405">
        <v>1.5</v>
      </c>
    </row>
    <row r="2113" spans="1:4" ht="25.5">
      <c r="A2113" s="405">
        <v>38093</v>
      </c>
      <c r="B2113" s="406" t="s">
        <v>8744</v>
      </c>
      <c r="C2113" s="405" t="s">
        <v>1299</v>
      </c>
      <c r="D2113" s="405">
        <v>1.55</v>
      </c>
    </row>
    <row r="2114" spans="1:4" ht="25.5">
      <c r="A2114" s="405">
        <v>38096</v>
      </c>
      <c r="B2114" s="406" t="s">
        <v>8745</v>
      </c>
      <c r="C2114" s="405" t="s">
        <v>1299</v>
      </c>
      <c r="D2114" s="405">
        <v>3.59</v>
      </c>
    </row>
    <row r="2115" spans="1:4" ht="25.5">
      <c r="A2115" s="405">
        <v>38094</v>
      </c>
      <c r="B2115" s="406" t="s">
        <v>8746</v>
      </c>
      <c r="C2115" s="405" t="s">
        <v>1299</v>
      </c>
      <c r="D2115" s="405">
        <v>1.9</v>
      </c>
    </row>
    <row r="2116" spans="1:4" ht="25.5">
      <c r="A2116" s="405">
        <v>38097</v>
      </c>
      <c r="B2116" s="406" t="s">
        <v>8747</v>
      </c>
      <c r="C2116" s="405" t="s">
        <v>1299</v>
      </c>
      <c r="D2116" s="405">
        <v>3.85</v>
      </c>
    </row>
    <row r="2117" spans="1:4" ht="25.5">
      <c r="A2117" s="405">
        <v>38098</v>
      </c>
      <c r="B2117" s="406" t="s">
        <v>8748</v>
      </c>
      <c r="C2117" s="405" t="s">
        <v>1299</v>
      </c>
      <c r="D2117" s="405">
        <v>3.85</v>
      </c>
    </row>
    <row r="2118" spans="1:4">
      <c r="A2118" s="405">
        <v>11186</v>
      </c>
      <c r="B2118" s="406" t="s">
        <v>8749</v>
      </c>
      <c r="C2118" s="405" t="s">
        <v>1304</v>
      </c>
      <c r="D2118" s="405">
        <v>298.13</v>
      </c>
    </row>
    <row r="2119" spans="1:4" ht="51">
      <c r="A2119" s="405">
        <v>11558</v>
      </c>
      <c r="B2119" s="406" t="s">
        <v>8750</v>
      </c>
      <c r="C2119" s="405" t="s">
        <v>1312</v>
      </c>
      <c r="D2119" s="405">
        <v>11.37</v>
      </c>
    </row>
    <row r="2120" spans="1:4" ht="51">
      <c r="A2120" s="405">
        <v>11557</v>
      </c>
      <c r="B2120" s="406" t="s">
        <v>8751</v>
      </c>
      <c r="C2120" s="405" t="s">
        <v>1312</v>
      </c>
      <c r="D2120" s="405">
        <v>28.8</v>
      </c>
    </row>
    <row r="2121" spans="1:4">
      <c r="A2121" s="405">
        <v>2759</v>
      </c>
      <c r="B2121" s="406" t="s">
        <v>8752</v>
      </c>
      <c r="C2121" s="405" t="s">
        <v>1299</v>
      </c>
      <c r="D2121" s="405">
        <v>4.41</v>
      </c>
    </row>
    <row r="2122" spans="1:4" ht="25.5">
      <c r="A2122" s="405">
        <v>38124</v>
      </c>
      <c r="B2122" s="406" t="s">
        <v>8753</v>
      </c>
      <c r="C2122" s="405" t="s">
        <v>1299</v>
      </c>
      <c r="D2122" s="405">
        <v>25</v>
      </c>
    </row>
    <row r="2123" spans="1:4" ht="25.5">
      <c r="A2123" s="405">
        <v>38380</v>
      </c>
      <c r="B2123" s="406" t="s">
        <v>8754</v>
      </c>
      <c r="C2123" s="405" t="s">
        <v>1299</v>
      </c>
      <c r="D2123" s="405">
        <v>16.53</v>
      </c>
    </row>
    <row r="2124" spans="1:4" ht="38.25">
      <c r="A2124" s="405">
        <v>20059</v>
      </c>
      <c r="B2124" s="406" t="s">
        <v>8755</v>
      </c>
      <c r="C2124" s="405" t="s">
        <v>1299</v>
      </c>
      <c r="D2124" s="405">
        <v>15.57</v>
      </c>
    </row>
    <row r="2125" spans="1:4" ht="63.75">
      <c r="A2125" s="405">
        <v>42429</v>
      </c>
      <c r="B2125" s="406" t="s">
        <v>11985</v>
      </c>
      <c r="C2125" s="405" t="s">
        <v>1299</v>
      </c>
      <c r="D2125" s="407">
        <v>5238.46</v>
      </c>
    </row>
    <row r="2126" spans="1:4" ht="63.75">
      <c r="A2126" s="405">
        <v>38538</v>
      </c>
      <c r="B2126" s="406" t="s">
        <v>8756</v>
      </c>
      <c r="C2126" s="405" t="s">
        <v>1303</v>
      </c>
      <c r="D2126" s="405">
        <v>40</v>
      </c>
    </row>
    <row r="2127" spans="1:4" ht="51">
      <c r="A2127" s="405">
        <v>38539</v>
      </c>
      <c r="B2127" s="406" t="s">
        <v>8757</v>
      </c>
      <c r="C2127" s="405" t="s">
        <v>1303</v>
      </c>
      <c r="D2127" s="405">
        <v>54.39</v>
      </c>
    </row>
    <row r="2128" spans="1:4" ht="51">
      <c r="A2128" s="405">
        <v>38540</v>
      </c>
      <c r="B2128" s="406" t="s">
        <v>8758</v>
      </c>
      <c r="C2128" s="405" t="s">
        <v>1303</v>
      </c>
      <c r="D2128" s="405">
        <v>139.4</v>
      </c>
    </row>
    <row r="2129" spans="1:4">
      <c r="A2129" s="405">
        <v>38384</v>
      </c>
      <c r="B2129" s="406" t="s">
        <v>8759</v>
      </c>
      <c r="C2129" s="405" t="s">
        <v>1299</v>
      </c>
      <c r="D2129" s="405">
        <v>16.98</v>
      </c>
    </row>
    <row r="2130" spans="1:4">
      <c r="A2130" s="405">
        <v>13</v>
      </c>
      <c r="B2130" s="406" t="s">
        <v>8760</v>
      </c>
      <c r="C2130" s="405" t="s">
        <v>1296</v>
      </c>
      <c r="D2130" s="405">
        <v>17.97</v>
      </c>
    </row>
    <row r="2131" spans="1:4">
      <c r="A2131" s="405">
        <v>2762</v>
      </c>
      <c r="B2131" s="406" t="s">
        <v>8761</v>
      </c>
      <c r="C2131" s="405" t="s">
        <v>1303</v>
      </c>
      <c r="D2131" s="405">
        <v>5.51</v>
      </c>
    </row>
    <row r="2132" spans="1:4" ht="38.25">
      <c r="A2132" s="405">
        <v>21142</v>
      </c>
      <c r="B2132" s="406" t="s">
        <v>8762</v>
      </c>
      <c r="C2132" s="405" t="s">
        <v>1299</v>
      </c>
      <c r="D2132" s="405">
        <v>18.850000000000001</v>
      </c>
    </row>
    <row r="2133" spans="1:4">
      <c r="A2133" s="405">
        <v>12865</v>
      </c>
      <c r="B2133" s="406" t="s">
        <v>8763</v>
      </c>
      <c r="C2133" s="405" t="s">
        <v>1302</v>
      </c>
      <c r="D2133" s="405">
        <v>13.58</v>
      </c>
    </row>
    <row r="2134" spans="1:4">
      <c r="A2134" s="405">
        <v>41074</v>
      </c>
      <c r="B2134" s="406" t="s">
        <v>8764</v>
      </c>
      <c r="C2134" s="405" t="s">
        <v>1421</v>
      </c>
      <c r="D2134" s="407">
        <v>2403.48</v>
      </c>
    </row>
    <row r="2135" spans="1:4">
      <c r="A2135" s="405">
        <v>4223</v>
      </c>
      <c r="B2135" s="406" t="s">
        <v>8765</v>
      </c>
      <c r="C2135" s="405" t="s">
        <v>1298</v>
      </c>
      <c r="D2135" s="405">
        <v>2.54</v>
      </c>
    </row>
    <row r="2136" spans="1:4">
      <c r="A2136" s="405">
        <v>37372</v>
      </c>
      <c r="B2136" s="406" t="s">
        <v>11986</v>
      </c>
      <c r="C2136" s="405" t="s">
        <v>1302</v>
      </c>
      <c r="D2136" s="405">
        <v>0.34</v>
      </c>
    </row>
    <row r="2137" spans="1:4">
      <c r="A2137" s="405">
        <v>40863</v>
      </c>
      <c r="B2137" s="406" t="s">
        <v>11987</v>
      </c>
      <c r="C2137" s="405" t="s">
        <v>1421</v>
      </c>
      <c r="D2137" s="405">
        <v>63.58</v>
      </c>
    </row>
    <row r="2138" spans="1:4" ht="25.5">
      <c r="A2138" s="405">
        <v>38475</v>
      </c>
      <c r="B2138" s="406" t="s">
        <v>8766</v>
      </c>
      <c r="C2138" s="405" t="s">
        <v>1299</v>
      </c>
      <c r="D2138" s="405">
        <v>26.08</v>
      </c>
    </row>
    <row r="2139" spans="1:4">
      <c r="A2139" s="405">
        <v>38474</v>
      </c>
      <c r="B2139" s="406" t="s">
        <v>8767</v>
      </c>
      <c r="C2139" s="405" t="s">
        <v>1299</v>
      </c>
      <c r="D2139" s="405">
        <v>32.25</v>
      </c>
    </row>
    <row r="2140" spans="1:4" ht="25.5">
      <c r="A2140" s="405">
        <v>10886</v>
      </c>
      <c r="B2140" s="406" t="s">
        <v>8768</v>
      </c>
      <c r="C2140" s="405" t="s">
        <v>1299</v>
      </c>
      <c r="D2140" s="405">
        <v>140</v>
      </c>
    </row>
    <row r="2141" spans="1:4" ht="25.5">
      <c r="A2141" s="405">
        <v>10888</v>
      </c>
      <c r="B2141" s="406" t="s">
        <v>8769</v>
      </c>
      <c r="C2141" s="405" t="s">
        <v>1299</v>
      </c>
      <c r="D2141" s="405">
        <v>443.07</v>
      </c>
    </row>
    <row r="2142" spans="1:4" ht="25.5">
      <c r="A2142" s="405">
        <v>10889</v>
      </c>
      <c r="B2142" s="406" t="s">
        <v>8770</v>
      </c>
      <c r="C2142" s="405" t="s">
        <v>1299</v>
      </c>
      <c r="D2142" s="405">
        <v>480</v>
      </c>
    </row>
    <row r="2143" spans="1:4" ht="25.5">
      <c r="A2143" s="405">
        <v>10890</v>
      </c>
      <c r="B2143" s="406" t="s">
        <v>8771</v>
      </c>
      <c r="C2143" s="405" t="s">
        <v>1299</v>
      </c>
      <c r="D2143" s="405">
        <v>221.53</v>
      </c>
    </row>
    <row r="2144" spans="1:4" ht="25.5">
      <c r="A2144" s="405">
        <v>10891</v>
      </c>
      <c r="B2144" s="406" t="s">
        <v>8772</v>
      </c>
      <c r="C2144" s="405" t="s">
        <v>1299</v>
      </c>
      <c r="D2144" s="405">
        <v>135.38</v>
      </c>
    </row>
    <row r="2145" spans="1:4" ht="25.5">
      <c r="A2145" s="405">
        <v>10892</v>
      </c>
      <c r="B2145" s="406" t="s">
        <v>8773</v>
      </c>
      <c r="C2145" s="405" t="s">
        <v>1299</v>
      </c>
      <c r="D2145" s="405">
        <v>160</v>
      </c>
    </row>
    <row r="2146" spans="1:4" ht="25.5">
      <c r="A2146" s="405">
        <v>20977</v>
      </c>
      <c r="B2146" s="406" t="s">
        <v>8774</v>
      </c>
      <c r="C2146" s="405" t="s">
        <v>1299</v>
      </c>
      <c r="D2146" s="405">
        <v>190.76</v>
      </c>
    </row>
    <row r="2147" spans="1:4" ht="25.5">
      <c r="A2147" s="405">
        <v>3073</v>
      </c>
      <c r="B2147" s="406" t="s">
        <v>8775</v>
      </c>
      <c r="C2147" s="405" t="s">
        <v>1299</v>
      </c>
      <c r="D2147" s="405">
        <v>152.11000000000001</v>
      </c>
    </row>
    <row r="2148" spans="1:4" ht="25.5">
      <c r="A2148" s="405">
        <v>3068</v>
      </c>
      <c r="B2148" s="406" t="s">
        <v>8776</v>
      </c>
      <c r="C2148" s="405" t="s">
        <v>1299</v>
      </c>
      <c r="D2148" s="405">
        <v>30.41</v>
      </c>
    </row>
    <row r="2149" spans="1:4" ht="25.5">
      <c r="A2149" s="405">
        <v>3074</v>
      </c>
      <c r="B2149" s="406" t="s">
        <v>8777</v>
      </c>
      <c r="C2149" s="405" t="s">
        <v>1299</v>
      </c>
      <c r="D2149" s="405">
        <v>96.03</v>
      </c>
    </row>
    <row r="2150" spans="1:4" ht="25.5">
      <c r="A2150" s="405">
        <v>3076</v>
      </c>
      <c r="B2150" s="406" t="s">
        <v>8778</v>
      </c>
      <c r="C2150" s="405" t="s">
        <v>1299</v>
      </c>
      <c r="D2150" s="405">
        <v>125.05</v>
      </c>
    </row>
    <row r="2151" spans="1:4" ht="25.5">
      <c r="A2151" s="405">
        <v>3072</v>
      </c>
      <c r="B2151" s="406" t="s">
        <v>8779</v>
      </c>
      <c r="C2151" s="405" t="s">
        <v>1299</v>
      </c>
      <c r="D2151" s="405">
        <v>31.5</v>
      </c>
    </row>
    <row r="2152" spans="1:4" ht="25.5">
      <c r="A2152" s="405">
        <v>3075</v>
      </c>
      <c r="B2152" s="406" t="s">
        <v>8780</v>
      </c>
      <c r="C2152" s="405" t="s">
        <v>1299</v>
      </c>
      <c r="D2152" s="405">
        <v>79.02</v>
      </c>
    </row>
    <row r="2153" spans="1:4" ht="25.5">
      <c r="A2153" s="405">
        <v>10780</v>
      </c>
      <c r="B2153" s="406" t="s">
        <v>8781</v>
      </c>
      <c r="C2153" s="405" t="s">
        <v>1299</v>
      </c>
      <c r="D2153" s="405">
        <v>6.68</v>
      </c>
    </row>
    <row r="2154" spans="1:4" ht="25.5">
      <c r="A2154" s="405">
        <v>10781</v>
      </c>
      <c r="B2154" s="406" t="s">
        <v>8782</v>
      </c>
      <c r="C2154" s="405" t="s">
        <v>1299</v>
      </c>
      <c r="D2154" s="405">
        <v>10.71</v>
      </c>
    </row>
    <row r="2155" spans="1:4" ht="25.5">
      <c r="A2155" s="405">
        <v>20106</v>
      </c>
      <c r="B2155" s="406" t="s">
        <v>8783</v>
      </c>
      <c r="C2155" s="405" t="s">
        <v>1299</v>
      </c>
      <c r="D2155" s="405">
        <v>3.53</v>
      </c>
    </row>
    <row r="2156" spans="1:4" ht="25.5">
      <c r="A2156" s="405">
        <v>20107</v>
      </c>
      <c r="B2156" s="406" t="s">
        <v>8784</v>
      </c>
      <c r="C2156" s="405" t="s">
        <v>1299</v>
      </c>
      <c r="D2156" s="405">
        <v>4.04</v>
      </c>
    </row>
    <row r="2157" spans="1:4" ht="25.5">
      <c r="A2157" s="405">
        <v>20108</v>
      </c>
      <c r="B2157" s="406" t="s">
        <v>8785</v>
      </c>
      <c r="C2157" s="405" t="s">
        <v>1299</v>
      </c>
      <c r="D2157" s="405">
        <v>5.34</v>
      </c>
    </row>
    <row r="2158" spans="1:4" ht="25.5">
      <c r="A2158" s="405">
        <v>20109</v>
      </c>
      <c r="B2158" s="406" t="s">
        <v>8786</v>
      </c>
      <c r="C2158" s="405" t="s">
        <v>1299</v>
      </c>
      <c r="D2158" s="405">
        <v>6.68</v>
      </c>
    </row>
    <row r="2159" spans="1:4" ht="25.5">
      <c r="A2159" s="405">
        <v>34795</v>
      </c>
      <c r="B2159" s="406" t="s">
        <v>8787</v>
      </c>
      <c r="C2159" s="405" t="s">
        <v>1304</v>
      </c>
      <c r="D2159" s="405">
        <v>143.62</v>
      </c>
    </row>
    <row r="2160" spans="1:4" ht="25.5">
      <c r="A2160" s="405">
        <v>34796</v>
      </c>
      <c r="B2160" s="406" t="s">
        <v>8788</v>
      </c>
      <c r="C2160" s="405" t="s">
        <v>1303</v>
      </c>
      <c r="D2160" s="405">
        <v>6.3</v>
      </c>
    </row>
    <row r="2161" spans="1:4" ht="51">
      <c r="A2161" s="405">
        <v>11474</v>
      </c>
      <c r="B2161" s="406" t="s">
        <v>8789</v>
      </c>
      <c r="C2161" s="405" t="s">
        <v>1299</v>
      </c>
      <c r="D2161" s="405">
        <v>32.58</v>
      </c>
    </row>
    <row r="2162" spans="1:4" ht="38.25">
      <c r="A2162" s="405">
        <v>11470</v>
      </c>
      <c r="B2162" s="406" t="s">
        <v>8790</v>
      </c>
      <c r="C2162" s="405" t="s">
        <v>1299</v>
      </c>
      <c r="D2162" s="405">
        <v>21.34</v>
      </c>
    </row>
    <row r="2163" spans="1:4" ht="51">
      <c r="A2163" s="405">
        <v>11480</v>
      </c>
      <c r="B2163" s="406" t="s">
        <v>8791</v>
      </c>
      <c r="C2163" s="405" t="s">
        <v>1307</v>
      </c>
      <c r="D2163" s="405">
        <v>53.29</v>
      </c>
    </row>
    <row r="2164" spans="1:4" ht="38.25">
      <c r="A2164" s="405">
        <v>38154</v>
      </c>
      <c r="B2164" s="406" t="s">
        <v>8792</v>
      </c>
      <c r="C2164" s="405" t="s">
        <v>1307</v>
      </c>
      <c r="D2164" s="405">
        <v>33.36</v>
      </c>
    </row>
    <row r="2165" spans="1:4" ht="51">
      <c r="A2165" s="405">
        <v>11482</v>
      </c>
      <c r="B2165" s="406" t="s">
        <v>8793</v>
      </c>
      <c r="C2165" s="405" t="s">
        <v>1307</v>
      </c>
      <c r="D2165" s="405">
        <v>48.4</v>
      </c>
    </row>
    <row r="2166" spans="1:4" ht="38.25">
      <c r="A2166" s="405">
        <v>3084</v>
      </c>
      <c r="B2166" s="406" t="s">
        <v>8794</v>
      </c>
      <c r="C2166" s="405" t="s">
        <v>1307</v>
      </c>
      <c r="D2166" s="405">
        <v>62.23</v>
      </c>
    </row>
    <row r="2167" spans="1:4" ht="25.5">
      <c r="A2167" s="405">
        <v>3103</v>
      </c>
      <c r="B2167" s="406" t="s">
        <v>8795</v>
      </c>
      <c r="C2167" s="405" t="s">
        <v>1299</v>
      </c>
      <c r="D2167" s="405">
        <v>55.62</v>
      </c>
    </row>
    <row r="2168" spans="1:4" ht="51">
      <c r="A2168" s="405">
        <v>11481</v>
      </c>
      <c r="B2168" s="406" t="s">
        <v>8796</v>
      </c>
      <c r="C2168" s="405" t="s">
        <v>1299</v>
      </c>
      <c r="D2168" s="405">
        <v>16.78</v>
      </c>
    </row>
    <row r="2169" spans="1:4" ht="63.75">
      <c r="A2169" s="405">
        <v>3097</v>
      </c>
      <c r="B2169" s="406" t="s">
        <v>8797</v>
      </c>
      <c r="C2169" s="405" t="s">
        <v>1307</v>
      </c>
      <c r="D2169" s="405">
        <v>34.47</v>
      </c>
    </row>
    <row r="2170" spans="1:4" ht="63.75">
      <c r="A2170" s="405">
        <v>38153</v>
      </c>
      <c r="B2170" s="406" t="s">
        <v>8798</v>
      </c>
      <c r="C2170" s="405" t="s">
        <v>1307</v>
      </c>
      <c r="D2170" s="405">
        <v>31.61</v>
      </c>
    </row>
    <row r="2171" spans="1:4" ht="63.75">
      <c r="A2171" s="405">
        <v>3099</v>
      </c>
      <c r="B2171" s="406" t="s">
        <v>8799</v>
      </c>
      <c r="C2171" s="405" t="s">
        <v>1307</v>
      </c>
      <c r="D2171" s="405">
        <v>55.14</v>
      </c>
    </row>
    <row r="2172" spans="1:4" ht="63.75">
      <c r="A2172" s="405">
        <v>3080</v>
      </c>
      <c r="B2172" s="406" t="s">
        <v>8800</v>
      </c>
      <c r="C2172" s="405" t="s">
        <v>1307</v>
      </c>
      <c r="D2172" s="405">
        <v>46.07</v>
      </c>
    </row>
    <row r="2173" spans="1:4" ht="63.75">
      <c r="A2173" s="405">
        <v>3081</v>
      </c>
      <c r="B2173" s="406" t="s">
        <v>8801</v>
      </c>
      <c r="C2173" s="405" t="s">
        <v>1307</v>
      </c>
      <c r="D2173" s="405">
        <v>69.72</v>
      </c>
    </row>
    <row r="2174" spans="1:4" ht="63.75">
      <c r="A2174" s="405">
        <v>38151</v>
      </c>
      <c r="B2174" s="406" t="s">
        <v>8802</v>
      </c>
      <c r="C2174" s="405" t="s">
        <v>1307</v>
      </c>
      <c r="D2174" s="405">
        <v>43.65</v>
      </c>
    </row>
    <row r="2175" spans="1:4" ht="51">
      <c r="A2175" s="405">
        <v>11479</v>
      </c>
      <c r="B2175" s="406" t="s">
        <v>8803</v>
      </c>
      <c r="C2175" s="405" t="s">
        <v>1299</v>
      </c>
      <c r="D2175" s="405">
        <v>25.38</v>
      </c>
    </row>
    <row r="2176" spans="1:4" ht="63.75">
      <c r="A2176" s="405">
        <v>38152</v>
      </c>
      <c r="B2176" s="406" t="s">
        <v>8804</v>
      </c>
      <c r="C2176" s="405" t="s">
        <v>1307</v>
      </c>
      <c r="D2176" s="405">
        <v>63.17</v>
      </c>
    </row>
    <row r="2177" spans="1:4" ht="51">
      <c r="A2177" s="405">
        <v>11478</v>
      </c>
      <c r="B2177" s="406" t="s">
        <v>8805</v>
      </c>
      <c r="C2177" s="405" t="s">
        <v>1299</v>
      </c>
      <c r="D2177" s="405">
        <v>44.53</v>
      </c>
    </row>
    <row r="2178" spans="1:4" ht="63.75">
      <c r="A2178" s="405">
        <v>3090</v>
      </c>
      <c r="B2178" s="406" t="s">
        <v>8806</v>
      </c>
      <c r="C2178" s="405" t="s">
        <v>1307</v>
      </c>
      <c r="D2178" s="405">
        <v>37.25</v>
      </c>
    </row>
    <row r="2179" spans="1:4" ht="63.75">
      <c r="A2179" s="405">
        <v>3093</v>
      </c>
      <c r="B2179" s="406" t="s">
        <v>8807</v>
      </c>
      <c r="C2179" s="405" t="s">
        <v>1307</v>
      </c>
      <c r="D2179" s="405">
        <v>61.9</v>
      </c>
    </row>
    <row r="2180" spans="1:4" ht="51">
      <c r="A2180" s="405">
        <v>11476</v>
      </c>
      <c r="B2180" s="406" t="s">
        <v>8808</v>
      </c>
      <c r="C2180" s="405" t="s">
        <v>1299</v>
      </c>
      <c r="D2180" s="405">
        <v>26.68</v>
      </c>
    </row>
    <row r="2181" spans="1:4" ht="38.25">
      <c r="A2181" s="405">
        <v>3082</v>
      </c>
      <c r="B2181" s="406" t="s">
        <v>8809</v>
      </c>
      <c r="C2181" s="405" t="s">
        <v>1307</v>
      </c>
      <c r="D2181" s="405">
        <v>43.09</v>
      </c>
    </row>
    <row r="2182" spans="1:4" ht="51">
      <c r="A2182" s="405">
        <v>11484</v>
      </c>
      <c r="B2182" s="406" t="s">
        <v>8810</v>
      </c>
      <c r="C2182" s="405" t="s">
        <v>1299</v>
      </c>
      <c r="D2182" s="405">
        <v>30.74</v>
      </c>
    </row>
    <row r="2183" spans="1:4" ht="51">
      <c r="A2183" s="405">
        <v>38155</v>
      </c>
      <c r="B2183" s="406" t="s">
        <v>8811</v>
      </c>
      <c r="C2183" s="405" t="s">
        <v>1299</v>
      </c>
      <c r="D2183" s="405">
        <v>41.91</v>
      </c>
    </row>
    <row r="2184" spans="1:4" ht="51">
      <c r="A2184" s="405">
        <v>11468</v>
      </c>
      <c r="B2184" s="406" t="s">
        <v>8812</v>
      </c>
      <c r="C2184" s="405" t="s">
        <v>1299</v>
      </c>
      <c r="D2184" s="405">
        <v>9.41</v>
      </c>
    </row>
    <row r="2185" spans="1:4" ht="51">
      <c r="A2185" s="405">
        <v>11469</v>
      </c>
      <c r="B2185" s="406" t="s">
        <v>8813</v>
      </c>
      <c r="C2185" s="405" t="s">
        <v>1299</v>
      </c>
      <c r="D2185" s="405">
        <v>11.23</v>
      </c>
    </row>
    <row r="2186" spans="1:4" ht="51">
      <c r="A2186" s="405">
        <v>11477</v>
      </c>
      <c r="B2186" s="406" t="s">
        <v>8814</v>
      </c>
      <c r="C2186" s="405" t="s">
        <v>1307</v>
      </c>
      <c r="D2186" s="405">
        <v>51.05</v>
      </c>
    </row>
    <row r="2187" spans="1:4" ht="63.75">
      <c r="A2187" s="405">
        <v>40311</v>
      </c>
      <c r="B2187" s="406" t="s">
        <v>8815</v>
      </c>
      <c r="C2187" s="405" t="s">
        <v>1307</v>
      </c>
      <c r="D2187" s="405">
        <v>49.3</v>
      </c>
    </row>
    <row r="2188" spans="1:4" ht="51">
      <c r="A2188" s="405">
        <v>38165</v>
      </c>
      <c r="B2188" s="406" t="s">
        <v>8816</v>
      </c>
      <c r="C2188" s="405" t="s">
        <v>1307</v>
      </c>
      <c r="D2188" s="405">
        <v>54.73</v>
      </c>
    </row>
    <row r="2189" spans="1:4" ht="38.25">
      <c r="A2189" s="405">
        <v>3096</v>
      </c>
      <c r="B2189" s="406" t="s">
        <v>8817</v>
      </c>
      <c r="C2189" s="405" t="s">
        <v>1307</v>
      </c>
      <c r="D2189" s="405">
        <v>28.34</v>
      </c>
    </row>
    <row r="2190" spans="1:4" ht="38.25">
      <c r="A2190" s="405">
        <v>11456</v>
      </c>
      <c r="B2190" s="406" t="s">
        <v>8818</v>
      </c>
      <c r="C2190" s="405" t="s">
        <v>1299</v>
      </c>
      <c r="D2190" s="405">
        <v>12.12</v>
      </c>
    </row>
    <row r="2191" spans="1:4" ht="25.5">
      <c r="A2191" s="405">
        <v>3119</v>
      </c>
      <c r="B2191" s="406" t="s">
        <v>8819</v>
      </c>
      <c r="C2191" s="405" t="s">
        <v>1299</v>
      </c>
      <c r="D2191" s="405">
        <v>1.8</v>
      </c>
    </row>
    <row r="2192" spans="1:4" ht="25.5">
      <c r="A2192" s="405">
        <v>3122</v>
      </c>
      <c r="B2192" s="406" t="s">
        <v>8820</v>
      </c>
      <c r="C2192" s="405" t="s">
        <v>1299</v>
      </c>
      <c r="D2192" s="405">
        <v>2.5299999999999998</v>
      </c>
    </row>
    <row r="2193" spans="1:4" ht="25.5">
      <c r="A2193" s="405">
        <v>3121</v>
      </c>
      <c r="B2193" s="406" t="s">
        <v>8821</v>
      </c>
      <c r="C2193" s="405" t="s">
        <v>1299</v>
      </c>
      <c r="D2193" s="405">
        <v>3.93</v>
      </c>
    </row>
    <row r="2194" spans="1:4" ht="25.5">
      <c r="A2194" s="405">
        <v>3120</v>
      </c>
      <c r="B2194" s="406" t="s">
        <v>8822</v>
      </c>
      <c r="C2194" s="405" t="s">
        <v>1299</v>
      </c>
      <c r="D2194" s="405">
        <v>6.2</v>
      </c>
    </row>
    <row r="2195" spans="1:4" ht="25.5">
      <c r="A2195" s="405">
        <v>11455</v>
      </c>
      <c r="B2195" s="406" t="s">
        <v>8823</v>
      </c>
      <c r="C2195" s="405" t="s">
        <v>1299</v>
      </c>
      <c r="D2195" s="405">
        <v>8.69</v>
      </c>
    </row>
    <row r="2196" spans="1:4" ht="38.25">
      <c r="A2196" s="405">
        <v>3111</v>
      </c>
      <c r="B2196" s="406" t="s">
        <v>8824</v>
      </c>
      <c r="C2196" s="405" t="s">
        <v>1299</v>
      </c>
      <c r="D2196" s="405">
        <v>20.8</v>
      </c>
    </row>
    <row r="2197" spans="1:4" ht="38.25">
      <c r="A2197" s="405">
        <v>3108</v>
      </c>
      <c r="B2197" s="406" t="s">
        <v>8825</v>
      </c>
      <c r="C2197" s="405" t="s">
        <v>1299</v>
      </c>
      <c r="D2197" s="405">
        <v>21.82</v>
      </c>
    </row>
    <row r="2198" spans="1:4" ht="38.25">
      <c r="A2198" s="405">
        <v>3105</v>
      </c>
      <c r="B2198" s="406" t="s">
        <v>8826</v>
      </c>
      <c r="C2198" s="405" t="s">
        <v>1299</v>
      </c>
      <c r="D2198" s="405">
        <v>33.9</v>
      </c>
    </row>
    <row r="2199" spans="1:4" ht="38.25">
      <c r="A2199" s="405">
        <v>38178</v>
      </c>
      <c r="B2199" s="406" t="s">
        <v>8827</v>
      </c>
      <c r="C2199" s="405" t="s">
        <v>1299</v>
      </c>
      <c r="D2199" s="405">
        <v>22.16</v>
      </c>
    </row>
    <row r="2200" spans="1:4" ht="38.25">
      <c r="A2200" s="405">
        <v>11458</v>
      </c>
      <c r="B2200" s="406" t="s">
        <v>8828</v>
      </c>
      <c r="C2200" s="405" t="s">
        <v>1299</v>
      </c>
      <c r="D2200" s="405">
        <v>19.41</v>
      </c>
    </row>
    <row r="2201" spans="1:4" ht="38.25">
      <c r="A2201" s="405">
        <v>42481</v>
      </c>
      <c r="B2201" s="406" t="s">
        <v>8829</v>
      </c>
      <c r="C2201" s="405" t="s">
        <v>1304</v>
      </c>
      <c r="D2201" s="405">
        <v>21.13</v>
      </c>
    </row>
    <row r="2202" spans="1:4" ht="51">
      <c r="A2202" s="405">
        <v>11461</v>
      </c>
      <c r="B2202" s="406" t="s">
        <v>8830</v>
      </c>
      <c r="C2202" s="405" t="s">
        <v>1299</v>
      </c>
      <c r="D2202" s="405">
        <v>4.92</v>
      </c>
    </row>
    <row r="2203" spans="1:4" ht="51">
      <c r="A2203" s="405">
        <v>3106</v>
      </c>
      <c r="B2203" s="406" t="s">
        <v>8831</v>
      </c>
      <c r="C2203" s="405" t="s">
        <v>1299</v>
      </c>
      <c r="D2203" s="405">
        <v>3.74</v>
      </c>
    </row>
    <row r="2204" spans="1:4" ht="38.25">
      <c r="A2204" s="405">
        <v>3107</v>
      </c>
      <c r="B2204" s="406" t="s">
        <v>8832</v>
      </c>
      <c r="C2204" s="405" t="s">
        <v>1299</v>
      </c>
      <c r="D2204" s="405">
        <v>3.15</v>
      </c>
    </row>
    <row r="2205" spans="1:4">
      <c r="A2205" s="405">
        <v>25951</v>
      </c>
      <c r="B2205" s="406" t="s">
        <v>8833</v>
      </c>
      <c r="C2205" s="405" t="s">
        <v>1296</v>
      </c>
      <c r="D2205" s="405">
        <v>1.81</v>
      </c>
    </row>
    <row r="2206" spans="1:4">
      <c r="A2206" s="405">
        <v>3123</v>
      </c>
      <c r="B2206" s="406" t="s">
        <v>8834</v>
      </c>
      <c r="C2206" s="405" t="s">
        <v>1296</v>
      </c>
      <c r="D2206" s="405">
        <v>1.69</v>
      </c>
    </row>
    <row r="2207" spans="1:4">
      <c r="A2207" s="405">
        <v>38125</v>
      </c>
      <c r="B2207" s="406" t="s">
        <v>8835</v>
      </c>
      <c r="C2207" s="405" t="s">
        <v>1296</v>
      </c>
      <c r="D2207" s="405">
        <v>0.85</v>
      </c>
    </row>
    <row r="2208" spans="1:4" ht="51">
      <c r="A2208" s="405">
        <v>39014</v>
      </c>
      <c r="B2208" s="406" t="s">
        <v>8836</v>
      </c>
      <c r="C2208" s="405" t="s">
        <v>1296</v>
      </c>
      <c r="D2208" s="405">
        <v>13.5</v>
      </c>
    </row>
    <row r="2209" spans="1:4" ht="38.25">
      <c r="A2209" s="405">
        <v>11894</v>
      </c>
      <c r="B2209" s="406" t="s">
        <v>8837</v>
      </c>
      <c r="C2209" s="405" t="s">
        <v>1299</v>
      </c>
      <c r="D2209" s="405">
        <v>677.15</v>
      </c>
    </row>
    <row r="2210" spans="1:4" ht="38.25">
      <c r="A2210" s="405">
        <v>39365</v>
      </c>
      <c r="B2210" s="406" t="s">
        <v>8838</v>
      </c>
      <c r="C2210" s="405" t="s">
        <v>1299</v>
      </c>
      <c r="D2210" s="405">
        <v>756.67</v>
      </c>
    </row>
    <row r="2211" spans="1:4" ht="38.25">
      <c r="A2211" s="405">
        <v>39366</v>
      </c>
      <c r="B2211" s="406" t="s">
        <v>8839</v>
      </c>
      <c r="C2211" s="405" t="s">
        <v>1299</v>
      </c>
      <c r="D2211" s="407">
        <v>1937.39</v>
      </c>
    </row>
    <row r="2212" spans="1:4" ht="38.25">
      <c r="A2212" s="405">
        <v>39367</v>
      </c>
      <c r="B2212" s="406" t="s">
        <v>8840</v>
      </c>
      <c r="C2212" s="405" t="s">
        <v>1299</v>
      </c>
      <c r="D2212" s="407">
        <v>2648.07</v>
      </c>
    </row>
    <row r="2213" spans="1:4" ht="25.5">
      <c r="A2213" s="405">
        <v>37394</v>
      </c>
      <c r="B2213" s="406" t="s">
        <v>8841</v>
      </c>
      <c r="C2213" s="405" t="s">
        <v>1424</v>
      </c>
      <c r="D2213" s="405">
        <v>29.53</v>
      </c>
    </row>
    <row r="2214" spans="1:4" ht="25.5">
      <c r="A2214" s="405">
        <v>14146</v>
      </c>
      <c r="B2214" s="406" t="s">
        <v>8842</v>
      </c>
      <c r="C2214" s="405" t="s">
        <v>1424</v>
      </c>
      <c r="D2214" s="405">
        <v>47.5</v>
      </c>
    </row>
    <row r="2215" spans="1:4" ht="25.5">
      <c r="A2215" s="405">
        <v>38134</v>
      </c>
      <c r="B2215" s="406" t="s">
        <v>8843</v>
      </c>
      <c r="C2215" s="405" t="s">
        <v>1296</v>
      </c>
      <c r="D2215" s="405">
        <v>54.85</v>
      </c>
    </row>
    <row r="2216" spans="1:4" ht="25.5">
      <c r="A2216" s="405">
        <v>38132</v>
      </c>
      <c r="B2216" s="406" t="s">
        <v>8844</v>
      </c>
      <c r="C2216" s="405" t="s">
        <v>1296</v>
      </c>
      <c r="D2216" s="405">
        <v>55.94</v>
      </c>
    </row>
    <row r="2217" spans="1:4" ht="25.5">
      <c r="A2217" s="405">
        <v>38133</v>
      </c>
      <c r="B2217" s="406" t="s">
        <v>8845</v>
      </c>
      <c r="C2217" s="405" t="s">
        <v>1296</v>
      </c>
      <c r="D2217" s="405">
        <v>54.11</v>
      </c>
    </row>
    <row r="2218" spans="1:4" ht="38.25">
      <c r="A2218" s="405">
        <v>938</v>
      </c>
      <c r="B2218" s="406" t="s">
        <v>8846</v>
      </c>
      <c r="C2218" s="405" t="s">
        <v>1303</v>
      </c>
      <c r="D2218" s="405">
        <v>0.84</v>
      </c>
    </row>
    <row r="2219" spans="1:4" ht="38.25">
      <c r="A2219" s="405">
        <v>937</v>
      </c>
      <c r="B2219" s="406" t="s">
        <v>8847</v>
      </c>
      <c r="C2219" s="405" t="s">
        <v>1303</v>
      </c>
      <c r="D2219" s="405">
        <v>5.19</v>
      </c>
    </row>
    <row r="2220" spans="1:4" ht="38.25">
      <c r="A2220" s="405">
        <v>939</v>
      </c>
      <c r="B2220" s="406" t="s">
        <v>8848</v>
      </c>
      <c r="C2220" s="405" t="s">
        <v>1303</v>
      </c>
      <c r="D2220" s="405">
        <v>1.34</v>
      </c>
    </row>
    <row r="2221" spans="1:4" ht="38.25">
      <c r="A2221" s="405">
        <v>944</v>
      </c>
      <c r="B2221" s="406" t="s">
        <v>8849</v>
      </c>
      <c r="C2221" s="405" t="s">
        <v>1303</v>
      </c>
      <c r="D2221" s="405">
        <v>2.29</v>
      </c>
    </row>
    <row r="2222" spans="1:4" ht="38.25">
      <c r="A2222" s="405">
        <v>940</v>
      </c>
      <c r="B2222" s="406" t="s">
        <v>8850</v>
      </c>
      <c r="C2222" s="405" t="s">
        <v>1303</v>
      </c>
      <c r="D2222" s="405">
        <v>3.17</v>
      </c>
    </row>
    <row r="2223" spans="1:4" ht="38.25">
      <c r="A2223" s="405">
        <v>936</v>
      </c>
      <c r="B2223" s="406" t="s">
        <v>8851</v>
      </c>
      <c r="C2223" s="405" t="s">
        <v>1303</v>
      </c>
      <c r="D2223" s="405">
        <v>1.56</v>
      </c>
    </row>
    <row r="2224" spans="1:4" ht="38.25">
      <c r="A2224" s="405">
        <v>935</v>
      </c>
      <c r="B2224" s="406" t="s">
        <v>8852</v>
      </c>
      <c r="C2224" s="405" t="s">
        <v>1303</v>
      </c>
      <c r="D2224" s="405">
        <v>1.19</v>
      </c>
    </row>
    <row r="2225" spans="1:4" ht="25.5">
      <c r="A2225" s="405">
        <v>406</v>
      </c>
      <c r="B2225" s="406" t="s">
        <v>8853</v>
      </c>
      <c r="C2225" s="405" t="s">
        <v>1299</v>
      </c>
      <c r="D2225" s="405">
        <v>55.49</v>
      </c>
    </row>
    <row r="2226" spans="1:4" ht="25.5">
      <c r="A2226" s="405">
        <v>42529</v>
      </c>
      <c r="B2226" s="406" t="s">
        <v>8854</v>
      </c>
      <c r="C2226" s="405" t="s">
        <v>1303</v>
      </c>
      <c r="D2226" s="405">
        <v>0.86</v>
      </c>
    </row>
    <row r="2227" spans="1:4" ht="38.25">
      <c r="A2227" s="405">
        <v>39634</v>
      </c>
      <c r="B2227" s="406" t="s">
        <v>8855</v>
      </c>
      <c r="C2227" s="405" t="s">
        <v>1303</v>
      </c>
      <c r="D2227" s="405">
        <v>6.8</v>
      </c>
    </row>
    <row r="2228" spans="1:4" ht="25.5">
      <c r="A2228" s="405">
        <v>39701</v>
      </c>
      <c r="B2228" s="406" t="s">
        <v>8856</v>
      </c>
      <c r="C2228" s="405" t="s">
        <v>1299</v>
      </c>
      <c r="D2228" s="405">
        <v>65.180000000000007</v>
      </c>
    </row>
    <row r="2229" spans="1:4">
      <c r="A2229" s="405">
        <v>12815</v>
      </c>
      <c r="B2229" s="406" t="s">
        <v>8857</v>
      </c>
      <c r="C2229" s="405" t="s">
        <v>1299</v>
      </c>
      <c r="D2229" s="405">
        <v>7.47</v>
      </c>
    </row>
    <row r="2230" spans="1:4" ht="25.5">
      <c r="A2230" s="405">
        <v>407</v>
      </c>
      <c r="B2230" s="406" t="s">
        <v>8858</v>
      </c>
      <c r="C2230" s="405" t="s">
        <v>1296</v>
      </c>
      <c r="D2230" s="405">
        <v>28.4</v>
      </c>
    </row>
    <row r="2231" spans="1:4" ht="38.25">
      <c r="A2231" s="405">
        <v>39431</v>
      </c>
      <c r="B2231" s="406" t="s">
        <v>8859</v>
      </c>
      <c r="C2231" s="405" t="s">
        <v>1303</v>
      </c>
      <c r="D2231" s="405">
        <v>0.23</v>
      </c>
    </row>
    <row r="2232" spans="1:4" ht="38.25">
      <c r="A2232" s="405">
        <v>39432</v>
      </c>
      <c r="B2232" s="406" t="s">
        <v>8860</v>
      </c>
      <c r="C2232" s="405" t="s">
        <v>1303</v>
      </c>
      <c r="D2232" s="405">
        <v>3.03</v>
      </c>
    </row>
    <row r="2233" spans="1:4" ht="25.5">
      <c r="A2233" s="405">
        <v>20111</v>
      </c>
      <c r="B2233" s="406" t="s">
        <v>8861</v>
      </c>
      <c r="C2233" s="405" t="s">
        <v>1299</v>
      </c>
      <c r="D2233" s="405">
        <v>10</v>
      </c>
    </row>
    <row r="2234" spans="1:4" ht="25.5">
      <c r="A2234" s="405">
        <v>21127</v>
      </c>
      <c r="B2234" s="406" t="s">
        <v>8862</v>
      </c>
      <c r="C2234" s="405" t="s">
        <v>1299</v>
      </c>
      <c r="D2234" s="405">
        <v>3.78</v>
      </c>
    </row>
    <row r="2235" spans="1:4" ht="25.5">
      <c r="A2235" s="405">
        <v>404</v>
      </c>
      <c r="B2235" s="406" t="s">
        <v>8863</v>
      </c>
      <c r="C2235" s="405" t="s">
        <v>1303</v>
      </c>
      <c r="D2235" s="405">
        <v>1.36</v>
      </c>
    </row>
    <row r="2236" spans="1:4" ht="25.5">
      <c r="A2236" s="405">
        <v>14151</v>
      </c>
      <c r="B2236" s="406" t="s">
        <v>8864</v>
      </c>
      <c r="C2236" s="405" t="s">
        <v>1299</v>
      </c>
      <c r="D2236" s="405">
        <v>34.14</v>
      </c>
    </row>
    <row r="2237" spans="1:4" ht="25.5">
      <c r="A2237" s="405">
        <v>14153</v>
      </c>
      <c r="B2237" s="406" t="s">
        <v>8865</v>
      </c>
      <c r="C2237" s="405" t="s">
        <v>1299</v>
      </c>
      <c r="D2237" s="405">
        <v>38.590000000000003</v>
      </c>
    </row>
    <row r="2238" spans="1:4" ht="25.5">
      <c r="A2238" s="405">
        <v>14152</v>
      </c>
      <c r="B2238" s="406" t="s">
        <v>8866</v>
      </c>
      <c r="C2238" s="405" t="s">
        <v>1299</v>
      </c>
      <c r="D2238" s="405">
        <v>29.62</v>
      </c>
    </row>
    <row r="2239" spans="1:4" ht="25.5">
      <c r="A2239" s="405">
        <v>14154</v>
      </c>
      <c r="B2239" s="406" t="s">
        <v>8867</v>
      </c>
      <c r="C2239" s="405" t="s">
        <v>1299</v>
      </c>
      <c r="D2239" s="405">
        <v>103.69</v>
      </c>
    </row>
    <row r="2240" spans="1:4" ht="38.25">
      <c r="A2240" s="405">
        <v>42015</v>
      </c>
      <c r="B2240" s="406" t="s">
        <v>8868</v>
      </c>
      <c r="C2240" s="405" t="s">
        <v>1303</v>
      </c>
      <c r="D2240" s="405">
        <v>0.09</v>
      </c>
    </row>
    <row r="2241" spans="1:4" ht="25.5">
      <c r="A2241" s="405">
        <v>3146</v>
      </c>
      <c r="B2241" s="406" t="s">
        <v>8869</v>
      </c>
      <c r="C2241" s="405" t="s">
        <v>1299</v>
      </c>
      <c r="D2241" s="405">
        <v>3.49</v>
      </c>
    </row>
    <row r="2242" spans="1:4" ht="25.5">
      <c r="A2242" s="405">
        <v>3143</v>
      </c>
      <c r="B2242" s="406" t="s">
        <v>8870</v>
      </c>
      <c r="C2242" s="405" t="s">
        <v>1299</v>
      </c>
      <c r="D2242" s="405">
        <v>7.94</v>
      </c>
    </row>
    <row r="2243" spans="1:4" ht="25.5">
      <c r="A2243" s="405">
        <v>3148</v>
      </c>
      <c r="B2243" s="406" t="s">
        <v>8871</v>
      </c>
      <c r="C2243" s="405" t="s">
        <v>1299</v>
      </c>
      <c r="D2243" s="405">
        <v>12.87</v>
      </c>
    </row>
    <row r="2244" spans="1:4" ht="38.25">
      <c r="A2244" s="405">
        <v>4310</v>
      </c>
      <c r="B2244" s="406" t="s">
        <v>8872</v>
      </c>
      <c r="C2244" s="405" t="s">
        <v>1299</v>
      </c>
      <c r="D2244" s="405">
        <v>1.8</v>
      </c>
    </row>
    <row r="2245" spans="1:4" ht="25.5">
      <c r="A2245" s="405">
        <v>4311</v>
      </c>
      <c r="B2245" s="406" t="s">
        <v>8873</v>
      </c>
      <c r="C2245" s="405" t="s">
        <v>1299</v>
      </c>
      <c r="D2245" s="405">
        <v>1.26</v>
      </c>
    </row>
    <row r="2246" spans="1:4" ht="38.25">
      <c r="A2246" s="405">
        <v>4312</v>
      </c>
      <c r="B2246" s="406" t="s">
        <v>8874</v>
      </c>
      <c r="C2246" s="405" t="s">
        <v>1299</v>
      </c>
      <c r="D2246" s="405">
        <v>1.77</v>
      </c>
    </row>
    <row r="2247" spans="1:4">
      <c r="A2247" s="405">
        <v>11162</v>
      </c>
      <c r="B2247" s="406" t="s">
        <v>8875</v>
      </c>
      <c r="C2247" s="405" t="s">
        <v>1299</v>
      </c>
      <c r="D2247" s="405">
        <v>1.25</v>
      </c>
    </row>
    <row r="2248" spans="1:4">
      <c r="A2248" s="405">
        <v>13261</v>
      </c>
      <c r="B2248" s="406" t="s">
        <v>8876</v>
      </c>
      <c r="C2248" s="405" t="s">
        <v>1299</v>
      </c>
      <c r="D2248" s="405">
        <v>2.76</v>
      </c>
    </row>
    <row r="2249" spans="1:4" ht="25.5">
      <c r="A2249" s="405">
        <v>3255</v>
      </c>
      <c r="B2249" s="406" t="s">
        <v>8877</v>
      </c>
      <c r="C2249" s="405" t="s">
        <v>1299</v>
      </c>
      <c r="D2249" s="405">
        <v>4.75</v>
      </c>
    </row>
    <row r="2250" spans="1:4" ht="25.5">
      <c r="A2250" s="405">
        <v>3254</v>
      </c>
      <c r="B2250" s="406" t="s">
        <v>8878</v>
      </c>
      <c r="C2250" s="405" t="s">
        <v>1299</v>
      </c>
      <c r="D2250" s="405">
        <v>77.14</v>
      </c>
    </row>
    <row r="2251" spans="1:4" ht="25.5">
      <c r="A2251" s="405">
        <v>3259</v>
      </c>
      <c r="B2251" s="406" t="s">
        <v>8879</v>
      </c>
      <c r="C2251" s="405" t="s">
        <v>1299</v>
      </c>
      <c r="D2251" s="405">
        <v>9.27</v>
      </c>
    </row>
    <row r="2252" spans="1:4" ht="25.5">
      <c r="A2252" s="405">
        <v>3258</v>
      </c>
      <c r="B2252" s="406" t="s">
        <v>8880</v>
      </c>
      <c r="C2252" s="405" t="s">
        <v>1299</v>
      </c>
      <c r="D2252" s="405">
        <v>5.6</v>
      </c>
    </row>
    <row r="2253" spans="1:4" ht="25.5">
      <c r="A2253" s="405">
        <v>3251</v>
      </c>
      <c r="B2253" s="406" t="s">
        <v>8881</v>
      </c>
      <c r="C2253" s="405" t="s">
        <v>1299</v>
      </c>
      <c r="D2253" s="405">
        <v>3.3</v>
      </c>
    </row>
    <row r="2254" spans="1:4" ht="25.5">
      <c r="A2254" s="405">
        <v>3256</v>
      </c>
      <c r="B2254" s="406" t="s">
        <v>8882</v>
      </c>
      <c r="C2254" s="405" t="s">
        <v>1299</v>
      </c>
      <c r="D2254" s="405">
        <v>6.25</v>
      </c>
    </row>
    <row r="2255" spans="1:4" ht="25.5">
      <c r="A2255" s="405">
        <v>3261</v>
      </c>
      <c r="B2255" s="406" t="s">
        <v>8883</v>
      </c>
      <c r="C2255" s="405" t="s">
        <v>1299</v>
      </c>
      <c r="D2255" s="405">
        <v>68.22</v>
      </c>
    </row>
    <row r="2256" spans="1:4" ht="25.5">
      <c r="A2256" s="405">
        <v>3260</v>
      </c>
      <c r="B2256" s="406" t="s">
        <v>8884</v>
      </c>
      <c r="C2256" s="405" t="s">
        <v>1299</v>
      </c>
      <c r="D2256" s="405">
        <v>11.72</v>
      </c>
    </row>
    <row r="2257" spans="1:4" ht="25.5">
      <c r="A2257" s="405">
        <v>3272</v>
      </c>
      <c r="B2257" s="406" t="s">
        <v>8885</v>
      </c>
      <c r="C2257" s="405" t="s">
        <v>1299</v>
      </c>
      <c r="D2257" s="405">
        <v>23.62</v>
      </c>
    </row>
    <row r="2258" spans="1:4" ht="25.5">
      <c r="A2258" s="405">
        <v>3265</v>
      </c>
      <c r="B2258" s="406" t="s">
        <v>8886</v>
      </c>
      <c r="C2258" s="405" t="s">
        <v>1299</v>
      </c>
      <c r="D2258" s="405">
        <v>18.760000000000002</v>
      </c>
    </row>
    <row r="2259" spans="1:4" ht="25.5">
      <c r="A2259" s="405">
        <v>3262</v>
      </c>
      <c r="B2259" s="406" t="s">
        <v>8887</v>
      </c>
      <c r="C2259" s="405" t="s">
        <v>1299</v>
      </c>
      <c r="D2259" s="405">
        <v>8.2100000000000009</v>
      </c>
    </row>
    <row r="2260" spans="1:4" ht="25.5">
      <c r="A2260" s="405">
        <v>3264</v>
      </c>
      <c r="B2260" s="406" t="s">
        <v>8888</v>
      </c>
      <c r="C2260" s="405" t="s">
        <v>1299</v>
      </c>
      <c r="D2260" s="405">
        <v>13.49</v>
      </c>
    </row>
    <row r="2261" spans="1:4" ht="25.5">
      <c r="A2261" s="405">
        <v>3267</v>
      </c>
      <c r="B2261" s="406" t="s">
        <v>8889</v>
      </c>
      <c r="C2261" s="405" t="s">
        <v>1299</v>
      </c>
      <c r="D2261" s="405">
        <v>44.07</v>
      </c>
    </row>
    <row r="2262" spans="1:4" ht="25.5">
      <c r="A2262" s="405">
        <v>3266</v>
      </c>
      <c r="B2262" s="406" t="s">
        <v>8890</v>
      </c>
      <c r="C2262" s="405" t="s">
        <v>1299</v>
      </c>
      <c r="D2262" s="405">
        <v>28.04</v>
      </c>
    </row>
    <row r="2263" spans="1:4" ht="25.5">
      <c r="A2263" s="405">
        <v>3263</v>
      </c>
      <c r="B2263" s="406" t="s">
        <v>8891</v>
      </c>
      <c r="C2263" s="405" t="s">
        <v>1299</v>
      </c>
      <c r="D2263" s="405">
        <v>11.22</v>
      </c>
    </row>
    <row r="2264" spans="1:4" ht="25.5">
      <c r="A2264" s="405">
        <v>3268</v>
      </c>
      <c r="B2264" s="406" t="s">
        <v>8892</v>
      </c>
      <c r="C2264" s="405" t="s">
        <v>1299</v>
      </c>
      <c r="D2264" s="405">
        <v>59.59</v>
      </c>
    </row>
    <row r="2265" spans="1:4" ht="25.5">
      <c r="A2265" s="405">
        <v>3271</v>
      </c>
      <c r="B2265" s="406" t="s">
        <v>8893</v>
      </c>
      <c r="C2265" s="405" t="s">
        <v>1299</v>
      </c>
      <c r="D2265" s="405">
        <v>88.09</v>
      </c>
    </row>
    <row r="2266" spans="1:4" ht="25.5">
      <c r="A2266" s="405">
        <v>3270</v>
      </c>
      <c r="B2266" s="406" t="s">
        <v>8894</v>
      </c>
      <c r="C2266" s="405" t="s">
        <v>1299</v>
      </c>
      <c r="D2266" s="405">
        <v>148</v>
      </c>
    </row>
    <row r="2267" spans="1:4" ht="51">
      <c r="A2267" s="405">
        <v>3275</v>
      </c>
      <c r="B2267" s="406" t="s">
        <v>8895</v>
      </c>
      <c r="C2267" s="405" t="s">
        <v>1304</v>
      </c>
      <c r="D2267" s="405">
        <v>75.489999999999995</v>
      </c>
    </row>
    <row r="2268" spans="1:4" ht="51">
      <c r="A2268" s="405">
        <v>39512</v>
      </c>
      <c r="B2268" s="406" t="s">
        <v>8896</v>
      </c>
      <c r="C2268" s="405" t="s">
        <v>1304</v>
      </c>
      <c r="D2268" s="405">
        <v>70.17</v>
      </c>
    </row>
    <row r="2269" spans="1:4" ht="51">
      <c r="A2269" s="405">
        <v>39511</v>
      </c>
      <c r="B2269" s="406" t="s">
        <v>8897</v>
      </c>
      <c r="C2269" s="405" t="s">
        <v>1304</v>
      </c>
      <c r="D2269" s="405">
        <v>76.540000000000006</v>
      </c>
    </row>
    <row r="2270" spans="1:4" ht="63.75">
      <c r="A2270" s="405">
        <v>39513</v>
      </c>
      <c r="B2270" s="406" t="s">
        <v>8898</v>
      </c>
      <c r="C2270" s="405" t="s">
        <v>1304</v>
      </c>
      <c r="D2270" s="405">
        <v>82.09</v>
      </c>
    </row>
    <row r="2271" spans="1:4" ht="38.25">
      <c r="A2271" s="405">
        <v>3286</v>
      </c>
      <c r="B2271" s="406" t="s">
        <v>8899</v>
      </c>
      <c r="C2271" s="405" t="s">
        <v>1304</v>
      </c>
      <c r="D2271" s="405">
        <v>42.35</v>
      </c>
    </row>
    <row r="2272" spans="1:4" ht="51">
      <c r="A2272" s="405">
        <v>3287</v>
      </c>
      <c r="B2272" s="406" t="s">
        <v>8900</v>
      </c>
      <c r="C2272" s="405" t="s">
        <v>1304</v>
      </c>
      <c r="D2272" s="405">
        <v>64</v>
      </c>
    </row>
    <row r="2273" spans="1:4" ht="38.25">
      <c r="A2273" s="405">
        <v>3283</v>
      </c>
      <c r="B2273" s="406" t="s">
        <v>8901</v>
      </c>
      <c r="C2273" s="405" t="s">
        <v>1304</v>
      </c>
      <c r="D2273" s="405">
        <v>13.44</v>
      </c>
    </row>
    <row r="2274" spans="1:4" ht="38.25">
      <c r="A2274" s="405">
        <v>11587</v>
      </c>
      <c r="B2274" s="406" t="s">
        <v>8902</v>
      </c>
      <c r="C2274" s="405" t="s">
        <v>1304</v>
      </c>
      <c r="D2274" s="405">
        <v>51.76</v>
      </c>
    </row>
    <row r="2275" spans="1:4" ht="38.25">
      <c r="A2275" s="405">
        <v>36225</v>
      </c>
      <c r="B2275" s="406" t="s">
        <v>8903</v>
      </c>
      <c r="C2275" s="405" t="s">
        <v>1304</v>
      </c>
      <c r="D2275" s="405">
        <v>21.03</v>
      </c>
    </row>
    <row r="2276" spans="1:4" ht="38.25">
      <c r="A2276" s="405">
        <v>36230</v>
      </c>
      <c r="B2276" s="406" t="s">
        <v>8904</v>
      </c>
      <c r="C2276" s="405" t="s">
        <v>1304</v>
      </c>
      <c r="D2276" s="405">
        <v>15.45</v>
      </c>
    </row>
    <row r="2277" spans="1:4" ht="38.25">
      <c r="A2277" s="405">
        <v>36238</v>
      </c>
      <c r="B2277" s="406" t="s">
        <v>8905</v>
      </c>
      <c r="C2277" s="405" t="s">
        <v>1304</v>
      </c>
      <c r="D2277" s="405">
        <v>15.09</v>
      </c>
    </row>
    <row r="2278" spans="1:4" ht="25.5">
      <c r="A2278" s="405">
        <v>11887</v>
      </c>
      <c r="B2278" s="406" t="s">
        <v>8906</v>
      </c>
      <c r="C2278" s="405" t="s">
        <v>1299</v>
      </c>
      <c r="D2278" s="407">
        <v>3189.9</v>
      </c>
    </row>
    <row r="2279" spans="1:4" ht="25.5">
      <c r="A2279" s="405">
        <v>11883</v>
      </c>
      <c r="B2279" s="406" t="s">
        <v>8907</v>
      </c>
      <c r="C2279" s="405" t="s">
        <v>1299</v>
      </c>
      <c r="D2279" s="407">
        <v>4689.72</v>
      </c>
    </row>
    <row r="2280" spans="1:4" ht="25.5">
      <c r="A2280" s="405">
        <v>11884</v>
      </c>
      <c r="B2280" s="406" t="s">
        <v>8908</v>
      </c>
      <c r="C2280" s="405" t="s">
        <v>1299</v>
      </c>
      <c r="D2280" s="407">
        <v>5031.66</v>
      </c>
    </row>
    <row r="2281" spans="1:4" ht="25.5">
      <c r="A2281" s="405">
        <v>11885</v>
      </c>
      <c r="B2281" s="406" t="s">
        <v>8909</v>
      </c>
      <c r="C2281" s="405" t="s">
        <v>1299</v>
      </c>
      <c r="D2281" s="407">
        <v>5612</v>
      </c>
    </row>
    <row r="2282" spans="1:4" ht="25.5">
      <c r="A2282" s="405">
        <v>11886</v>
      </c>
      <c r="B2282" s="406" t="s">
        <v>8910</v>
      </c>
      <c r="C2282" s="405" t="s">
        <v>1299</v>
      </c>
      <c r="D2282" s="407">
        <v>1808.73</v>
      </c>
    </row>
    <row r="2283" spans="1:4" ht="25.5">
      <c r="A2283" s="405">
        <v>11888</v>
      </c>
      <c r="B2283" s="406" t="s">
        <v>8911</v>
      </c>
      <c r="C2283" s="405" t="s">
        <v>1299</v>
      </c>
      <c r="D2283" s="407">
        <v>4247.6099999999997</v>
      </c>
    </row>
    <row r="2284" spans="1:4" ht="25.5">
      <c r="A2284" s="405">
        <v>3277</v>
      </c>
      <c r="B2284" s="406" t="s">
        <v>8912</v>
      </c>
      <c r="C2284" s="405" t="s">
        <v>1299</v>
      </c>
      <c r="D2284" s="405">
        <v>716.33</v>
      </c>
    </row>
    <row r="2285" spans="1:4" ht="25.5">
      <c r="A2285" s="405">
        <v>3281</v>
      </c>
      <c r="B2285" s="406" t="s">
        <v>8913</v>
      </c>
      <c r="C2285" s="405" t="s">
        <v>1299</v>
      </c>
      <c r="D2285" s="405">
        <v>593.21</v>
      </c>
    </row>
    <row r="2286" spans="1:4" ht="63.75">
      <c r="A2286" s="405">
        <v>39363</v>
      </c>
      <c r="B2286" s="406" t="s">
        <v>8914</v>
      </c>
      <c r="C2286" s="405" t="s">
        <v>1299</v>
      </c>
      <c r="D2286" s="407">
        <v>3082.22</v>
      </c>
    </row>
    <row r="2287" spans="1:4" ht="63.75">
      <c r="A2287" s="405">
        <v>39361</v>
      </c>
      <c r="B2287" s="406" t="s">
        <v>8915</v>
      </c>
      <c r="C2287" s="405" t="s">
        <v>1299</v>
      </c>
      <c r="D2287" s="405">
        <v>792.57</v>
      </c>
    </row>
    <row r="2288" spans="1:4" ht="63.75">
      <c r="A2288" s="405">
        <v>39362</v>
      </c>
      <c r="B2288" s="406" t="s">
        <v>8916</v>
      </c>
      <c r="C2288" s="405" t="s">
        <v>1299</v>
      </c>
      <c r="D2288" s="407">
        <v>2438.94</v>
      </c>
    </row>
    <row r="2289" spans="1:4" ht="63.75">
      <c r="A2289" s="405">
        <v>39364</v>
      </c>
      <c r="B2289" s="406" t="s">
        <v>8917</v>
      </c>
      <c r="C2289" s="405" t="s">
        <v>1299</v>
      </c>
      <c r="D2289" s="407">
        <v>7045.08</v>
      </c>
    </row>
    <row r="2290" spans="1:4" ht="38.25">
      <c r="A2290" s="405">
        <v>14576</v>
      </c>
      <c r="B2290" s="406" t="s">
        <v>8918</v>
      </c>
      <c r="C2290" s="405" t="s">
        <v>1299</v>
      </c>
      <c r="D2290" s="407">
        <v>3585005.97</v>
      </c>
    </row>
    <row r="2291" spans="1:4" ht="25.5">
      <c r="A2291" s="405">
        <v>13877</v>
      </c>
      <c r="B2291" s="406" t="s">
        <v>8919</v>
      </c>
      <c r="C2291" s="405" t="s">
        <v>1299</v>
      </c>
      <c r="D2291" s="407">
        <v>1534687.58</v>
      </c>
    </row>
    <row r="2292" spans="1:4" ht="25.5">
      <c r="A2292" s="405">
        <v>7307</v>
      </c>
      <c r="B2292" s="406" t="s">
        <v>8920</v>
      </c>
      <c r="C2292" s="405" t="s">
        <v>1298</v>
      </c>
      <c r="D2292" s="405">
        <v>21.65</v>
      </c>
    </row>
    <row r="2293" spans="1:4">
      <c r="A2293" s="405">
        <v>38122</v>
      </c>
      <c r="B2293" s="406" t="s">
        <v>8921</v>
      </c>
      <c r="C2293" s="405" t="s">
        <v>1298</v>
      </c>
      <c r="D2293" s="405">
        <v>7</v>
      </c>
    </row>
    <row r="2294" spans="1:4" ht="25.5">
      <c r="A2294" s="405">
        <v>6086</v>
      </c>
      <c r="B2294" s="406" t="s">
        <v>8922</v>
      </c>
      <c r="C2294" s="405" t="s">
        <v>1309</v>
      </c>
      <c r="D2294" s="405">
        <v>59.2</v>
      </c>
    </row>
    <row r="2295" spans="1:4" ht="38.25">
      <c r="A2295" s="405">
        <v>38633</v>
      </c>
      <c r="B2295" s="406" t="s">
        <v>8923</v>
      </c>
      <c r="C2295" s="405" t="s">
        <v>1299</v>
      </c>
      <c r="D2295" s="405">
        <v>16.34</v>
      </c>
    </row>
    <row r="2296" spans="1:4" ht="38.25">
      <c r="A2296" s="405">
        <v>12344</v>
      </c>
      <c r="B2296" s="406" t="s">
        <v>8924</v>
      </c>
      <c r="C2296" s="405" t="s">
        <v>1299</v>
      </c>
      <c r="D2296" s="405">
        <v>1.65</v>
      </c>
    </row>
    <row r="2297" spans="1:4" ht="38.25">
      <c r="A2297" s="405">
        <v>12343</v>
      </c>
      <c r="B2297" s="406" t="s">
        <v>8925</v>
      </c>
      <c r="C2297" s="405" t="s">
        <v>1299</v>
      </c>
      <c r="D2297" s="405">
        <v>2.56</v>
      </c>
    </row>
    <row r="2298" spans="1:4" ht="38.25">
      <c r="A2298" s="405">
        <v>3295</v>
      </c>
      <c r="B2298" s="406" t="s">
        <v>8926</v>
      </c>
      <c r="C2298" s="405" t="s">
        <v>1299</v>
      </c>
      <c r="D2298" s="405">
        <v>8.94</v>
      </c>
    </row>
    <row r="2299" spans="1:4" ht="38.25">
      <c r="A2299" s="405">
        <v>3302</v>
      </c>
      <c r="B2299" s="406" t="s">
        <v>8927</v>
      </c>
      <c r="C2299" s="405" t="s">
        <v>1299</v>
      </c>
      <c r="D2299" s="405">
        <v>9.35</v>
      </c>
    </row>
    <row r="2300" spans="1:4" ht="38.25">
      <c r="A2300" s="405">
        <v>3297</v>
      </c>
      <c r="B2300" s="406" t="s">
        <v>8928</v>
      </c>
      <c r="C2300" s="405" t="s">
        <v>1299</v>
      </c>
      <c r="D2300" s="405">
        <v>9.98</v>
      </c>
    </row>
    <row r="2301" spans="1:4" ht="38.25">
      <c r="A2301" s="405">
        <v>3294</v>
      </c>
      <c r="B2301" s="406" t="s">
        <v>8929</v>
      </c>
      <c r="C2301" s="405" t="s">
        <v>1299</v>
      </c>
      <c r="D2301" s="405">
        <v>10.130000000000001</v>
      </c>
    </row>
    <row r="2302" spans="1:4" ht="38.25">
      <c r="A2302" s="405">
        <v>3292</v>
      </c>
      <c r="B2302" s="406" t="s">
        <v>8930</v>
      </c>
      <c r="C2302" s="405" t="s">
        <v>1299</v>
      </c>
      <c r="D2302" s="405">
        <v>9.52</v>
      </c>
    </row>
    <row r="2303" spans="1:4" ht="38.25">
      <c r="A2303" s="405">
        <v>3298</v>
      </c>
      <c r="B2303" s="406" t="s">
        <v>8931</v>
      </c>
      <c r="C2303" s="405" t="s">
        <v>1299</v>
      </c>
      <c r="D2303" s="405">
        <v>22.31</v>
      </c>
    </row>
    <row r="2304" spans="1:4" ht="38.25">
      <c r="A2304" s="405">
        <v>11596</v>
      </c>
      <c r="B2304" s="406" t="s">
        <v>8932</v>
      </c>
      <c r="C2304" s="405" t="s">
        <v>1299</v>
      </c>
      <c r="D2304" s="405">
        <v>450</v>
      </c>
    </row>
    <row r="2305" spans="1:4" ht="38.25">
      <c r="A2305" s="405">
        <v>34802</v>
      </c>
      <c r="B2305" s="406" t="s">
        <v>8933</v>
      </c>
      <c r="C2305" s="405" t="s">
        <v>1299</v>
      </c>
      <c r="D2305" s="407">
        <v>1235.8399999999999</v>
      </c>
    </row>
    <row r="2306" spans="1:4" ht="38.25">
      <c r="A2306" s="405">
        <v>11588</v>
      </c>
      <c r="B2306" s="406" t="s">
        <v>8934</v>
      </c>
      <c r="C2306" s="405" t="s">
        <v>1299</v>
      </c>
      <c r="D2306" s="407">
        <v>1333.27</v>
      </c>
    </row>
    <row r="2307" spans="1:4" ht="38.25">
      <c r="A2307" s="405">
        <v>34383</v>
      </c>
      <c r="B2307" s="406" t="s">
        <v>8935</v>
      </c>
      <c r="C2307" s="405" t="s">
        <v>1299</v>
      </c>
      <c r="D2307" s="407">
        <v>1466.7</v>
      </c>
    </row>
    <row r="2308" spans="1:4" ht="38.25">
      <c r="A2308" s="405">
        <v>40451</v>
      </c>
      <c r="B2308" s="406" t="s">
        <v>8936</v>
      </c>
      <c r="C2308" s="405" t="s">
        <v>1304</v>
      </c>
      <c r="D2308" s="405">
        <v>118.56</v>
      </c>
    </row>
    <row r="2309" spans="1:4" ht="38.25">
      <c r="A2309" s="405">
        <v>40453</v>
      </c>
      <c r="B2309" s="406" t="s">
        <v>8937</v>
      </c>
      <c r="C2309" s="405" t="s">
        <v>1304</v>
      </c>
      <c r="D2309" s="405">
        <v>128.28</v>
      </c>
    </row>
    <row r="2310" spans="1:4" ht="38.25">
      <c r="A2310" s="405">
        <v>40452</v>
      </c>
      <c r="B2310" s="406" t="s">
        <v>8938</v>
      </c>
      <c r="C2310" s="405" t="s">
        <v>1304</v>
      </c>
      <c r="D2310" s="405">
        <v>140.69999999999999</v>
      </c>
    </row>
    <row r="2311" spans="1:4" ht="38.25">
      <c r="A2311" s="405">
        <v>11594</v>
      </c>
      <c r="B2311" s="406" t="s">
        <v>8939</v>
      </c>
      <c r="C2311" s="405" t="s">
        <v>1299</v>
      </c>
      <c r="D2311" s="405">
        <v>424.95</v>
      </c>
    </row>
    <row r="2312" spans="1:4" ht="25.5">
      <c r="A2312" s="405">
        <v>3311</v>
      </c>
      <c r="B2312" s="406" t="s">
        <v>8940</v>
      </c>
      <c r="C2312" s="405" t="s">
        <v>1297</v>
      </c>
      <c r="D2312" s="405">
        <v>424.95</v>
      </c>
    </row>
    <row r="2313" spans="1:4" ht="25.5">
      <c r="A2313" s="405">
        <v>11599</v>
      </c>
      <c r="B2313" s="406" t="s">
        <v>8941</v>
      </c>
      <c r="C2313" s="405" t="s">
        <v>1299</v>
      </c>
      <c r="D2313" s="405">
        <v>565.14</v>
      </c>
    </row>
    <row r="2314" spans="1:4" ht="38.25">
      <c r="A2314" s="405">
        <v>11593</v>
      </c>
      <c r="B2314" s="406" t="s">
        <v>8942</v>
      </c>
      <c r="C2314" s="405" t="s">
        <v>1299</v>
      </c>
      <c r="D2314" s="405">
        <v>792.29</v>
      </c>
    </row>
    <row r="2315" spans="1:4" ht="25.5">
      <c r="A2315" s="405">
        <v>3314</v>
      </c>
      <c r="B2315" s="406" t="s">
        <v>8943</v>
      </c>
      <c r="C2315" s="405" t="s">
        <v>1297</v>
      </c>
      <c r="D2315" s="405">
        <v>566.65</v>
      </c>
    </row>
    <row r="2316" spans="1:4" ht="38.25">
      <c r="A2316" s="405">
        <v>11597</v>
      </c>
      <c r="B2316" s="406" t="s">
        <v>8944</v>
      </c>
      <c r="C2316" s="405" t="s">
        <v>1299</v>
      </c>
      <c r="D2316" s="405">
        <v>658.94</v>
      </c>
    </row>
    <row r="2317" spans="1:4" ht="25.5">
      <c r="A2317" s="405">
        <v>3309</v>
      </c>
      <c r="B2317" s="406" t="s">
        <v>8945</v>
      </c>
      <c r="C2317" s="405" t="s">
        <v>1297</v>
      </c>
      <c r="D2317" s="405">
        <v>450</v>
      </c>
    </row>
    <row r="2318" spans="1:4" ht="51">
      <c r="A2318" s="405">
        <v>34612</v>
      </c>
      <c r="B2318" s="406" t="s">
        <v>8946</v>
      </c>
      <c r="C2318" s="405" t="s">
        <v>1299</v>
      </c>
      <c r="D2318" s="405">
        <v>815</v>
      </c>
    </row>
    <row r="2319" spans="1:4" ht="51">
      <c r="A2319" s="405">
        <v>34635</v>
      </c>
      <c r="B2319" s="406" t="s">
        <v>8947</v>
      </c>
      <c r="C2319" s="405" t="s">
        <v>1299</v>
      </c>
      <c r="D2319" s="407">
        <v>1048.05</v>
      </c>
    </row>
    <row r="2320" spans="1:4" ht="51">
      <c r="A2320" s="405">
        <v>34633</v>
      </c>
      <c r="B2320" s="406" t="s">
        <v>8948</v>
      </c>
      <c r="C2320" s="405" t="s">
        <v>1299</v>
      </c>
      <c r="D2320" s="407">
        <v>1155.22</v>
      </c>
    </row>
    <row r="2321" spans="1:4" ht="51">
      <c r="A2321" s="405">
        <v>40440</v>
      </c>
      <c r="B2321" s="406" t="s">
        <v>8949</v>
      </c>
      <c r="C2321" s="405" t="s">
        <v>1297</v>
      </c>
      <c r="D2321" s="405">
        <v>590.22</v>
      </c>
    </row>
    <row r="2322" spans="1:4" ht="51">
      <c r="A2322" s="405">
        <v>40441</v>
      </c>
      <c r="B2322" s="406" t="s">
        <v>8950</v>
      </c>
      <c r="C2322" s="405" t="s">
        <v>1297</v>
      </c>
      <c r="D2322" s="405">
        <v>376.82</v>
      </c>
    </row>
    <row r="2323" spans="1:4" ht="51">
      <c r="A2323" s="405">
        <v>40449</v>
      </c>
      <c r="B2323" s="406" t="s">
        <v>8951</v>
      </c>
      <c r="C2323" s="405" t="s">
        <v>1297</v>
      </c>
      <c r="D2323" s="405">
        <v>316.77999999999997</v>
      </c>
    </row>
    <row r="2324" spans="1:4" ht="38.25">
      <c r="A2324" s="405">
        <v>34800</v>
      </c>
      <c r="B2324" s="406" t="s">
        <v>8952</v>
      </c>
      <c r="C2324" s="405" t="s">
        <v>1297</v>
      </c>
      <c r="D2324" s="405">
        <v>396.14</v>
      </c>
    </row>
    <row r="2325" spans="1:4" ht="38.25">
      <c r="A2325" s="405">
        <v>11592</v>
      </c>
      <c r="B2325" s="406" t="s">
        <v>8953</v>
      </c>
      <c r="C2325" s="405" t="s">
        <v>1299</v>
      </c>
      <c r="D2325" s="405">
        <v>566.65</v>
      </c>
    </row>
    <row r="2326" spans="1:4" ht="38.25">
      <c r="A2326" s="405">
        <v>40438</v>
      </c>
      <c r="B2326" s="406" t="s">
        <v>8954</v>
      </c>
      <c r="C2326" s="405" t="s">
        <v>1297</v>
      </c>
      <c r="D2326" s="405">
        <v>263.92</v>
      </c>
    </row>
    <row r="2327" spans="1:4" ht="38.25">
      <c r="A2327" s="405">
        <v>40436</v>
      </c>
      <c r="B2327" s="406" t="s">
        <v>8955</v>
      </c>
      <c r="C2327" s="405" t="s">
        <v>1297</v>
      </c>
      <c r="D2327" s="405">
        <v>329.08</v>
      </c>
    </row>
    <row r="2328" spans="1:4" ht="51">
      <c r="A2328" s="405">
        <v>4315</v>
      </c>
      <c r="B2328" s="406" t="s">
        <v>8956</v>
      </c>
      <c r="C2328" s="405" t="s">
        <v>1299</v>
      </c>
      <c r="D2328" s="405">
        <v>1.3</v>
      </c>
    </row>
    <row r="2329" spans="1:4" ht="25.5">
      <c r="A2329" s="405">
        <v>42482</v>
      </c>
      <c r="B2329" s="406" t="s">
        <v>8957</v>
      </c>
      <c r="C2329" s="405" t="s">
        <v>1299</v>
      </c>
      <c r="D2329" s="405">
        <v>1.74</v>
      </c>
    </row>
    <row r="2330" spans="1:4" ht="25.5">
      <c r="A2330" s="405">
        <v>402</v>
      </c>
      <c r="B2330" s="406" t="s">
        <v>8958</v>
      </c>
      <c r="C2330" s="405" t="s">
        <v>1299</v>
      </c>
      <c r="D2330" s="405">
        <v>10.58</v>
      </c>
    </row>
    <row r="2331" spans="1:4">
      <c r="A2331" s="405">
        <v>4226</v>
      </c>
      <c r="B2331" s="406" t="s">
        <v>8959</v>
      </c>
      <c r="C2331" s="405" t="s">
        <v>1296</v>
      </c>
      <c r="D2331" s="405">
        <v>7.48</v>
      </c>
    </row>
    <row r="2332" spans="1:4">
      <c r="A2332" s="405">
        <v>4222</v>
      </c>
      <c r="B2332" s="406" t="s">
        <v>8960</v>
      </c>
      <c r="C2332" s="405" t="s">
        <v>1298</v>
      </c>
      <c r="D2332" s="405">
        <v>4.3899999999999997</v>
      </c>
    </row>
    <row r="2333" spans="1:4" ht="51">
      <c r="A2333" s="405">
        <v>34804</v>
      </c>
      <c r="B2333" s="406" t="s">
        <v>8961</v>
      </c>
      <c r="C2333" s="405" t="s">
        <v>1304</v>
      </c>
      <c r="D2333" s="405">
        <v>47.84</v>
      </c>
    </row>
    <row r="2334" spans="1:4" ht="38.25">
      <c r="A2334" s="405">
        <v>4013</v>
      </c>
      <c r="B2334" s="406" t="s">
        <v>8962</v>
      </c>
      <c r="C2334" s="405" t="s">
        <v>1304</v>
      </c>
      <c r="D2334" s="405">
        <v>4.59</v>
      </c>
    </row>
    <row r="2335" spans="1:4" ht="38.25">
      <c r="A2335" s="405">
        <v>4011</v>
      </c>
      <c r="B2335" s="406" t="s">
        <v>8963</v>
      </c>
      <c r="C2335" s="405" t="s">
        <v>1304</v>
      </c>
      <c r="D2335" s="405">
        <v>5.13</v>
      </c>
    </row>
    <row r="2336" spans="1:4" ht="38.25">
      <c r="A2336" s="405">
        <v>4021</v>
      </c>
      <c r="B2336" s="406" t="s">
        <v>8964</v>
      </c>
      <c r="C2336" s="405" t="s">
        <v>1304</v>
      </c>
      <c r="D2336" s="405">
        <v>6.4</v>
      </c>
    </row>
    <row r="2337" spans="1:4" ht="38.25">
      <c r="A2337" s="405">
        <v>4019</v>
      </c>
      <c r="B2337" s="406" t="s">
        <v>8965</v>
      </c>
      <c r="C2337" s="405" t="s">
        <v>1304</v>
      </c>
      <c r="D2337" s="405">
        <v>7.69</v>
      </c>
    </row>
    <row r="2338" spans="1:4" ht="38.25">
      <c r="A2338" s="405">
        <v>4012</v>
      </c>
      <c r="B2338" s="406" t="s">
        <v>8966</v>
      </c>
      <c r="C2338" s="405" t="s">
        <v>1304</v>
      </c>
      <c r="D2338" s="405">
        <v>10.3</v>
      </c>
    </row>
    <row r="2339" spans="1:4" ht="38.25">
      <c r="A2339" s="405">
        <v>4020</v>
      </c>
      <c r="B2339" s="406" t="s">
        <v>8967</v>
      </c>
      <c r="C2339" s="405" t="s">
        <v>1304</v>
      </c>
      <c r="D2339" s="405">
        <v>12.9</v>
      </c>
    </row>
    <row r="2340" spans="1:4" ht="38.25">
      <c r="A2340" s="405">
        <v>4018</v>
      </c>
      <c r="B2340" s="406" t="s">
        <v>8968</v>
      </c>
      <c r="C2340" s="405" t="s">
        <v>1304</v>
      </c>
      <c r="D2340" s="405">
        <v>15.45</v>
      </c>
    </row>
    <row r="2341" spans="1:4" ht="38.25">
      <c r="A2341" s="405">
        <v>36498</v>
      </c>
      <c r="B2341" s="406" t="s">
        <v>8969</v>
      </c>
      <c r="C2341" s="405" t="s">
        <v>1299</v>
      </c>
      <c r="D2341" s="407">
        <v>4036.16</v>
      </c>
    </row>
    <row r="2342" spans="1:4">
      <c r="A2342" s="405">
        <v>12872</v>
      </c>
      <c r="B2342" s="406" t="s">
        <v>8970</v>
      </c>
      <c r="C2342" s="405" t="s">
        <v>1302</v>
      </c>
      <c r="D2342" s="405">
        <v>12.95</v>
      </c>
    </row>
    <row r="2343" spans="1:4">
      <c r="A2343" s="405">
        <v>41075</v>
      </c>
      <c r="B2343" s="406" t="s">
        <v>8971</v>
      </c>
      <c r="C2343" s="405" t="s">
        <v>1421</v>
      </c>
      <c r="D2343" s="407">
        <v>2290.7399999999998</v>
      </c>
    </row>
    <row r="2344" spans="1:4" ht="25.5">
      <c r="A2344" s="405">
        <v>3315</v>
      </c>
      <c r="B2344" s="406" t="s">
        <v>8972</v>
      </c>
      <c r="C2344" s="405" t="s">
        <v>1296</v>
      </c>
      <c r="D2344" s="405">
        <v>0.59</v>
      </c>
    </row>
    <row r="2345" spans="1:4">
      <c r="A2345" s="405">
        <v>36870</v>
      </c>
      <c r="B2345" s="406" t="s">
        <v>8973</v>
      </c>
      <c r="C2345" s="405" t="s">
        <v>1296</v>
      </c>
      <c r="D2345" s="405">
        <v>0.59</v>
      </c>
    </row>
    <row r="2346" spans="1:4" ht="38.25">
      <c r="A2346" s="405">
        <v>5092</v>
      </c>
      <c r="B2346" s="406" t="s">
        <v>8974</v>
      </c>
      <c r="C2346" s="405" t="s">
        <v>1312</v>
      </c>
      <c r="D2346" s="405">
        <v>13.92</v>
      </c>
    </row>
    <row r="2347" spans="1:4" ht="25.5">
      <c r="A2347" s="405">
        <v>11462</v>
      </c>
      <c r="B2347" s="406" t="s">
        <v>8975</v>
      </c>
      <c r="C2347" s="405" t="s">
        <v>1312</v>
      </c>
      <c r="D2347" s="405">
        <v>14.24</v>
      </c>
    </row>
    <row r="2348" spans="1:4" ht="38.25">
      <c r="A2348" s="405">
        <v>36529</v>
      </c>
      <c r="B2348" s="406" t="s">
        <v>8976</v>
      </c>
      <c r="C2348" s="405" t="s">
        <v>1299</v>
      </c>
      <c r="D2348" s="407">
        <v>32594.38</v>
      </c>
    </row>
    <row r="2349" spans="1:4" ht="38.25">
      <c r="A2349" s="405">
        <v>3318</v>
      </c>
      <c r="B2349" s="406" t="s">
        <v>8977</v>
      </c>
      <c r="C2349" s="405" t="s">
        <v>1299</v>
      </c>
      <c r="D2349" s="407">
        <v>25554</v>
      </c>
    </row>
    <row r="2350" spans="1:4" ht="63.75">
      <c r="A2350" s="405">
        <v>38968</v>
      </c>
      <c r="B2350" s="406" t="s">
        <v>8978</v>
      </c>
      <c r="C2350" s="405" t="s">
        <v>1304</v>
      </c>
      <c r="D2350" s="405">
        <v>300.89</v>
      </c>
    </row>
    <row r="2351" spans="1:4">
      <c r="A2351" s="405">
        <v>3324</v>
      </c>
      <c r="B2351" s="406" t="s">
        <v>8979</v>
      </c>
      <c r="C2351" s="405" t="s">
        <v>1304</v>
      </c>
      <c r="D2351" s="405">
        <v>5.71</v>
      </c>
    </row>
    <row r="2352" spans="1:4" ht="25.5">
      <c r="A2352" s="405">
        <v>3322</v>
      </c>
      <c r="B2352" s="406" t="s">
        <v>8980</v>
      </c>
      <c r="C2352" s="405" t="s">
        <v>1304</v>
      </c>
      <c r="D2352" s="405">
        <v>8</v>
      </c>
    </row>
    <row r="2353" spans="1:4">
      <c r="A2353" s="405">
        <v>5076</v>
      </c>
      <c r="B2353" s="406" t="s">
        <v>8981</v>
      </c>
      <c r="C2353" s="405" t="s">
        <v>1296</v>
      </c>
      <c r="D2353" s="405">
        <v>10.94</v>
      </c>
    </row>
    <row r="2354" spans="1:4">
      <c r="A2354" s="405">
        <v>5077</v>
      </c>
      <c r="B2354" s="406" t="s">
        <v>8982</v>
      </c>
      <c r="C2354" s="405" t="s">
        <v>1296</v>
      </c>
      <c r="D2354" s="405">
        <v>12.09</v>
      </c>
    </row>
    <row r="2355" spans="1:4" ht="38.25">
      <c r="A2355" s="405">
        <v>11837</v>
      </c>
      <c r="B2355" s="406" t="s">
        <v>8983</v>
      </c>
      <c r="C2355" s="405" t="s">
        <v>1299</v>
      </c>
      <c r="D2355" s="405">
        <v>32.659999999999997</v>
      </c>
    </row>
    <row r="2356" spans="1:4" ht="38.25">
      <c r="A2356" s="405">
        <v>38055</v>
      </c>
      <c r="B2356" s="406" t="s">
        <v>8984</v>
      </c>
      <c r="C2356" s="405" t="s">
        <v>1299</v>
      </c>
      <c r="D2356" s="405">
        <v>2.96</v>
      </c>
    </row>
    <row r="2357" spans="1:4" ht="38.25">
      <c r="A2357" s="405">
        <v>415</v>
      </c>
      <c r="B2357" s="406" t="s">
        <v>8985</v>
      </c>
      <c r="C2357" s="405" t="s">
        <v>1299</v>
      </c>
      <c r="D2357" s="405">
        <v>13.39</v>
      </c>
    </row>
    <row r="2358" spans="1:4" ht="38.25">
      <c r="A2358" s="405">
        <v>416</v>
      </c>
      <c r="B2358" s="406" t="s">
        <v>8986</v>
      </c>
      <c r="C2358" s="405" t="s">
        <v>1299</v>
      </c>
      <c r="D2358" s="405">
        <v>4.9000000000000004</v>
      </c>
    </row>
    <row r="2359" spans="1:4" ht="38.25">
      <c r="A2359" s="405">
        <v>425</v>
      </c>
      <c r="B2359" s="406" t="s">
        <v>8987</v>
      </c>
      <c r="C2359" s="405" t="s">
        <v>1299</v>
      </c>
      <c r="D2359" s="405">
        <v>3.04</v>
      </c>
    </row>
    <row r="2360" spans="1:4" ht="38.25">
      <c r="A2360" s="405">
        <v>426</v>
      </c>
      <c r="B2360" s="406" t="s">
        <v>8988</v>
      </c>
      <c r="C2360" s="405" t="s">
        <v>1299</v>
      </c>
      <c r="D2360" s="405">
        <v>16.739999999999998</v>
      </c>
    </row>
    <row r="2361" spans="1:4" ht="38.25">
      <c r="A2361" s="405">
        <v>38056</v>
      </c>
      <c r="B2361" s="406" t="s">
        <v>8989</v>
      </c>
      <c r="C2361" s="405" t="s">
        <v>1299</v>
      </c>
      <c r="D2361" s="405">
        <v>16.34</v>
      </c>
    </row>
    <row r="2362" spans="1:4" ht="25.5">
      <c r="A2362" s="405">
        <v>1564</v>
      </c>
      <c r="B2362" s="406" t="s">
        <v>8990</v>
      </c>
      <c r="C2362" s="405" t="s">
        <v>1299</v>
      </c>
      <c r="D2362" s="405">
        <v>6.24</v>
      </c>
    </row>
    <row r="2363" spans="1:4">
      <c r="A2363" s="405">
        <v>11032</v>
      </c>
      <c r="B2363" s="406" t="s">
        <v>8991</v>
      </c>
      <c r="C2363" s="405" t="s">
        <v>1299</v>
      </c>
      <c r="D2363" s="405">
        <v>7.36</v>
      </c>
    </row>
    <row r="2364" spans="1:4" ht="38.25">
      <c r="A2364" s="405">
        <v>36786</v>
      </c>
      <c r="B2364" s="406" t="s">
        <v>8992</v>
      </c>
      <c r="C2364" s="405" t="s">
        <v>101</v>
      </c>
      <c r="D2364" s="405">
        <v>128.38999999999999</v>
      </c>
    </row>
    <row r="2365" spans="1:4" ht="25.5">
      <c r="A2365" s="405">
        <v>36785</v>
      </c>
      <c r="B2365" s="406" t="s">
        <v>8993</v>
      </c>
      <c r="C2365" s="405" t="s">
        <v>101</v>
      </c>
      <c r="D2365" s="405">
        <v>111.57</v>
      </c>
    </row>
    <row r="2366" spans="1:4" ht="38.25">
      <c r="A2366" s="405">
        <v>36782</v>
      </c>
      <c r="B2366" s="406" t="s">
        <v>8994</v>
      </c>
      <c r="C2366" s="405" t="s">
        <v>101</v>
      </c>
      <c r="D2366" s="405">
        <v>133.16999999999999</v>
      </c>
    </row>
    <row r="2367" spans="1:4" ht="38.25">
      <c r="A2367" s="405">
        <v>25930</v>
      </c>
      <c r="B2367" s="406" t="s">
        <v>8995</v>
      </c>
      <c r="C2367" s="405" t="s">
        <v>101</v>
      </c>
      <c r="D2367" s="405">
        <v>150</v>
      </c>
    </row>
    <row r="2368" spans="1:4" ht="38.25">
      <c r="A2368" s="405">
        <v>4824</v>
      </c>
      <c r="B2368" s="406" t="s">
        <v>8996</v>
      </c>
      <c r="C2368" s="405" t="s">
        <v>1296</v>
      </c>
      <c r="D2368" s="405">
        <v>0.43</v>
      </c>
    </row>
    <row r="2369" spans="1:4" ht="38.25">
      <c r="A2369" s="405">
        <v>11795</v>
      </c>
      <c r="B2369" s="406" t="s">
        <v>8997</v>
      </c>
      <c r="C2369" s="405" t="s">
        <v>1304</v>
      </c>
      <c r="D2369" s="405">
        <v>415.09</v>
      </c>
    </row>
    <row r="2370" spans="1:4">
      <c r="A2370" s="405">
        <v>134</v>
      </c>
      <c r="B2370" s="406" t="s">
        <v>8998</v>
      </c>
      <c r="C2370" s="405" t="s">
        <v>1296</v>
      </c>
      <c r="D2370" s="405">
        <v>1.56</v>
      </c>
    </row>
    <row r="2371" spans="1:4">
      <c r="A2371" s="405">
        <v>4229</v>
      </c>
      <c r="B2371" s="406" t="s">
        <v>8999</v>
      </c>
      <c r="C2371" s="405" t="s">
        <v>1296</v>
      </c>
      <c r="D2371" s="405">
        <v>21.87</v>
      </c>
    </row>
    <row r="2372" spans="1:4" ht="25.5">
      <c r="A2372" s="405">
        <v>37402</v>
      </c>
      <c r="B2372" s="406" t="s">
        <v>9000</v>
      </c>
      <c r="C2372" s="405" t="s">
        <v>1299</v>
      </c>
      <c r="D2372" s="405">
        <v>43.08</v>
      </c>
    </row>
    <row r="2373" spans="1:4" ht="25.5">
      <c r="A2373" s="405">
        <v>11244</v>
      </c>
      <c r="B2373" s="406" t="s">
        <v>9001</v>
      </c>
      <c r="C2373" s="405" t="s">
        <v>1299</v>
      </c>
      <c r="D2373" s="405">
        <v>152.99</v>
      </c>
    </row>
    <row r="2374" spans="1:4" ht="38.25">
      <c r="A2374" s="405">
        <v>11245</v>
      </c>
      <c r="B2374" s="406" t="s">
        <v>9002</v>
      </c>
      <c r="C2374" s="405" t="s">
        <v>1299</v>
      </c>
      <c r="D2374" s="405">
        <v>211.61</v>
      </c>
    </row>
    <row r="2375" spans="1:4" ht="25.5">
      <c r="A2375" s="405">
        <v>11235</v>
      </c>
      <c r="B2375" s="406" t="s">
        <v>9003</v>
      </c>
      <c r="C2375" s="405" t="s">
        <v>1299</v>
      </c>
      <c r="D2375" s="405">
        <v>116.75</v>
      </c>
    </row>
    <row r="2376" spans="1:4" ht="25.5">
      <c r="A2376" s="405">
        <v>11236</v>
      </c>
      <c r="B2376" s="406" t="s">
        <v>9004</v>
      </c>
      <c r="C2376" s="405" t="s">
        <v>1299</v>
      </c>
      <c r="D2376" s="405">
        <v>148.37</v>
      </c>
    </row>
    <row r="2377" spans="1:4">
      <c r="A2377" s="405">
        <v>11731</v>
      </c>
      <c r="B2377" s="406" t="s">
        <v>9005</v>
      </c>
      <c r="C2377" s="405" t="s">
        <v>1299</v>
      </c>
      <c r="D2377" s="405">
        <v>4.07</v>
      </c>
    </row>
    <row r="2378" spans="1:4">
      <c r="A2378" s="405">
        <v>11732</v>
      </c>
      <c r="B2378" s="406" t="s">
        <v>9006</v>
      </c>
      <c r="C2378" s="405" t="s">
        <v>1299</v>
      </c>
      <c r="D2378" s="405">
        <v>20.71</v>
      </c>
    </row>
    <row r="2379" spans="1:4" ht="25.5">
      <c r="A2379" s="405">
        <v>36494</v>
      </c>
      <c r="B2379" s="406" t="s">
        <v>9007</v>
      </c>
      <c r="C2379" s="405" t="s">
        <v>1299</v>
      </c>
      <c r="D2379" s="407">
        <v>350412.5</v>
      </c>
    </row>
    <row r="2380" spans="1:4" ht="25.5">
      <c r="A2380" s="405">
        <v>36493</v>
      </c>
      <c r="B2380" s="406" t="s">
        <v>9008</v>
      </c>
      <c r="C2380" s="405" t="s">
        <v>1299</v>
      </c>
      <c r="D2380" s="407">
        <v>397003.12</v>
      </c>
    </row>
    <row r="2381" spans="1:4" ht="25.5">
      <c r="A2381" s="405">
        <v>36492</v>
      </c>
      <c r="B2381" s="406" t="s">
        <v>9009</v>
      </c>
      <c r="C2381" s="405" t="s">
        <v>1299</v>
      </c>
      <c r="D2381" s="407">
        <v>737481.25</v>
      </c>
    </row>
    <row r="2382" spans="1:4" ht="38.25">
      <c r="A2382" s="405">
        <v>13333</v>
      </c>
      <c r="B2382" s="406" t="s">
        <v>9010</v>
      </c>
      <c r="C2382" s="405" t="s">
        <v>1299</v>
      </c>
      <c r="D2382" s="407">
        <v>111770.73</v>
      </c>
    </row>
    <row r="2383" spans="1:4" ht="38.25">
      <c r="A2383" s="405">
        <v>13533</v>
      </c>
      <c r="B2383" s="406" t="s">
        <v>9011</v>
      </c>
      <c r="C2383" s="405" t="s">
        <v>1299</v>
      </c>
      <c r="D2383" s="407">
        <v>99910.61</v>
      </c>
    </row>
    <row r="2384" spans="1:4" ht="38.25">
      <c r="A2384" s="405">
        <v>36499</v>
      </c>
      <c r="B2384" s="406" t="s">
        <v>9012</v>
      </c>
      <c r="C2384" s="405" t="s">
        <v>1299</v>
      </c>
      <c r="D2384" s="407">
        <v>2179.5300000000002</v>
      </c>
    </row>
    <row r="2385" spans="1:4" ht="51">
      <c r="A2385" s="405">
        <v>39585</v>
      </c>
      <c r="B2385" s="406" t="s">
        <v>9013</v>
      </c>
      <c r="C2385" s="405" t="s">
        <v>1299</v>
      </c>
      <c r="D2385" s="407">
        <v>72170.350000000006</v>
      </c>
    </row>
    <row r="2386" spans="1:4" ht="51">
      <c r="A2386" s="405">
        <v>39586</v>
      </c>
      <c r="B2386" s="406" t="s">
        <v>9014</v>
      </c>
      <c r="C2386" s="405" t="s">
        <v>1299</v>
      </c>
      <c r="D2386" s="407">
        <v>84650.94</v>
      </c>
    </row>
    <row r="2387" spans="1:4" ht="51">
      <c r="A2387" s="405">
        <v>39587</v>
      </c>
      <c r="B2387" s="406" t="s">
        <v>9015</v>
      </c>
      <c r="C2387" s="405" t="s">
        <v>1299</v>
      </c>
      <c r="D2387" s="407">
        <v>103100.51</v>
      </c>
    </row>
    <row r="2388" spans="1:4" ht="51">
      <c r="A2388" s="405">
        <v>39588</v>
      </c>
      <c r="B2388" s="406" t="s">
        <v>9016</v>
      </c>
      <c r="C2388" s="405" t="s">
        <v>1299</v>
      </c>
      <c r="D2388" s="407">
        <v>119379.53</v>
      </c>
    </row>
    <row r="2389" spans="1:4" ht="51">
      <c r="A2389" s="405">
        <v>39584</v>
      </c>
      <c r="B2389" s="406" t="s">
        <v>9017</v>
      </c>
      <c r="C2389" s="405" t="s">
        <v>1299</v>
      </c>
      <c r="D2389" s="407">
        <v>64269.599999999999</v>
      </c>
    </row>
    <row r="2390" spans="1:4" ht="51">
      <c r="A2390" s="405">
        <v>39590</v>
      </c>
      <c r="B2390" s="406" t="s">
        <v>9018</v>
      </c>
      <c r="C2390" s="405" t="s">
        <v>1299</v>
      </c>
      <c r="D2390" s="407">
        <v>62728.52</v>
      </c>
    </row>
    <row r="2391" spans="1:4" ht="51">
      <c r="A2391" s="405">
        <v>39592</v>
      </c>
      <c r="B2391" s="406" t="s">
        <v>9019</v>
      </c>
      <c r="C2391" s="405" t="s">
        <v>1299</v>
      </c>
      <c r="D2391" s="407">
        <v>90142.399999999994</v>
      </c>
    </row>
    <row r="2392" spans="1:4" ht="51">
      <c r="A2392" s="405">
        <v>39593</v>
      </c>
      <c r="B2392" s="406" t="s">
        <v>9020</v>
      </c>
      <c r="C2392" s="405" t="s">
        <v>1299</v>
      </c>
      <c r="D2392" s="407">
        <v>103100.51</v>
      </c>
    </row>
    <row r="2393" spans="1:4" ht="51">
      <c r="A2393" s="405">
        <v>14254</v>
      </c>
      <c r="B2393" s="406" t="s">
        <v>9021</v>
      </c>
      <c r="C2393" s="405" t="s">
        <v>1299</v>
      </c>
      <c r="D2393" s="407">
        <v>58604.5</v>
      </c>
    </row>
    <row r="2394" spans="1:4" ht="25.5">
      <c r="A2394" s="405">
        <v>25987</v>
      </c>
      <c r="B2394" s="406" t="s">
        <v>9022</v>
      </c>
      <c r="C2394" s="405" t="s">
        <v>1299</v>
      </c>
      <c r="D2394" s="407">
        <v>48939.43</v>
      </c>
    </row>
    <row r="2395" spans="1:4" ht="25.5">
      <c r="A2395" s="405">
        <v>25019</v>
      </c>
      <c r="B2395" s="406" t="s">
        <v>9023</v>
      </c>
      <c r="C2395" s="405" t="s">
        <v>1299</v>
      </c>
      <c r="D2395" s="407">
        <v>83887.65</v>
      </c>
    </row>
    <row r="2396" spans="1:4" ht="25.5">
      <c r="A2396" s="405">
        <v>36501</v>
      </c>
      <c r="B2396" s="406" t="s">
        <v>9024</v>
      </c>
      <c r="C2396" s="405" t="s">
        <v>1299</v>
      </c>
      <c r="D2396" s="407">
        <v>74688.92</v>
      </c>
    </row>
    <row r="2397" spans="1:4" ht="25.5">
      <c r="A2397" s="405">
        <v>25986</v>
      </c>
      <c r="B2397" s="406" t="s">
        <v>9025</v>
      </c>
      <c r="C2397" s="405" t="s">
        <v>1299</v>
      </c>
      <c r="D2397" s="407">
        <v>89790.39</v>
      </c>
    </row>
    <row r="2398" spans="1:4" ht="25.5">
      <c r="A2398" s="405">
        <v>36500</v>
      </c>
      <c r="B2398" s="406" t="s">
        <v>9026</v>
      </c>
      <c r="C2398" s="405" t="s">
        <v>1299</v>
      </c>
      <c r="D2398" s="407">
        <v>52780.62</v>
      </c>
    </row>
    <row r="2399" spans="1:4" ht="51">
      <c r="A2399" s="405">
        <v>20017</v>
      </c>
      <c r="B2399" s="406" t="s">
        <v>9027</v>
      </c>
      <c r="C2399" s="405" t="s">
        <v>1303</v>
      </c>
      <c r="D2399" s="405">
        <v>2.85</v>
      </c>
    </row>
    <row r="2400" spans="1:4" ht="38.25">
      <c r="A2400" s="405">
        <v>20007</v>
      </c>
      <c r="B2400" s="406" t="s">
        <v>9028</v>
      </c>
      <c r="C2400" s="405" t="s">
        <v>1303</v>
      </c>
      <c r="D2400" s="405">
        <v>2.19</v>
      </c>
    </row>
    <row r="2401" spans="1:4" ht="51">
      <c r="A2401" s="405">
        <v>39836</v>
      </c>
      <c r="B2401" s="406" t="s">
        <v>9029</v>
      </c>
      <c r="C2401" s="405" t="s">
        <v>1301</v>
      </c>
      <c r="D2401" s="405">
        <v>130.37</v>
      </c>
    </row>
    <row r="2402" spans="1:4" ht="25.5">
      <c r="A2402" s="405">
        <v>39830</v>
      </c>
      <c r="B2402" s="406" t="s">
        <v>9030</v>
      </c>
      <c r="C2402" s="405" t="s">
        <v>1301</v>
      </c>
      <c r="D2402" s="405">
        <v>148.68</v>
      </c>
    </row>
    <row r="2403" spans="1:4" ht="25.5">
      <c r="A2403" s="405">
        <v>39831</v>
      </c>
      <c r="B2403" s="406" t="s">
        <v>9031</v>
      </c>
      <c r="C2403" s="405" t="s">
        <v>1301</v>
      </c>
      <c r="D2403" s="405">
        <v>148.37</v>
      </c>
    </row>
    <row r="2404" spans="1:4" ht="38.25">
      <c r="A2404" s="405">
        <v>36888</v>
      </c>
      <c r="B2404" s="406" t="s">
        <v>9032</v>
      </c>
      <c r="C2404" s="405" t="s">
        <v>1303</v>
      </c>
      <c r="D2404" s="405">
        <v>12.79</v>
      </c>
    </row>
    <row r="2405" spans="1:4" ht="38.25">
      <c r="A2405" s="405">
        <v>40527</v>
      </c>
      <c r="B2405" s="406" t="s">
        <v>9033</v>
      </c>
      <c r="C2405" s="405" t="s">
        <v>1299</v>
      </c>
      <c r="D2405" s="407">
        <v>2152.94</v>
      </c>
    </row>
    <row r="2406" spans="1:4" ht="38.25">
      <c r="A2406" s="405">
        <v>36497</v>
      </c>
      <c r="B2406" s="406" t="s">
        <v>9034</v>
      </c>
      <c r="C2406" s="405" t="s">
        <v>1299</v>
      </c>
      <c r="D2406" s="407">
        <v>2457.8200000000002</v>
      </c>
    </row>
    <row r="2407" spans="1:4" ht="38.25">
      <c r="A2407" s="405">
        <v>36487</v>
      </c>
      <c r="B2407" s="406" t="s">
        <v>9035</v>
      </c>
      <c r="C2407" s="405" t="s">
        <v>1299</v>
      </c>
      <c r="D2407" s="407">
        <v>4279.43</v>
      </c>
    </row>
    <row r="2408" spans="1:4" ht="38.25">
      <c r="A2408" s="405">
        <v>25952</v>
      </c>
      <c r="B2408" s="406" t="s">
        <v>9036</v>
      </c>
      <c r="C2408" s="405" t="s">
        <v>1299</v>
      </c>
      <c r="D2408" s="407">
        <v>612750.12</v>
      </c>
    </row>
    <row r="2409" spans="1:4" ht="38.25">
      <c r="A2409" s="405">
        <v>25954</v>
      </c>
      <c r="B2409" s="406" t="s">
        <v>9037</v>
      </c>
      <c r="C2409" s="405" t="s">
        <v>1299</v>
      </c>
      <c r="D2409" s="407">
        <v>1178365.6200000001</v>
      </c>
    </row>
    <row r="2410" spans="1:4" ht="38.25">
      <c r="A2410" s="405">
        <v>25953</v>
      </c>
      <c r="B2410" s="406" t="s">
        <v>9038</v>
      </c>
      <c r="C2410" s="405" t="s">
        <v>1299</v>
      </c>
      <c r="D2410" s="407">
        <v>2003221.56</v>
      </c>
    </row>
    <row r="2411" spans="1:4" ht="76.5">
      <c r="A2411" s="405">
        <v>37776</v>
      </c>
      <c r="B2411" s="406" t="s">
        <v>9039</v>
      </c>
      <c r="C2411" s="405" t="s">
        <v>1299</v>
      </c>
      <c r="D2411" s="407">
        <v>122771.87</v>
      </c>
    </row>
    <row r="2412" spans="1:4" ht="76.5">
      <c r="A2412" s="405">
        <v>37775</v>
      </c>
      <c r="B2412" s="406" t="s">
        <v>9040</v>
      </c>
      <c r="C2412" s="405" t="s">
        <v>1299</v>
      </c>
      <c r="D2412" s="407">
        <v>193375</v>
      </c>
    </row>
    <row r="2413" spans="1:4" ht="76.5">
      <c r="A2413" s="405">
        <v>36491</v>
      </c>
      <c r="B2413" s="406" t="s">
        <v>9041</v>
      </c>
      <c r="C2413" s="405" t="s">
        <v>1299</v>
      </c>
      <c r="D2413" s="407">
        <v>716125</v>
      </c>
    </row>
    <row r="2414" spans="1:4" ht="76.5">
      <c r="A2414" s="405">
        <v>10712</v>
      </c>
      <c r="B2414" s="406" t="s">
        <v>9042</v>
      </c>
      <c r="C2414" s="405" t="s">
        <v>1299</v>
      </c>
      <c r="D2414" s="407">
        <v>48343.75</v>
      </c>
    </row>
    <row r="2415" spans="1:4" ht="76.5">
      <c r="A2415" s="405">
        <v>3363</v>
      </c>
      <c r="B2415" s="406" t="s">
        <v>9043</v>
      </c>
      <c r="C2415" s="405" t="s">
        <v>1299</v>
      </c>
      <c r="D2415" s="407">
        <v>68000</v>
      </c>
    </row>
    <row r="2416" spans="1:4" ht="76.5">
      <c r="A2416" s="405">
        <v>3365</v>
      </c>
      <c r="B2416" s="406" t="s">
        <v>9044</v>
      </c>
      <c r="C2416" s="405" t="s">
        <v>1299</v>
      </c>
      <c r="D2416" s="407">
        <v>158950</v>
      </c>
    </row>
    <row r="2417" spans="1:4" ht="25.5">
      <c r="A2417" s="405">
        <v>7569</v>
      </c>
      <c r="B2417" s="406" t="s">
        <v>9045</v>
      </c>
      <c r="C2417" s="405" t="s">
        <v>1299</v>
      </c>
      <c r="D2417" s="405">
        <v>49.43</v>
      </c>
    </row>
    <row r="2418" spans="1:4" ht="25.5">
      <c r="A2418" s="405">
        <v>34349</v>
      </c>
      <c r="B2418" s="406" t="s">
        <v>9046</v>
      </c>
      <c r="C2418" s="405" t="s">
        <v>1299</v>
      </c>
      <c r="D2418" s="405">
        <v>12.52</v>
      </c>
    </row>
    <row r="2419" spans="1:4" ht="38.25">
      <c r="A2419" s="405">
        <v>11991</v>
      </c>
      <c r="B2419" s="406" t="s">
        <v>9047</v>
      </c>
      <c r="C2419" s="405" t="s">
        <v>1299</v>
      </c>
      <c r="D2419" s="405">
        <v>37.200000000000003</v>
      </c>
    </row>
    <row r="2420" spans="1:4" ht="25.5">
      <c r="A2420" s="405">
        <v>20062</v>
      </c>
      <c r="B2420" s="406" t="s">
        <v>9048</v>
      </c>
      <c r="C2420" s="405" t="s">
        <v>1299</v>
      </c>
      <c r="D2420" s="405">
        <v>13.63</v>
      </c>
    </row>
    <row r="2421" spans="1:4" ht="51">
      <c r="A2421" s="405">
        <v>11029</v>
      </c>
      <c r="B2421" s="406" t="s">
        <v>9049</v>
      </c>
      <c r="C2421" s="405" t="s">
        <v>1307</v>
      </c>
      <c r="D2421" s="405">
        <v>1.1299999999999999</v>
      </c>
    </row>
    <row r="2422" spans="1:4" ht="51">
      <c r="A2422" s="405">
        <v>4316</v>
      </c>
      <c r="B2422" s="406" t="s">
        <v>9050</v>
      </c>
      <c r="C2422" s="405" t="s">
        <v>1299</v>
      </c>
      <c r="D2422" s="405">
        <v>1.1399999999999999</v>
      </c>
    </row>
    <row r="2423" spans="1:4" ht="51">
      <c r="A2423" s="405">
        <v>4313</v>
      </c>
      <c r="B2423" s="406" t="s">
        <v>9051</v>
      </c>
      <c r="C2423" s="405" t="s">
        <v>1307</v>
      </c>
      <c r="D2423" s="405">
        <v>1.63</v>
      </c>
    </row>
    <row r="2424" spans="1:4" ht="51">
      <c r="A2424" s="405">
        <v>4317</v>
      </c>
      <c r="B2424" s="406" t="s">
        <v>9052</v>
      </c>
      <c r="C2424" s="405" t="s">
        <v>1299</v>
      </c>
      <c r="D2424" s="405">
        <v>1.86</v>
      </c>
    </row>
    <row r="2425" spans="1:4" ht="51">
      <c r="A2425" s="405">
        <v>4314</v>
      </c>
      <c r="B2425" s="406" t="s">
        <v>9053</v>
      </c>
      <c r="C2425" s="405" t="s">
        <v>1307</v>
      </c>
      <c r="D2425" s="405">
        <v>2.1800000000000002</v>
      </c>
    </row>
    <row r="2426" spans="1:4">
      <c r="A2426" s="405">
        <v>10561</v>
      </c>
      <c r="B2426" s="406" t="s">
        <v>9054</v>
      </c>
      <c r="C2426" s="405" t="s">
        <v>1296</v>
      </c>
      <c r="D2426" s="405">
        <v>0.44</v>
      </c>
    </row>
    <row r="2427" spans="1:4" ht="51">
      <c r="A2427" s="405">
        <v>10921</v>
      </c>
      <c r="B2427" s="406" t="s">
        <v>9055</v>
      </c>
      <c r="C2427" s="405" t="s">
        <v>1299</v>
      </c>
      <c r="D2427" s="407">
        <v>2986.55</v>
      </c>
    </row>
    <row r="2428" spans="1:4" ht="51">
      <c r="A2428" s="405">
        <v>10922</v>
      </c>
      <c r="B2428" s="406" t="s">
        <v>9056</v>
      </c>
      <c r="C2428" s="405" t="s">
        <v>1299</v>
      </c>
      <c r="D2428" s="407">
        <v>2705.14</v>
      </c>
    </row>
    <row r="2429" spans="1:4" ht="25.5">
      <c r="A2429" s="405">
        <v>10923</v>
      </c>
      <c r="B2429" s="406" t="s">
        <v>9057</v>
      </c>
      <c r="C2429" s="405" t="s">
        <v>1299</v>
      </c>
      <c r="D2429" s="407">
        <v>1598.85</v>
      </c>
    </row>
    <row r="2430" spans="1:4" ht="25.5">
      <c r="A2430" s="405">
        <v>10924</v>
      </c>
      <c r="B2430" s="406" t="s">
        <v>9058</v>
      </c>
      <c r="C2430" s="405" t="s">
        <v>1299</v>
      </c>
      <c r="D2430" s="407">
        <v>1683.9</v>
      </c>
    </row>
    <row r="2431" spans="1:4" ht="51">
      <c r="A2431" s="405">
        <v>37772</v>
      </c>
      <c r="B2431" s="406" t="s">
        <v>9059</v>
      </c>
      <c r="C2431" s="405" t="s">
        <v>1299</v>
      </c>
      <c r="D2431" s="407">
        <v>110689.78</v>
      </c>
    </row>
    <row r="2432" spans="1:4" ht="63.75">
      <c r="A2432" s="405">
        <v>37771</v>
      </c>
      <c r="B2432" s="406" t="s">
        <v>9060</v>
      </c>
      <c r="C2432" s="405" t="s">
        <v>1299</v>
      </c>
      <c r="D2432" s="407">
        <v>117756.29</v>
      </c>
    </row>
    <row r="2433" spans="1:4" ht="25.5">
      <c r="A2433" s="405">
        <v>12770</v>
      </c>
      <c r="B2433" s="406" t="s">
        <v>9061</v>
      </c>
      <c r="C2433" s="405" t="s">
        <v>1299</v>
      </c>
      <c r="D2433" s="405">
        <v>448.97</v>
      </c>
    </row>
    <row r="2434" spans="1:4" ht="25.5">
      <c r="A2434" s="405">
        <v>12772</v>
      </c>
      <c r="B2434" s="406" t="s">
        <v>9062</v>
      </c>
      <c r="C2434" s="405" t="s">
        <v>1299</v>
      </c>
      <c r="D2434" s="405">
        <v>746.17</v>
      </c>
    </row>
    <row r="2435" spans="1:4" ht="25.5">
      <c r="A2435" s="405">
        <v>12768</v>
      </c>
      <c r="B2435" s="406" t="s">
        <v>9063</v>
      </c>
      <c r="C2435" s="405" t="s">
        <v>1299</v>
      </c>
      <c r="D2435" s="407">
        <v>1049.7</v>
      </c>
    </row>
    <row r="2436" spans="1:4" ht="25.5">
      <c r="A2436" s="405">
        <v>12775</v>
      </c>
      <c r="B2436" s="406" t="s">
        <v>9064</v>
      </c>
      <c r="C2436" s="405" t="s">
        <v>1299</v>
      </c>
      <c r="D2436" s="405">
        <v>328.82</v>
      </c>
    </row>
    <row r="2437" spans="1:4" ht="25.5">
      <c r="A2437" s="405">
        <v>12769</v>
      </c>
      <c r="B2437" s="406" t="s">
        <v>9065</v>
      </c>
      <c r="C2437" s="405" t="s">
        <v>1299</v>
      </c>
      <c r="D2437" s="405">
        <v>86</v>
      </c>
    </row>
    <row r="2438" spans="1:4" ht="25.5">
      <c r="A2438" s="405">
        <v>12773</v>
      </c>
      <c r="B2438" s="406" t="s">
        <v>9066</v>
      </c>
      <c r="C2438" s="405" t="s">
        <v>1299</v>
      </c>
      <c r="D2438" s="405">
        <v>92.32</v>
      </c>
    </row>
    <row r="2439" spans="1:4" ht="25.5">
      <c r="A2439" s="405">
        <v>12774</v>
      </c>
      <c r="B2439" s="406" t="s">
        <v>9067</v>
      </c>
      <c r="C2439" s="405" t="s">
        <v>1299</v>
      </c>
      <c r="D2439" s="405">
        <v>113.82</v>
      </c>
    </row>
    <row r="2440" spans="1:4" ht="25.5">
      <c r="A2440" s="405">
        <v>12776</v>
      </c>
      <c r="B2440" s="406" t="s">
        <v>9068</v>
      </c>
      <c r="C2440" s="405" t="s">
        <v>1299</v>
      </c>
      <c r="D2440" s="407">
        <v>1694.7</v>
      </c>
    </row>
    <row r="2441" spans="1:4" ht="25.5">
      <c r="A2441" s="405">
        <v>12777</v>
      </c>
      <c r="B2441" s="406" t="s">
        <v>9069</v>
      </c>
      <c r="C2441" s="405" t="s">
        <v>1299</v>
      </c>
      <c r="D2441" s="407">
        <v>2213.23</v>
      </c>
    </row>
    <row r="2442" spans="1:4" ht="38.25">
      <c r="A2442" s="405">
        <v>3391</v>
      </c>
      <c r="B2442" s="406" t="s">
        <v>9070</v>
      </c>
      <c r="C2442" s="405" t="s">
        <v>1299</v>
      </c>
      <c r="D2442" s="405">
        <v>44.33</v>
      </c>
    </row>
    <row r="2443" spans="1:4" ht="38.25">
      <c r="A2443" s="405">
        <v>3389</v>
      </c>
      <c r="B2443" s="406" t="s">
        <v>9071</v>
      </c>
      <c r="C2443" s="405" t="s">
        <v>1299</v>
      </c>
      <c r="D2443" s="405">
        <v>23</v>
      </c>
    </row>
    <row r="2444" spans="1:4" ht="38.25">
      <c r="A2444" s="405">
        <v>3390</v>
      </c>
      <c r="B2444" s="406" t="s">
        <v>9072</v>
      </c>
      <c r="C2444" s="405" t="s">
        <v>1299</v>
      </c>
      <c r="D2444" s="405">
        <v>25.88</v>
      </c>
    </row>
    <row r="2445" spans="1:4">
      <c r="A2445" s="405">
        <v>12873</v>
      </c>
      <c r="B2445" s="406" t="s">
        <v>9073</v>
      </c>
      <c r="C2445" s="405" t="s">
        <v>1302</v>
      </c>
      <c r="D2445" s="405">
        <v>13.71</v>
      </c>
    </row>
    <row r="2446" spans="1:4">
      <c r="A2446" s="405">
        <v>41076</v>
      </c>
      <c r="B2446" s="406" t="s">
        <v>9074</v>
      </c>
      <c r="C2446" s="405" t="s">
        <v>1421</v>
      </c>
      <c r="D2446" s="407">
        <v>2427.66</v>
      </c>
    </row>
    <row r="2447" spans="1:4" ht="25.5">
      <c r="A2447" s="405">
        <v>140</v>
      </c>
      <c r="B2447" s="406" t="s">
        <v>9075</v>
      </c>
      <c r="C2447" s="405" t="s">
        <v>1296</v>
      </c>
      <c r="D2447" s="405">
        <v>15.43</v>
      </c>
    </row>
    <row r="2448" spans="1:4" ht="38.25">
      <c r="A2448" s="405">
        <v>151</v>
      </c>
      <c r="B2448" s="406" t="s">
        <v>9076</v>
      </c>
      <c r="C2448" s="405" t="s">
        <v>1298</v>
      </c>
      <c r="D2448" s="405">
        <v>19.41</v>
      </c>
    </row>
    <row r="2449" spans="1:4">
      <c r="A2449" s="405">
        <v>7340</v>
      </c>
      <c r="B2449" s="406" t="s">
        <v>9077</v>
      </c>
      <c r="C2449" s="405" t="s">
        <v>1298</v>
      </c>
      <c r="D2449" s="405">
        <v>18.260000000000002</v>
      </c>
    </row>
    <row r="2450" spans="1:4" ht="25.5">
      <c r="A2450" s="405">
        <v>2701</v>
      </c>
      <c r="B2450" s="406" t="s">
        <v>9078</v>
      </c>
      <c r="C2450" s="405" t="s">
        <v>1302</v>
      </c>
      <c r="D2450" s="405">
        <v>9.61</v>
      </c>
    </row>
    <row r="2451" spans="1:4" ht="25.5">
      <c r="A2451" s="405">
        <v>40929</v>
      </c>
      <c r="B2451" s="406" t="s">
        <v>9079</v>
      </c>
      <c r="C2451" s="405" t="s">
        <v>1421</v>
      </c>
      <c r="D2451" s="407">
        <v>1701.74</v>
      </c>
    </row>
    <row r="2452" spans="1:4" ht="25.5">
      <c r="A2452" s="405">
        <v>38114</v>
      </c>
      <c r="B2452" s="406" t="s">
        <v>9080</v>
      </c>
      <c r="C2452" s="405" t="s">
        <v>1299</v>
      </c>
      <c r="D2452" s="405">
        <v>11.6</v>
      </c>
    </row>
    <row r="2453" spans="1:4" ht="38.25">
      <c r="A2453" s="405">
        <v>38064</v>
      </c>
      <c r="B2453" s="406" t="s">
        <v>9081</v>
      </c>
      <c r="C2453" s="405" t="s">
        <v>1299</v>
      </c>
      <c r="D2453" s="405">
        <v>12.97</v>
      </c>
    </row>
    <row r="2454" spans="1:4" ht="25.5">
      <c r="A2454" s="405">
        <v>38115</v>
      </c>
      <c r="B2454" s="406" t="s">
        <v>9082</v>
      </c>
      <c r="C2454" s="405" t="s">
        <v>1299</v>
      </c>
      <c r="D2454" s="405">
        <v>12.39</v>
      </c>
    </row>
    <row r="2455" spans="1:4" ht="38.25">
      <c r="A2455" s="405">
        <v>38065</v>
      </c>
      <c r="B2455" s="406" t="s">
        <v>9083</v>
      </c>
      <c r="C2455" s="405" t="s">
        <v>1299</v>
      </c>
      <c r="D2455" s="405">
        <v>18.41</v>
      </c>
    </row>
    <row r="2456" spans="1:4" ht="38.25">
      <c r="A2456" s="405">
        <v>38078</v>
      </c>
      <c r="B2456" s="406" t="s">
        <v>9084</v>
      </c>
      <c r="C2456" s="405" t="s">
        <v>1299</v>
      </c>
      <c r="D2456" s="405">
        <v>10.74</v>
      </c>
    </row>
    <row r="2457" spans="1:4" ht="25.5">
      <c r="A2457" s="405">
        <v>38113</v>
      </c>
      <c r="B2457" s="406" t="s">
        <v>9085</v>
      </c>
      <c r="C2457" s="405" t="s">
        <v>1299</v>
      </c>
      <c r="D2457" s="405">
        <v>5.83</v>
      </c>
    </row>
    <row r="2458" spans="1:4" ht="38.25">
      <c r="A2458" s="405">
        <v>38063</v>
      </c>
      <c r="B2458" s="406" t="s">
        <v>9086</v>
      </c>
      <c r="C2458" s="405" t="s">
        <v>1299</v>
      </c>
      <c r="D2458" s="405">
        <v>6.26</v>
      </c>
    </row>
    <row r="2459" spans="1:4" ht="51">
      <c r="A2459" s="405">
        <v>38080</v>
      </c>
      <c r="B2459" s="406" t="s">
        <v>9087</v>
      </c>
      <c r="C2459" s="405" t="s">
        <v>1299</v>
      </c>
      <c r="D2459" s="405">
        <v>18.649999999999999</v>
      </c>
    </row>
    <row r="2460" spans="1:4" ht="51">
      <c r="A2460" s="405">
        <v>38069</v>
      </c>
      <c r="B2460" s="406" t="s">
        <v>9088</v>
      </c>
      <c r="C2460" s="405" t="s">
        <v>1299</v>
      </c>
      <c r="D2460" s="405">
        <v>10.199999999999999</v>
      </c>
    </row>
    <row r="2461" spans="1:4" ht="38.25">
      <c r="A2461" s="405">
        <v>38077</v>
      </c>
      <c r="B2461" s="406" t="s">
        <v>9089</v>
      </c>
      <c r="C2461" s="405" t="s">
        <v>1299</v>
      </c>
      <c r="D2461" s="405">
        <v>9.9700000000000006</v>
      </c>
    </row>
    <row r="2462" spans="1:4" ht="51">
      <c r="A2462" s="405">
        <v>38073</v>
      </c>
      <c r="B2462" s="406" t="s">
        <v>9090</v>
      </c>
      <c r="C2462" s="405" t="s">
        <v>1299</v>
      </c>
      <c r="D2462" s="405">
        <v>15.19</v>
      </c>
    </row>
    <row r="2463" spans="1:4" ht="25.5">
      <c r="A2463" s="405">
        <v>38112</v>
      </c>
      <c r="B2463" s="406" t="s">
        <v>9091</v>
      </c>
      <c r="C2463" s="405" t="s">
        <v>1299</v>
      </c>
      <c r="D2463" s="405">
        <v>4.4800000000000004</v>
      </c>
    </row>
    <row r="2464" spans="1:4" ht="38.25">
      <c r="A2464" s="405">
        <v>38062</v>
      </c>
      <c r="B2464" s="406" t="s">
        <v>9092</v>
      </c>
      <c r="C2464" s="405" t="s">
        <v>1299</v>
      </c>
      <c r="D2464" s="405">
        <v>4.5999999999999996</v>
      </c>
    </row>
    <row r="2465" spans="1:4" ht="38.25">
      <c r="A2465" s="405">
        <v>12128</v>
      </c>
      <c r="B2465" s="406" t="s">
        <v>9093</v>
      </c>
      <c r="C2465" s="405" t="s">
        <v>1299</v>
      </c>
      <c r="D2465" s="405">
        <v>6.14</v>
      </c>
    </row>
    <row r="2466" spans="1:4" ht="38.25">
      <c r="A2466" s="405">
        <v>12129</v>
      </c>
      <c r="B2466" s="406" t="s">
        <v>9094</v>
      </c>
      <c r="C2466" s="405" t="s">
        <v>1299</v>
      </c>
      <c r="D2466" s="405">
        <v>8.1199999999999992</v>
      </c>
    </row>
    <row r="2467" spans="1:4" ht="51">
      <c r="A2467" s="405">
        <v>38081</v>
      </c>
      <c r="B2467" s="406" t="s">
        <v>9095</v>
      </c>
      <c r="C2467" s="405" t="s">
        <v>1299</v>
      </c>
      <c r="D2467" s="405">
        <v>15.82</v>
      </c>
    </row>
    <row r="2468" spans="1:4" ht="38.25">
      <c r="A2468" s="405">
        <v>38070</v>
      </c>
      <c r="B2468" s="406" t="s">
        <v>9096</v>
      </c>
      <c r="C2468" s="405" t="s">
        <v>1299</v>
      </c>
      <c r="D2468" s="405">
        <v>10.9</v>
      </c>
    </row>
    <row r="2469" spans="1:4" ht="38.25">
      <c r="A2469" s="405">
        <v>38074</v>
      </c>
      <c r="B2469" s="406" t="s">
        <v>9097</v>
      </c>
      <c r="C2469" s="405" t="s">
        <v>1299</v>
      </c>
      <c r="D2469" s="405">
        <v>16.579999999999998</v>
      </c>
    </row>
    <row r="2470" spans="1:4" ht="51">
      <c r="A2470" s="405">
        <v>38079</v>
      </c>
      <c r="B2470" s="406" t="s">
        <v>9098</v>
      </c>
      <c r="C2470" s="405" t="s">
        <v>1299</v>
      </c>
      <c r="D2470" s="405">
        <v>14.23</v>
      </c>
    </row>
    <row r="2471" spans="1:4" ht="51">
      <c r="A2471" s="405">
        <v>38072</v>
      </c>
      <c r="B2471" s="406" t="s">
        <v>9099</v>
      </c>
      <c r="C2471" s="405" t="s">
        <v>1299</v>
      </c>
      <c r="D2471" s="405">
        <v>13.67</v>
      </c>
    </row>
    <row r="2472" spans="1:4" ht="38.25">
      <c r="A2472" s="405">
        <v>38068</v>
      </c>
      <c r="B2472" s="406" t="s">
        <v>9100</v>
      </c>
      <c r="C2472" s="405" t="s">
        <v>1299</v>
      </c>
      <c r="D2472" s="405">
        <v>9.44</v>
      </c>
    </row>
    <row r="2473" spans="1:4" ht="38.25">
      <c r="A2473" s="405">
        <v>38071</v>
      </c>
      <c r="B2473" s="406" t="s">
        <v>9101</v>
      </c>
      <c r="C2473" s="405" t="s">
        <v>1299</v>
      </c>
      <c r="D2473" s="405">
        <v>11.28</v>
      </c>
    </row>
    <row r="2474" spans="1:4" ht="51">
      <c r="A2474" s="405">
        <v>38412</v>
      </c>
      <c r="B2474" s="406" t="s">
        <v>9102</v>
      </c>
      <c r="C2474" s="405" t="s">
        <v>1299</v>
      </c>
      <c r="D2474" s="407">
        <v>1500</v>
      </c>
    </row>
    <row r="2475" spans="1:4" ht="38.25">
      <c r="A2475" s="405">
        <v>3405</v>
      </c>
      <c r="B2475" s="406" t="s">
        <v>9103</v>
      </c>
      <c r="C2475" s="405" t="s">
        <v>1299</v>
      </c>
      <c r="D2475" s="405">
        <v>63.47</v>
      </c>
    </row>
    <row r="2476" spans="1:4" ht="25.5">
      <c r="A2476" s="405">
        <v>3394</v>
      </c>
      <c r="B2476" s="406" t="s">
        <v>9104</v>
      </c>
      <c r="C2476" s="405" t="s">
        <v>1299</v>
      </c>
      <c r="D2476" s="405">
        <v>335.08</v>
      </c>
    </row>
    <row r="2477" spans="1:4" ht="25.5">
      <c r="A2477" s="405">
        <v>3393</v>
      </c>
      <c r="B2477" s="406" t="s">
        <v>9105</v>
      </c>
      <c r="C2477" s="405" t="s">
        <v>1299</v>
      </c>
      <c r="D2477" s="405">
        <v>570.5</v>
      </c>
    </row>
    <row r="2478" spans="1:4" ht="25.5">
      <c r="A2478" s="405">
        <v>3406</v>
      </c>
      <c r="B2478" s="406" t="s">
        <v>9106</v>
      </c>
      <c r="C2478" s="405" t="s">
        <v>1299</v>
      </c>
      <c r="D2478" s="405">
        <v>19.43</v>
      </c>
    </row>
    <row r="2479" spans="1:4" ht="25.5">
      <c r="A2479" s="405">
        <v>3395</v>
      </c>
      <c r="B2479" s="406" t="s">
        <v>9107</v>
      </c>
      <c r="C2479" s="405" t="s">
        <v>1299</v>
      </c>
      <c r="D2479" s="405">
        <v>81.96</v>
      </c>
    </row>
    <row r="2480" spans="1:4" ht="38.25">
      <c r="A2480" s="405">
        <v>3398</v>
      </c>
      <c r="B2480" s="406" t="s">
        <v>9108</v>
      </c>
      <c r="C2480" s="405" t="s">
        <v>1299</v>
      </c>
      <c r="D2480" s="405">
        <v>3.89</v>
      </c>
    </row>
    <row r="2481" spans="1:4" ht="51">
      <c r="A2481" s="405">
        <v>34379</v>
      </c>
      <c r="B2481" s="406" t="s">
        <v>9109</v>
      </c>
      <c r="C2481" s="405" t="s">
        <v>1299</v>
      </c>
      <c r="D2481" s="405">
        <v>389.92</v>
      </c>
    </row>
    <row r="2482" spans="1:4" ht="51">
      <c r="A2482" s="405">
        <v>34378</v>
      </c>
      <c r="B2482" s="406" t="s">
        <v>9110</v>
      </c>
      <c r="C2482" s="405" t="s">
        <v>1299</v>
      </c>
      <c r="D2482" s="405">
        <v>314.06</v>
      </c>
    </row>
    <row r="2483" spans="1:4" ht="51">
      <c r="A2483" s="405">
        <v>34377</v>
      </c>
      <c r="B2483" s="406" t="s">
        <v>9111</v>
      </c>
      <c r="C2483" s="405" t="s">
        <v>1299</v>
      </c>
      <c r="D2483" s="405">
        <v>289.63</v>
      </c>
    </row>
    <row r="2484" spans="1:4" ht="38.25">
      <c r="A2484" s="405">
        <v>581</v>
      </c>
      <c r="B2484" s="406" t="s">
        <v>9112</v>
      </c>
      <c r="C2484" s="405" t="s">
        <v>1304</v>
      </c>
      <c r="D2484" s="405">
        <v>550.1</v>
      </c>
    </row>
    <row r="2485" spans="1:4" ht="76.5">
      <c r="A2485" s="405">
        <v>40662</v>
      </c>
      <c r="B2485" s="406" t="s">
        <v>9113</v>
      </c>
      <c r="C2485" s="405" t="s">
        <v>1299</v>
      </c>
      <c r="D2485" s="405">
        <v>168</v>
      </c>
    </row>
    <row r="2486" spans="1:4" ht="76.5">
      <c r="A2486" s="405">
        <v>3437</v>
      </c>
      <c r="B2486" s="406" t="s">
        <v>9114</v>
      </c>
      <c r="C2486" s="405" t="s">
        <v>1304</v>
      </c>
      <c r="D2486" s="405">
        <v>466.68</v>
      </c>
    </row>
    <row r="2487" spans="1:4" ht="38.25">
      <c r="A2487" s="405">
        <v>11183</v>
      </c>
      <c r="B2487" s="406" t="s">
        <v>9115</v>
      </c>
      <c r="C2487" s="405" t="s">
        <v>1299</v>
      </c>
      <c r="D2487" s="405">
        <v>313.01</v>
      </c>
    </row>
    <row r="2488" spans="1:4" ht="25.5">
      <c r="A2488" s="405">
        <v>11190</v>
      </c>
      <c r="B2488" s="406" t="s">
        <v>9116</v>
      </c>
      <c r="C2488" s="405" t="s">
        <v>1299</v>
      </c>
      <c r="D2488" s="405">
        <v>145.19999999999999</v>
      </c>
    </row>
    <row r="2489" spans="1:4" ht="25.5">
      <c r="A2489" s="405">
        <v>615</v>
      </c>
      <c r="B2489" s="406" t="s">
        <v>9117</v>
      </c>
      <c r="C2489" s="405" t="s">
        <v>1304</v>
      </c>
      <c r="D2489" s="405">
        <v>355.76</v>
      </c>
    </row>
    <row r="2490" spans="1:4" ht="25.5">
      <c r="A2490" s="405">
        <v>616</v>
      </c>
      <c r="B2490" s="406" t="s">
        <v>9117</v>
      </c>
      <c r="C2490" s="405" t="s">
        <v>1299</v>
      </c>
      <c r="D2490" s="405">
        <v>170.76</v>
      </c>
    </row>
    <row r="2491" spans="1:4" ht="25.5">
      <c r="A2491" s="405">
        <v>11192</v>
      </c>
      <c r="B2491" s="406" t="s">
        <v>9118</v>
      </c>
      <c r="C2491" s="405" t="s">
        <v>1299</v>
      </c>
      <c r="D2491" s="405">
        <v>267.16000000000003</v>
      </c>
    </row>
    <row r="2492" spans="1:4" ht="25.5">
      <c r="A2492" s="405">
        <v>11231</v>
      </c>
      <c r="B2492" s="406" t="s">
        <v>9118</v>
      </c>
      <c r="C2492" s="405" t="s">
        <v>1304</v>
      </c>
      <c r="D2492" s="405">
        <v>417.43</v>
      </c>
    </row>
    <row r="2493" spans="1:4" ht="89.25">
      <c r="A2493" s="405">
        <v>3428</v>
      </c>
      <c r="B2493" s="406" t="s">
        <v>9119</v>
      </c>
      <c r="C2493" s="405" t="s">
        <v>1304</v>
      </c>
      <c r="D2493" s="405">
        <v>692.25</v>
      </c>
    </row>
    <row r="2494" spans="1:4" ht="89.25">
      <c r="A2494" s="405">
        <v>3429</v>
      </c>
      <c r="B2494" s="406" t="s">
        <v>9120</v>
      </c>
      <c r="C2494" s="405" t="s">
        <v>1304</v>
      </c>
      <c r="D2494" s="405">
        <v>395.51</v>
      </c>
    </row>
    <row r="2495" spans="1:4" ht="63.75">
      <c r="A2495" s="405">
        <v>34371</v>
      </c>
      <c r="B2495" s="406" t="s">
        <v>9121</v>
      </c>
      <c r="C2495" s="405" t="s">
        <v>1299</v>
      </c>
      <c r="D2495" s="407">
        <v>1060.1199999999999</v>
      </c>
    </row>
    <row r="2496" spans="1:4" ht="63.75">
      <c r="A2496" s="405">
        <v>34370</v>
      </c>
      <c r="B2496" s="406" t="s">
        <v>9122</v>
      </c>
      <c r="C2496" s="405" t="s">
        <v>1299</v>
      </c>
      <c r="D2496" s="405">
        <v>879.16</v>
      </c>
    </row>
    <row r="2497" spans="1:4" ht="63.75">
      <c r="A2497" s="405">
        <v>34372</v>
      </c>
      <c r="B2497" s="406" t="s">
        <v>9123</v>
      </c>
      <c r="C2497" s="405" t="s">
        <v>1299</v>
      </c>
      <c r="D2497" s="407">
        <v>1223.04</v>
      </c>
    </row>
    <row r="2498" spans="1:4" ht="63.75">
      <c r="A2498" s="405">
        <v>34373</v>
      </c>
      <c r="B2498" s="406" t="s">
        <v>9124</v>
      </c>
      <c r="C2498" s="405" t="s">
        <v>1299</v>
      </c>
      <c r="D2498" s="407">
        <v>1513.95</v>
      </c>
    </row>
    <row r="2499" spans="1:4" ht="51">
      <c r="A2499" s="405">
        <v>36896</v>
      </c>
      <c r="B2499" s="406" t="s">
        <v>9125</v>
      </c>
      <c r="C2499" s="405" t="s">
        <v>1299</v>
      </c>
      <c r="D2499" s="405">
        <v>504.45</v>
      </c>
    </row>
    <row r="2500" spans="1:4" ht="51">
      <c r="A2500" s="405">
        <v>34367</v>
      </c>
      <c r="B2500" s="406" t="s">
        <v>9126</v>
      </c>
      <c r="C2500" s="405" t="s">
        <v>1299</v>
      </c>
      <c r="D2500" s="405">
        <v>592.54</v>
      </c>
    </row>
    <row r="2501" spans="1:4" ht="51">
      <c r="A2501" s="405">
        <v>36897</v>
      </c>
      <c r="B2501" s="406" t="s">
        <v>9127</v>
      </c>
      <c r="C2501" s="405" t="s">
        <v>1299</v>
      </c>
      <c r="D2501" s="405">
        <v>698.74</v>
      </c>
    </row>
    <row r="2502" spans="1:4" ht="51">
      <c r="A2502" s="405">
        <v>36884</v>
      </c>
      <c r="B2502" s="406" t="s">
        <v>9127</v>
      </c>
      <c r="C2502" s="405" t="s">
        <v>1304</v>
      </c>
      <c r="D2502" s="405">
        <v>490.77</v>
      </c>
    </row>
    <row r="2503" spans="1:4" ht="51">
      <c r="A2503" s="405">
        <v>597</v>
      </c>
      <c r="B2503" s="406" t="s">
        <v>9128</v>
      </c>
      <c r="C2503" s="405" t="s">
        <v>1304</v>
      </c>
      <c r="D2503" s="405">
        <v>516.11</v>
      </c>
    </row>
    <row r="2504" spans="1:4" ht="51">
      <c r="A2504" s="405">
        <v>34369</v>
      </c>
      <c r="B2504" s="406" t="s">
        <v>9129</v>
      </c>
      <c r="C2504" s="405" t="s">
        <v>1299</v>
      </c>
      <c r="D2504" s="405">
        <v>827.87</v>
      </c>
    </row>
    <row r="2505" spans="1:4" ht="51">
      <c r="A2505" s="405">
        <v>34362</v>
      </c>
      <c r="B2505" s="406" t="s">
        <v>9130</v>
      </c>
      <c r="C2505" s="405" t="s">
        <v>1299</v>
      </c>
      <c r="D2505" s="405">
        <v>574.44000000000005</v>
      </c>
    </row>
    <row r="2506" spans="1:4" ht="51">
      <c r="A2506" s="405">
        <v>34363</v>
      </c>
      <c r="B2506" s="406" t="s">
        <v>9131</v>
      </c>
      <c r="C2506" s="405" t="s">
        <v>1299</v>
      </c>
      <c r="D2506" s="405">
        <v>649.26</v>
      </c>
    </row>
    <row r="2507" spans="1:4" ht="63.75">
      <c r="A2507" s="405">
        <v>34364</v>
      </c>
      <c r="B2507" s="406" t="s">
        <v>9132</v>
      </c>
      <c r="C2507" s="405" t="s">
        <v>1299</v>
      </c>
      <c r="D2507" s="405">
        <v>809.77</v>
      </c>
    </row>
    <row r="2508" spans="1:4" ht="63.75">
      <c r="A2508" s="405">
        <v>34365</v>
      </c>
      <c r="B2508" s="406" t="s">
        <v>9133</v>
      </c>
      <c r="C2508" s="405" t="s">
        <v>1299</v>
      </c>
      <c r="D2508" s="405">
        <v>912.35</v>
      </c>
    </row>
    <row r="2509" spans="1:4" ht="51">
      <c r="A2509" s="405">
        <v>11199</v>
      </c>
      <c r="B2509" s="406" t="s">
        <v>9134</v>
      </c>
      <c r="C2509" s="405" t="s">
        <v>1299</v>
      </c>
      <c r="D2509" s="405">
        <v>801.91</v>
      </c>
    </row>
    <row r="2510" spans="1:4" ht="51">
      <c r="A2510" s="405">
        <v>34801</v>
      </c>
      <c r="B2510" s="406" t="s">
        <v>9135</v>
      </c>
      <c r="C2510" s="405" t="s">
        <v>1299</v>
      </c>
      <c r="D2510" s="407">
        <v>1005.94</v>
      </c>
    </row>
    <row r="2511" spans="1:4" ht="51">
      <c r="A2511" s="405">
        <v>34799</v>
      </c>
      <c r="B2511" s="406" t="s">
        <v>9136</v>
      </c>
      <c r="C2511" s="405" t="s">
        <v>1299</v>
      </c>
      <c r="D2511" s="407">
        <v>1240.54</v>
      </c>
    </row>
    <row r="2512" spans="1:4" ht="51">
      <c r="A2512" s="405">
        <v>622</v>
      </c>
      <c r="B2512" s="406" t="s">
        <v>9137</v>
      </c>
      <c r="C2512" s="405" t="s">
        <v>1299</v>
      </c>
      <c r="D2512" s="405">
        <v>558.49</v>
      </c>
    </row>
    <row r="2513" spans="1:4" ht="51">
      <c r="A2513" s="405">
        <v>34805</v>
      </c>
      <c r="B2513" s="406" t="s">
        <v>9138</v>
      </c>
      <c r="C2513" s="405" t="s">
        <v>1304</v>
      </c>
      <c r="D2513" s="405">
        <v>417.99</v>
      </c>
    </row>
    <row r="2514" spans="1:4" ht="51">
      <c r="A2514" s="405">
        <v>34803</v>
      </c>
      <c r="B2514" s="406" t="s">
        <v>9139</v>
      </c>
      <c r="C2514" s="405" t="s">
        <v>1299</v>
      </c>
      <c r="D2514" s="405">
        <v>505.44</v>
      </c>
    </row>
    <row r="2515" spans="1:4" ht="51">
      <c r="A2515" s="405">
        <v>606</v>
      </c>
      <c r="B2515" s="406" t="s">
        <v>9140</v>
      </c>
      <c r="C2515" s="405" t="s">
        <v>1304</v>
      </c>
      <c r="D2515" s="405">
        <v>558.86</v>
      </c>
    </row>
    <row r="2516" spans="1:4" ht="51">
      <c r="A2516" s="405">
        <v>11227</v>
      </c>
      <c r="B2516" s="406" t="s">
        <v>9141</v>
      </c>
      <c r="C2516" s="405" t="s">
        <v>1299</v>
      </c>
      <c r="D2516" s="405">
        <v>591.91</v>
      </c>
    </row>
    <row r="2517" spans="1:4" ht="51">
      <c r="A2517" s="405">
        <v>11193</v>
      </c>
      <c r="B2517" s="406" t="s">
        <v>9142</v>
      </c>
      <c r="C2517" s="405" t="s">
        <v>1304</v>
      </c>
      <c r="D2517" s="405">
        <v>566.63</v>
      </c>
    </row>
    <row r="2518" spans="1:4" ht="38.25">
      <c r="A2518" s="405">
        <v>11194</v>
      </c>
      <c r="B2518" s="406" t="s">
        <v>9143</v>
      </c>
      <c r="C2518" s="405" t="s">
        <v>1304</v>
      </c>
      <c r="D2518" s="405">
        <v>510.18</v>
      </c>
    </row>
    <row r="2519" spans="1:4" ht="63.75">
      <c r="A2519" s="405">
        <v>605</v>
      </c>
      <c r="B2519" s="406" t="s">
        <v>9144</v>
      </c>
      <c r="C2519" s="405" t="s">
        <v>1304</v>
      </c>
      <c r="D2519" s="405">
        <v>640.73</v>
      </c>
    </row>
    <row r="2520" spans="1:4" ht="63.75">
      <c r="A2520" s="405">
        <v>11197</v>
      </c>
      <c r="B2520" s="406" t="s">
        <v>9145</v>
      </c>
      <c r="C2520" s="405" t="s">
        <v>1299</v>
      </c>
      <c r="D2520" s="405">
        <v>776</v>
      </c>
    </row>
    <row r="2521" spans="1:4" ht="102">
      <c r="A2521" s="405">
        <v>40659</v>
      </c>
      <c r="B2521" s="406" t="s">
        <v>9146</v>
      </c>
      <c r="C2521" s="405" t="s">
        <v>1304</v>
      </c>
      <c r="D2521" s="405">
        <v>660.29</v>
      </c>
    </row>
    <row r="2522" spans="1:4" ht="102">
      <c r="A2522" s="405">
        <v>40660</v>
      </c>
      <c r="B2522" s="406" t="s">
        <v>9147</v>
      </c>
      <c r="C2522" s="405" t="s">
        <v>1304</v>
      </c>
      <c r="D2522" s="405">
        <v>836.84</v>
      </c>
    </row>
    <row r="2523" spans="1:4" ht="102">
      <c r="A2523" s="405">
        <v>40661</v>
      </c>
      <c r="B2523" s="406" t="s">
        <v>9148</v>
      </c>
      <c r="C2523" s="405" t="s">
        <v>1304</v>
      </c>
      <c r="D2523" s="405">
        <v>514.51</v>
      </c>
    </row>
    <row r="2524" spans="1:4" ht="89.25">
      <c r="A2524" s="405">
        <v>3421</v>
      </c>
      <c r="B2524" s="406" t="s">
        <v>9149</v>
      </c>
      <c r="C2524" s="405" t="s">
        <v>1304</v>
      </c>
      <c r="D2524" s="405">
        <v>518.45000000000005</v>
      </c>
    </row>
    <row r="2525" spans="1:4" ht="38.25">
      <c r="A2525" s="405">
        <v>599</v>
      </c>
      <c r="B2525" s="406" t="s">
        <v>9150</v>
      </c>
      <c r="C2525" s="405" t="s">
        <v>1304</v>
      </c>
      <c r="D2525" s="405">
        <v>437.47</v>
      </c>
    </row>
    <row r="2526" spans="1:4" ht="38.25">
      <c r="A2526" s="405">
        <v>34380</v>
      </c>
      <c r="B2526" s="406" t="s">
        <v>9151</v>
      </c>
      <c r="C2526" s="405" t="s">
        <v>1299</v>
      </c>
      <c r="D2526" s="405">
        <v>226.88</v>
      </c>
    </row>
    <row r="2527" spans="1:4" ht="38.25">
      <c r="A2527" s="405">
        <v>34381</v>
      </c>
      <c r="B2527" s="406" t="s">
        <v>9152</v>
      </c>
      <c r="C2527" s="405" t="s">
        <v>1299</v>
      </c>
      <c r="D2527" s="405">
        <v>295.67</v>
      </c>
    </row>
    <row r="2528" spans="1:4" ht="38.25">
      <c r="A2528" s="405">
        <v>601</v>
      </c>
      <c r="B2528" s="406" t="s">
        <v>9152</v>
      </c>
      <c r="C2528" s="405" t="s">
        <v>1304</v>
      </c>
      <c r="D2528" s="405">
        <v>590.14</v>
      </c>
    </row>
    <row r="2529" spans="1:4" ht="76.5">
      <c r="A2529" s="405">
        <v>3423</v>
      </c>
      <c r="B2529" s="406" t="s">
        <v>9153</v>
      </c>
      <c r="C2529" s="405" t="s">
        <v>1304</v>
      </c>
      <c r="D2529" s="405">
        <v>731.14</v>
      </c>
    </row>
    <row r="2530" spans="1:4" ht="38.25">
      <c r="A2530" s="405">
        <v>34797</v>
      </c>
      <c r="B2530" s="406" t="s">
        <v>9154</v>
      </c>
      <c r="C2530" s="405" t="s">
        <v>1299</v>
      </c>
      <c r="D2530" s="405">
        <v>316.27</v>
      </c>
    </row>
    <row r="2531" spans="1:4" ht="38.25">
      <c r="A2531" s="405">
        <v>624</v>
      </c>
      <c r="B2531" s="406" t="s">
        <v>9155</v>
      </c>
      <c r="C2531" s="405" t="s">
        <v>1304</v>
      </c>
      <c r="D2531" s="405">
        <v>658.89</v>
      </c>
    </row>
    <row r="2532" spans="1:4" ht="38.25">
      <c r="A2532" s="405">
        <v>623</v>
      </c>
      <c r="B2532" s="406" t="s">
        <v>9156</v>
      </c>
      <c r="C2532" s="405" t="s">
        <v>1304</v>
      </c>
      <c r="D2532" s="405">
        <v>247.41</v>
      </c>
    </row>
    <row r="2533" spans="1:4">
      <c r="A2533" s="405">
        <v>25964</v>
      </c>
      <c r="B2533" s="406" t="s">
        <v>9157</v>
      </c>
      <c r="C2533" s="405" t="s">
        <v>1302</v>
      </c>
      <c r="D2533" s="405">
        <v>12.52</v>
      </c>
    </row>
    <row r="2534" spans="1:4">
      <c r="A2534" s="405">
        <v>41077</v>
      </c>
      <c r="B2534" s="406" t="s">
        <v>9158</v>
      </c>
      <c r="C2534" s="405" t="s">
        <v>1421</v>
      </c>
      <c r="D2534" s="407">
        <v>2217.21</v>
      </c>
    </row>
    <row r="2535" spans="1:4" ht="25.5">
      <c r="A2535" s="405">
        <v>20159</v>
      </c>
      <c r="B2535" s="406" t="s">
        <v>9159</v>
      </c>
      <c r="C2535" s="405" t="s">
        <v>1299</v>
      </c>
      <c r="D2535" s="405">
        <v>31.07</v>
      </c>
    </row>
    <row r="2536" spans="1:4" ht="25.5">
      <c r="A2536" s="405">
        <v>37963</v>
      </c>
      <c r="B2536" s="406" t="s">
        <v>9160</v>
      </c>
      <c r="C2536" s="405" t="s">
        <v>1299</v>
      </c>
      <c r="D2536" s="405">
        <v>4.26</v>
      </c>
    </row>
    <row r="2537" spans="1:4" ht="25.5">
      <c r="A2537" s="405">
        <v>37964</v>
      </c>
      <c r="B2537" s="406" t="s">
        <v>9161</v>
      </c>
      <c r="C2537" s="405" t="s">
        <v>1299</v>
      </c>
      <c r="D2537" s="405">
        <v>7.1</v>
      </c>
    </row>
    <row r="2538" spans="1:4" ht="25.5">
      <c r="A2538" s="405">
        <v>37965</v>
      </c>
      <c r="B2538" s="406" t="s">
        <v>9162</v>
      </c>
      <c r="C2538" s="405" t="s">
        <v>1299</v>
      </c>
      <c r="D2538" s="405">
        <v>10.29</v>
      </c>
    </row>
    <row r="2539" spans="1:4" ht="25.5">
      <c r="A2539" s="405">
        <v>37966</v>
      </c>
      <c r="B2539" s="406" t="s">
        <v>9163</v>
      </c>
      <c r="C2539" s="405" t="s">
        <v>1299</v>
      </c>
      <c r="D2539" s="405">
        <v>18.649999999999999</v>
      </c>
    </row>
    <row r="2540" spans="1:4" ht="25.5">
      <c r="A2540" s="405">
        <v>37967</v>
      </c>
      <c r="B2540" s="406" t="s">
        <v>9164</v>
      </c>
      <c r="C2540" s="405" t="s">
        <v>1299</v>
      </c>
      <c r="D2540" s="405">
        <v>29.9</v>
      </c>
    </row>
    <row r="2541" spans="1:4" ht="25.5">
      <c r="A2541" s="405">
        <v>37968</v>
      </c>
      <c r="B2541" s="406" t="s">
        <v>9165</v>
      </c>
      <c r="C2541" s="405" t="s">
        <v>1299</v>
      </c>
      <c r="D2541" s="405">
        <v>65.58</v>
      </c>
    </row>
    <row r="2542" spans="1:4" ht="25.5">
      <c r="A2542" s="405">
        <v>37969</v>
      </c>
      <c r="B2542" s="406" t="s">
        <v>9166</v>
      </c>
      <c r="C2542" s="405" t="s">
        <v>1299</v>
      </c>
      <c r="D2542" s="405">
        <v>175.21</v>
      </c>
    </row>
    <row r="2543" spans="1:4" ht="25.5">
      <c r="A2543" s="405">
        <v>37970</v>
      </c>
      <c r="B2543" s="406" t="s">
        <v>9167</v>
      </c>
      <c r="C2543" s="405" t="s">
        <v>1299</v>
      </c>
      <c r="D2543" s="405">
        <v>204.39</v>
      </c>
    </row>
    <row r="2544" spans="1:4" ht="25.5">
      <c r="A2544" s="405">
        <v>21118</v>
      </c>
      <c r="B2544" s="406" t="s">
        <v>9168</v>
      </c>
      <c r="C2544" s="405" t="s">
        <v>1299</v>
      </c>
      <c r="D2544" s="405">
        <v>3.22</v>
      </c>
    </row>
    <row r="2545" spans="1:4" ht="25.5">
      <c r="A2545" s="405">
        <v>37956</v>
      </c>
      <c r="B2545" s="406" t="s">
        <v>9169</v>
      </c>
      <c r="C2545" s="405" t="s">
        <v>1299</v>
      </c>
      <c r="D2545" s="405">
        <v>5.0999999999999996</v>
      </c>
    </row>
    <row r="2546" spans="1:4" ht="25.5">
      <c r="A2546" s="405">
        <v>37957</v>
      </c>
      <c r="B2546" s="406" t="s">
        <v>9170</v>
      </c>
      <c r="C2546" s="405" t="s">
        <v>1299</v>
      </c>
      <c r="D2546" s="405">
        <v>10.76</v>
      </c>
    </row>
    <row r="2547" spans="1:4" ht="25.5">
      <c r="A2547" s="405">
        <v>37958</v>
      </c>
      <c r="B2547" s="406" t="s">
        <v>9171</v>
      </c>
      <c r="C2547" s="405" t="s">
        <v>1299</v>
      </c>
      <c r="D2547" s="405">
        <v>18.649999999999999</v>
      </c>
    </row>
    <row r="2548" spans="1:4" ht="25.5">
      <c r="A2548" s="405">
        <v>37959</v>
      </c>
      <c r="B2548" s="406" t="s">
        <v>9172</v>
      </c>
      <c r="C2548" s="405" t="s">
        <v>1299</v>
      </c>
      <c r="D2548" s="405">
        <v>29.9</v>
      </c>
    </row>
    <row r="2549" spans="1:4" ht="25.5">
      <c r="A2549" s="405">
        <v>37960</v>
      </c>
      <c r="B2549" s="406" t="s">
        <v>9173</v>
      </c>
      <c r="C2549" s="405" t="s">
        <v>1299</v>
      </c>
      <c r="D2549" s="405">
        <v>64.400000000000006</v>
      </c>
    </row>
    <row r="2550" spans="1:4" ht="25.5">
      <c r="A2550" s="405">
        <v>37961</v>
      </c>
      <c r="B2550" s="406" t="s">
        <v>9174</v>
      </c>
      <c r="C2550" s="405" t="s">
        <v>1299</v>
      </c>
      <c r="D2550" s="405">
        <v>170.86</v>
      </c>
    </row>
    <row r="2551" spans="1:4" ht="25.5">
      <c r="A2551" s="405">
        <v>37962</v>
      </c>
      <c r="B2551" s="406" t="s">
        <v>9175</v>
      </c>
      <c r="C2551" s="405" t="s">
        <v>1299</v>
      </c>
      <c r="D2551" s="405">
        <v>198.53</v>
      </c>
    </row>
    <row r="2552" spans="1:4" ht="38.25">
      <c r="A2552" s="405">
        <v>3533</v>
      </c>
      <c r="B2552" s="406" t="s">
        <v>9176</v>
      </c>
      <c r="C2552" s="405" t="s">
        <v>1299</v>
      </c>
      <c r="D2552" s="405">
        <v>1.42</v>
      </c>
    </row>
    <row r="2553" spans="1:4" ht="38.25">
      <c r="A2553" s="405">
        <v>3538</v>
      </c>
      <c r="B2553" s="406" t="s">
        <v>9177</v>
      </c>
      <c r="C2553" s="405" t="s">
        <v>1299</v>
      </c>
      <c r="D2553" s="405">
        <v>2.4500000000000002</v>
      </c>
    </row>
    <row r="2554" spans="1:4" ht="38.25">
      <c r="A2554" s="405">
        <v>3497</v>
      </c>
      <c r="B2554" s="406" t="s">
        <v>9178</v>
      </c>
      <c r="C2554" s="405" t="s">
        <v>1299</v>
      </c>
      <c r="D2554" s="405">
        <v>9.17</v>
      </c>
    </row>
    <row r="2555" spans="1:4" ht="25.5">
      <c r="A2555" s="405">
        <v>3498</v>
      </c>
      <c r="B2555" s="406" t="s">
        <v>9179</v>
      </c>
      <c r="C2555" s="405" t="s">
        <v>1299</v>
      </c>
      <c r="D2555" s="405">
        <v>2.91</v>
      </c>
    </row>
    <row r="2556" spans="1:4" ht="25.5">
      <c r="A2556" s="405">
        <v>3496</v>
      </c>
      <c r="B2556" s="406" t="s">
        <v>9180</v>
      </c>
      <c r="C2556" s="405" t="s">
        <v>1299</v>
      </c>
      <c r="D2556" s="405">
        <v>2.35</v>
      </c>
    </row>
    <row r="2557" spans="1:4" ht="25.5">
      <c r="A2557" s="405">
        <v>38429</v>
      </c>
      <c r="B2557" s="406" t="s">
        <v>9181</v>
      </c>
      <c r="C2557" s="405" t="s">
        <v>1299</v>
      </c>
      <c r="D2557" s="405">
        <v>10.87</v>
      </c>
    </row>
    <row r="2558" spans="1:4" ht="25.5">
      <c r="A2558" s="405">
        <v>38431</v>
      </c>
      <c r="B2558" s="406" t="s">
        <v>9182</v>
      </c>
      <c r="C2558" s="405" t="s">
        <v>1299</v>
      </c>
      <c r="D2558" s="405">
        <v>17.23</v>
      </c>
    </row>
    <row r="2559" spans="1:4" ht="25.5">
      <c r="A2559" s="405">
        <v>38430</v>
      </c>
      <c r="B2559" s="406" t="s">
        <v>9183</v>
      </c>
      <c r="C2559" s="405" t="s">
        <v>1299</v>
      </c>
      <c r="D2559" s="405">
        <v>22.01</v>
      </c>
    </row>
    <row r="2560" spans="1:4" ht="25.5">
      <c r="A2560" s="405">
        <v>36348</v>
      </c>
      <c r="B2560" s="406" t="s">
        <v>9184</v>
      </c>
      <c r="C2560" s="405" t="s">
        <v>1299</v>
      </c>
      <c r="D2560" s="405">
        <v>1.1499999999999999</v>
      </c>
    </row>
    <row r="2561" spans="1:4" ht="25.5">
      <c r="A2561" s="405">
        <v>36349</v>
      </c>
      <c r="B2561" s="406" t="s">
        <v>9185</v>
      </c>
      <c r="C2561" s="405" t="s">
        <v>1299</v>
      </c>
      <c r="D2561" s="405">
        <v>1.73</v>
      </c>
    </row>
    <row r="2562" spans="1:4" ht="25.5">
      <c r="A2562" s="405">
        <v>38433</v>
      </c>
      <c r="B2562" s="406" t="s">
        <v>9186</v>
      </c>
      <c r="C2562" s="405" t="s">
        <v>1299</v>
      </c>
      <c r="D2562" s="405">
        <v>3.21</v>
      </c>
    </row>
    <row r="2563" spans="1:4" ht="25.5">
      <c r="A2563" s="405">
        <v>38440</v>
      </c>
      <c r="B2563" s="406" t="s">
        <v>9187</v>
      </c>
      <c r="C2563" s="405" t="s">
        <v>1299</v>
      </c>
      <c r="D2563" s="405">
        <v>110.92</v>
      </c>
    </row>
    <row r="2564" spans="1:4" ht="25.5">
      <c r="A2564" s="405">
        <v>36359</v>
      </c>
      <c r="B2564" s="406" t="s">
        <v>9188</v>
      </c>
      <c r="C2564" s="405" t="s">
        <v>1299</v>
      </c>
      <c r="D2564" s="405">
        <v>1.38</v>
      </c>
    </row>
    <row r="2565" spans="1:4" ht="25.5">
      <c r="A2565" s="405">
        <v>36360</v>
      </c>
      <c r="B2565" s="406" t="s">
        <v>9189</v>
      </c>
      <c r="C2565" s="405" t="s">
        <v>1299</v>
      </c>
      <c r="D2565" s="405">
        <v>2.13</v>
      </c>
    </row>
    <row r="2566" spans="1:4" ht="25.5">
      <c r="A2566" s="405">
        <v>38434</v>
      </c>
      <c r="B2566" s="406" t="s">
        <v>9190</v>
      </c>
      <c r="C2566" s="405" t="s">
        <v>1299</v>
      </c>
      <c r="D2566" s="405">
        <v>3.26</v>
      </c>
    </row>
    <row r="2567" spans="1:4" ht="25.5">
      <c r="A2567" s="405">
        <v>38435</v>
      </c>
      <c r="B2567" s="406" t="s">
        <v>9191</v>
      </c>
      <c r="C2567" s="405" t="s">
        <v>1299</v>
      </c>
      <c r="D2567" s="405">
        <v>6.18</v>
      </c>
    </row>
    <row r="2568" spans="1:4" ht="25.5">
      <c r="A2568" s="405">
        <v>38436</v>
      </c>
      <c r="B2568" s="406" t="s">
        <v>9192</v>
      </c>
      <c r="C2568" s="405" t="s">
        <v>1299</v>
      </c>
      <c r="D2568" s="405">
        <v>12.79</v>
      </c>
    </row>
    <row r="2569" spans="1:4" ht="25.5">
      <c r="A2569" s="405">
        <v>38437</v>
      </c>
      <c r="B2569" s="406" t="s">
        <v>9193</v>
      </c>
      <c r="C2569" s="405" t="s">
        <v>1299</v>
      </c>
      <c r="D2569" s="405">
        <v>19.2</v>
      </c>
    </row>
    <row r="2570" spans="1:4" ht="25.5">
      <c r="A2570" s="405">
        <v>38438</v>
      </c>
      <c r="B2570" s="406" t="s">
        <v>9194</v>
      </c>
      <c r="C2570" s="405" t="s">
        <v>1299</v>
      </c>
      <c r="D2570" s="405">
        <v>48.52</v>
      </c>
    </row>
    <row r="2571" spans="1:4" ht="25.5">
      <c r="A2571" s="405">
        <v>38439</v>
      </c>
      <c r="B2571" s="406" t="s">
        <v>9195</v>
      </c>
      <c r="C2571" s="405" t="s">
        <v>1299</v>
      </c>
      <c r="D2571" s="405">
        <v>73.959999999999994</v>
      </c>
    </row>
    <row r="2572" spans="1:4" ht="25.5">
      <c r="A2572" s="405">
        <v>10836</v>
      </c>
      <c r="B2572" s="406" t="s">
        <v>9196</v>
      </c>
      <c r="C2572" s="405" t="s">
        <v>1299</v>
      </c>
      <c r="D2572" s="405">
        <v>10.89</v>
      </c>
    </row>
    <row r="2573" spans="1:4" ht="25.5">
      <c r="A2573" s="405">
        <v>20128</v>
      </c>
      <c r="B2573" s="406" t="s">
        <v>9197</v>
      </c>
      <c r="C2573" s="405" t="s">
        <v>1299</v>
      </c>
      <c r="D2573" s="405">
        <v>31.92</v>
      </c>
    </row>
    <row r="2574" spans="1:4" ht="25.5">
      <c r="A2574" s="405">
        <v>20131</v>
      </c>
      <c r="B2574" s="406" t="s">
        <v>9198</v>
      </c>
      <c r="C2574" s="405" t="s">
        <v>1299</v>
      </c>
      <c r="D2574" s="405">
        <v>29.14</v>
      </c>
    </row>
    <row r="2575" spans="1:4" ht="25.5">
      <c r="A2575" s="405">
        <v>3521</v>
      </c>
      <c r="B2575" s="406" t="s">
        <v>9199</v>
      </c>
      <c r="C2575" s="405" t="s">
        <v>1299</v>
      </c>
      <c r="D2575" s="405">
        <v>1.23</v>
      </c>
    </row>
    <row r="2576" spans="1:4" ht="25.5">
      <c r="A2576" s="405">
        <v>3531</v>
      </c>
      <c r="B2576" s="406" t="s">
        <v>9200</v>
      </c>
      <c r="C2576" s="405" t="s">
        <v>1299</v>
      </c>
      <c r="D2576" s="405">
        <v>1.4</v>
      </c>
    </row>
    <row r="2577" spans="1:4" ht="25.5">
      <c r="A2577" s="405">
        <v>3522</v>
      </c>
      <c r="B2577" s="406" t="s">
        <v>9201</v>
      </c>
      <c r="C2577" s="405" t="s">
        <v>1299</v>
      </c>
      <c r="D2577" s="405">
        <v>2.08</v>
      </c>
    </row>
    <row r="2578" spans="1:4" ht="25.5">
      <c r="A2578" s="405">
        <v>3527</v>
      </c>
      <c r="B2578" s="406" t="s">
        <v>9202</v>
      </c>
      <c r="C2578" s="405" t="s">
        <v>1299</v>
      </c>
      <c r="D2578" s="405">
        <v>7.16</v>
      </c>
    </row>
    <row r="2579" spans="1:4" ht="38.25">
      <c r="A2579" s="405">
        <v>10835</v>
      </c>
      <c r="B2579" s="406" t="s">
        <v>9203</v>
      </c>
      <c r="C2579" s="405" t="s">
        <v>1299</v>
      </c>
      <c r="D2579" s="405">
        <v>2.2799999999999998</v>
      </c>
    </row>
    <row r="2580" spans="1:4" ht="25.5">
      <c r="A2580" s="405">
        <v>3475</v>
      </c>
      <c r="B2580" s="406" t="s">
        <v>9204</v>
      </c>
      <c r="C2580" s="405" t="s">
        <v>1299</v>
      </c>
      <c r="D2580" s="405">
        <v>2.4</v>
      </c>
    </row>
    <row r="2581" spans="1:4" ht="25.5">
      <c r="A2581" s="405">
        <v>3485</v>
      </c>
      <c r="B2581" s="406" t="s">
        <v>9205</v>
      </c>
      <c r="C2581" s="405" t="s">
        <v>1299</v>
      </c>
      <c r="D2581" s="405">
        <v>7.68</v>
      </c>
    </row>
    <row r="2582" spans="1:4" ht="25.5">
      <c r="A2582" s="405">
        <v>3534</v>
      </c>
      <c r="B2582" s="406" t="s">
        <v>9206</v>
      </c>
      <c r="C2582" s="405" t="s">
        <v>1299</v>
      </c>
      <c r="D2582" s="405">
        <v>3.04</v>
      </c>
    </row>
    <row r="2583" spans="1:4" ht="25.5">
      <c r="A2583" s="405">
        <v>3543</v>
      </c>
      <c r="B2583" s="406" t="s">
        <v>9207</v>
      </c>
      <c r="C2583" s="405" t="s">
        <v>1299</v>
      </c>
      <c r="D2583" s="405">
        <v>1.52</v>
      </c>
    </row>
    <row r="2584" spans="1:4" ht="25.5">
      <c r="A2584" s="405">
        <v>3482</v>
      </c>
      <c r="B2584" s="406" t="s">
        <v>9208</v>
      </c>
      <c r="C2584" s="405" t="s">
        <v>1299</v>
      </c>
      <c r="D2584" s="405">
        <v>3.86</v>
      </c>
    </row>
    <row r="2585" spans="1:4" ht="25.5">
      <c r="A2585" s="405">
        <v>3505</v>
      </c>
      <c r="B2585" s="406" t="s">
        <v>9209</v>
      </c>
      <c r="C2585" s="405" t="s">
        <v>1299</v>
      </c>
      <c r="D2585" s="405">
        <v>2.19</v>
      </c>
    </row>
    <row r="2586" spans="1:4" ht="25.5">
      <c r="A2586" s="405">
        <v>3516</v>
      </c>
      <c r="B2586" s="406" t="s">
        <v>9210</v>
      </c>
      <c r="C2586" s="405" t="s">
        <v>1299</v>
      </c>
      <c r="D2586" s="405">
        <v>0.59</v>
      </c>
    </row>
    <row r="2587" spans="1:4" ht="25.5">
      <c r="A2587" s="405">
        <v>3517</v>
      </c>
      <c r="B2587" s="406" t="s">
        <v>9211</v>
      </c>
      <c r="C2587" s="405" t="s">
        <v>1299</v>
      </c>
      <c r="D2587" s="405">
        <v>2.08</v>
      </c>
    </row>
    <row r="2588" spans="1:4" ht="38.25">
      <c r="A2588" s="405">
        <v>3515</v>
      </c>
      <c r="B2588" s="406" t="s">
        <v>9212</v>
      </c>
      <c r="C2588" s="405" t="s">
        <v>1299</v>
      </c>
      <c r="D2588" s="405">
        <v>3.55</v>
      </c>
    </row>
    <row r="2589" spans="1:4" ht="38.25">
      <c r="A2589" s="405">
        <v>20147</v>
      </c>
      <c r="B2589" s="406" t="s">
        <v>9213</v>
      </c>
      <c r="C2589" s="405" t="s">
        <v>1299</v>
      </c>
      <c r="D2589" s="405">
        <v>3.82</v>
      </c>
    </row>
    <row r="2590" spans="1:4" ht="38.25">
      <c r="A2590" s="405">
        <v>3524</v>
      </c>
      <c r="B2590" s="406" t="s">
        <v>9214</v>
      </c>
      <c r="C2590" s="405" t="s">
        <v>1299</v>
      </c>
      <c r="D2590" s="405">
        <v>4.53</v>
      </c>
    </row>
    <row r="2591" spans="1:4" ht="38.25">
      <c r="A2591" s="405">
        <v>3532</v>
      </c>
      <c r="B2591" s="406" t="s">
        <v>9215</v>
      </c>
      <c r="C2591" s="405" t="s">
        <v>1299</v>
      </c>
      <c r="D2591" s="405">
        <v>8.2799999999999994</v>
      </c>
    </row>
    <row r="2592" spans="1:4" ht="25.5">
      <c r="A2592" s="405">
        <v>3528</v>
      </c>
      <c r="B2592" s="406" t="s">
        <v>9216</v>
      </c>
      <c r="C2592" s="405" t="s">
        <v>1299</v>
      </c>
      <c r="D2592" s="405">
        <v>4.7</v>
      </c>
    </row>
    <row r="2593" spans="1:4" ht="25.5">
      <c r="A2593" s="405">
        <v>37952</v>
      </c>
      <c r="B2593" s="406" t="s">
        <v>9217</v>
      </c>
      <c r="C2593" s="405" t="s">
        <v>1299</v>
      </c>
      <c r="D2593" s="405">
        <v>33.47</v>
      </c>
    </row>
    <row r="2594" spans="1:4" ht="25.5">
      <c r="A2594" s="405">
        <v>37951</v>
      </c>
      <c r="B2594" s="406" t="s">
        <v>9218</v>
      </c>
      <c r="C2594" s="405" t="s">
        <v>1299</v>
      </c>
      <c r="D2594" s="405">
        <v>1.21</v>
      </c>
    </row>
    <row r="2595" spans="1:4" ht="25.5">
      <c r="A2595" s="405">
        <v>3518</v>
      </c>
      <c r="B2595" s="406" t="s">
        <v>9219</v>
      </c>
      <c r="C2595" s="405" t="s">
        <v>1299</v>
      </c>
      <c r="D2595" s="405">
        <v>1.78</v>
      </c>
    </row>
    <row r="2596" spans="1:4" ht="25.5">
      <c r="A2596" s="405">
        <v>3519</v>
      </c>
      <c r="B2596" s="406" t="s">
        <v>9220</v>
      </c>
      <c r="C2596" s="405" t="s">
        <v>1299</v>
      </c>
      <c r="D2596" s="405">
        <v>4.22</v>
      </c>
    </row>
    <row r="2597" spans="1:4" ht="25.5">
      <c r="A2597" s="405">
        <v>3520</v>
      </c>
      <c r="B2597" s="406" t="s">
        <v>9221</v>
      </c>
      <c r="C2597" s="405" t="s">
        <v>1299</v>
      </c>
      <c r="D2597" s="405">
        <v>4.7300000000000004</v>
      </c>
    </row>
    <row r="2598" spans="1:4" ht="25.5">
      <c r="A2598" s="405">
        <v>37950</v>
      </c>
      <c r="B2598" s="406" t="s">
        <v>9222</v>
      </c>
      <c r="C2598" s="405" t="s">
        <v>1299</v>
      </c>
      <c r="D2598" s="405">
        <v>29.14</v>
      </c>
    </row>
    <row r="2599" spans="1:4" ht="25.5">
      <c r="A2599" s="405">
        <v>37949</v>
      </c>
      <c r="B2599" s="406" t="s">
        <v>9223</v>
      </c>
      <c r="C2599" s="405" t="s">
        <v>1299</v>
      </c>
      <c r="D2599" s="405">
        <v>1.06</v>
      </c>
    </row>
    <row r="2600" spans="1:4" ht="25.5">
      <c r="A2600" s="405">
        <v>3526</v>
      </c>
      <c r="B2600" s="406" t="s">
        <v>9224</v>
      </c>
      <c r="C2600" s="405" t="s">
        <v>1299</v>
      </c>
      <c r="D2600" s="405">
        <v>1.43</v>
      </c>
    </row>
    <row r="2601" spans="1:4" ht="25.5">
      <c r="A2601" s="405">
        <v>3509</v>
      </c>
      <c r="B2601" s="406" t="s">
        <v>9225</v>
      </c>
      <c r="C2601" s="405" t="s">
        <v>1299</v>
      </c>
      <c r="D2601" s="405">
        <v>3.72</v>
      </c>
    </row>
    <row r="2602" spans="1:4" ht="25.5">
      <c r="A2602" s="405">
        <v>3530</v>
      </c>
      <c r="B2602" s="406" t="s">
        <v>9226</v>
      </c>
      <c r="C2602" s="405" t="s">
        <v>1299</v>
      </c>
      <c r="D2602" s="405">
        <v>142.65</v>
      </c>
    </row>
    <row r="2603" spans="1:4" ht="25.5">
      <c r="A2603" s="405">
        <v>3542</v>
      </c>
      <c r="B2603" s="406" t="s">
        <v>9227</v>
      </c>
      <c r="C2603" s="405" t="s">
        <v>1299</v>
      </c>
      <c r="D2603" s="405">
        <v>0.33</v>
      </c>
    </row>
    <row r="2604" spans="1:4" ht="25.5">
      <c r="A2604" s="405">
        <v>3529</v>
      </c>
      <c r="B2604" s="406" t="s">
        <v>9228</v>
      </c>
      <c r="C2604" s="405" t="s">
        <v>1299</v>
      </c>
      <c r="D2604" s="405">
        <v>0.45</v>
      </c>
    </row>
    <row r="2605" spans="1:4" ht="25.5">
      <c r="A2605" s="405">
        <v>3536</v>
      </c>
      <c r="B2605" s="406" t="s">
        <v>9229</v>
      </c>
      <c r="C2605" s="405" t="s">
        <v>1299</v>
      </c>
      <c r="D2605" s="405">
        <v>1.36</v>
      </c>
    </row>
    <row r="2606" spans="1:4" ht="25.5">
      <c r="A2606" s="405">
        <v>3535</v>
      </c>
      <c r="B2606" s="406" t="s">
        <v>9230</v>
      </c>
      <c r="C2606" s="405" t="s">
        <v>1299</v>
      </c>
      <c r="D2606" s="405">
        <v>3.24</v>
      </c>
    </row>
    <row r="2607" spans="1:4" ht="25.5">
      <c r="A2607" s="405">
        <v>3540</v>
      </c>
      <c r="B2607" s="406" t="s">
        <v>9231</v>
      </c>
      <c r="C2607" s="405" t="s">
        <v>1299</v>
      </c>
      <c r="D2607" s="405">
        <v>3.5</v>
      </c>
    </row>
    <row r="2608" spans="1:4" ht="25.5">
      <c r="A2608" s="405">
        <v>3539</v>
      </c>
      <c r="B2608" s="406" t="s">
        <v>9232</v>
      </c>
      <c r="C2608" s="405" t="s">
        <v>1299</v>
      </c>
      <c r="D2608" s="405">
        <v>15.21</v>
      </c>
    </row>
    <row r="2609" spans="1:4" ht="25.5">
      <c r="A2609" s="405">
        <v>3513</v>
      </c>
      <c r="B2609" s="406" t="s">
        <v>9233</v>
      </c>
      <c r="C2609" s="405" t="s">
        <v>1299</v>
      </c>
      <c r="D2609" s="405">
        <v>67.62</v>
      </c>
    </row>
    <row r="2610" spans="1:4" ht="25.5">
      <c r="A2610" s="405">
        <v>3492</v>
      </c>
      <c r="B2610" s="406" t="s">
        <v>9234</v>
      </c>
      <c r="C2610" s="405" t="s">
        <v>1299</v>
      </c>
      <c r="D2610" s="405">
        <v>13.01</v>
      </c>
    </row>
    <row r="2611" spans="1:4" ht="25.5">
      <c r="A2611" s="405">
        <v>3491</v>
      </c>
      <c r="B2611" s="406" t="s">
        <v>9235</v>
      </c>
      <c r="C2611" s="405" t="s">
        <v>1299</v>
      </c>
      <c r="D2611" s="405">
        <v>7.42</v>
      </c>
    </row>
    <row r="2612" spans="1:4" ht="25.5">
      <c r="A2612" s="405">
        <v>3493</v>
      </c>
      <c r="B2612" s="406" t="s">
        <v>9236</v>
      </c>
      <c r="C2612" s="405" t="s">
        <v>1299</v>
      </c>
      <c r="D2612" s="405">
        <v>17.79</v>
      </c>
    </row>
    <row r="2613" spans="1:4" ht="25.5">
      <c r="A2613" s="405">
        <v>12628</v>
      </c>
      <c r="B2613" s="406" t="s">
        <v>9237</v>
      </c>
      <c r="C2613" s="405" t="s">
        <v>1299</v>
      </c>
      <c r="D2613" s="405">
        <v>6.91</v>
      </c>
    </row>
    <row r="2614" spans="1:4" ht="25.5">
      <c r="A2614" s="405">
        <v>12629</v>
      </c>
      <c r="B2614" s="406" t="s">
        <v>9238</v>
      </c>
      <c r="C2614" s="405" t="s">
        <v>1299</v>
      </c>
      <c r="D2614" s="405">
        <v>7.49</v>
      </c>
    </row>
    <row r="2615" spans="1:4" ht="25.5">
      <c r="A2615" s="405">
        <v>3481</v>
      </c>
      <c r="B2615" s="406" t="s">
        <v>9239</v>
      </c>
      <c r="C2615" s="405" t="s">
        <v>1299</v>
      </c>
      <c r="D2615" s="405">
        <v>9.01</v>
      </c>
    </row>
    <row r="2616" spans="1:4" ht="25.5">
      <c r="A2616" s="405">
        <v>3510</v>
      </c>
      <c r="B2616" s="406" t="s">
        <v>9240</v>
      </c>
      <c r="C2616" s="405" t="s">
        <v>1299</v>
      </c>
      <c r="D2616" s="405">
        <v>8.42</v>
      </c>
    </row>
    <row r="2617" spans="1:4" ht="25.5">
      <c r="A2617" s="405">
        <v>3508</v>
      </c>
      <c r="B2617" s="406" t="s">
        <v>9241</v>
      </c>
      <c r="C2617" s="405" t="s">
        <v>1299</v>
      </c>
      <c r="D2617" s="405">
        <v>22.02</v>
      </c>
    </row>
    <row r="2618" spans="1:4" ht="38.25">
      <c r="A2618" s="405">
        <v>38939</v>
      </c>
      <c r="B2618" s="406" t="s">
        <v>9242</v>
      </c>
      <c r="C2618" s="405" t="s">
        <v>1299</v>
      </c>
      <c r="D2618" s="405">
        <v>10.27</v>
      </c>
    </row>
    <row r="2619" spans="1:4" ht="38.25">
      <c r="A2619" s="405">
        <v>38940</v>
      </c>
      <c r="B2619" s="406" t="s">
        <v>9243</v>
      </c>
      <c r="C2619" s="405" t="s">
        <v>1299</v>
      </c>
      <c r="D2619" s="405">
        <v>15.68</v>
      </c>
    </row>
    <row r="2620" spans="1:4" ht="38.25">
      <c r="A2620" s="405">
        <v>38941</v>
      </c>
      <c r="B2620" s="406" t="s">
        <v>9244</v>
      </c>
      <c r="C2620" s="405" t="s">
        <v>1299</v>
      </c>
      <c r="D2620" s="405">
        <v>18.52</v>
      </c>
    </row>
    <row r="2621" spans="1:4" ht="38.25">
      <c r="A2621" s="405">
        <v>38942</v>
      </c>
      <c r="B2621" s="406" t="s">
        <v>9245</v>
      </c>
      <c r="C2621" s="405" t="s">
        <v>1299</v>
      </c>
      <c r="D2621" s="405">
        <v>20.75</v>
      </c>
    </row>
    <row r="2622" spans="1:4" ht="25.5">
      <c r="A2622" s="405">
        <v>38987</v>
      </c>
      <c r="B2622" s="406" t="s">
        <v>9246</v>
      </c>
      <c r="C2622" s="405" t="s">
        <v>1299</v>
      </c>
      <c r="D2622" s="405">
        <v>5.75</v>
      </c>
    </row>
    <row r="2623" spans="1:4" ht="25.5">
      <c r="A2623" s="405">
        <v>38988</v>
      </c>
      <c r="B2623" s="406" t="s">
        <v>9247</v>
      </c>
      <c r="C2623" s="405" t="s">
        <v>1299</v>
      </c>
      <c r="D2623" s="405">
        <v>13.37</v>
      </c>
    </row>
    <row r="2624" spans="1:4" ht="25.5">
      <c r="A2624" s="405">
        <v>38989</v>
      </c>
      <c r="B2624" s="406" t="s">
        <v>9248</v>
      </c>
      <c r="C2624" s="405" t="s">
        <v>1299</v>
      </c>
      <c r="D2624" s="405">
        <v>17.77</v>
      </c>
    </row>
    <row r="2625" spans="1:4" ht="25.5">
      <c r="A2625" s="405">
        <v>38990</v>
      </c>
      <c r="B2625" s="406" t="s">
        <v>9249</v>
      </c>
      <c r="C2625" s="405" t="s">
        <v>1299</v>
      </c>
      <c r="D2625" s="405">
        <v>46.84</v>
      </c>
    </row>
    <row r="2626" spans="1:4" ht="25.5">
      <c r="A2626" s="405">
        <v>38991</v>
      </c>
      <c r="B2626" s="406" t="s">
        <v>9250</v>
      </c>
      <c r="C2626" s="405" t="s">
        <v>1299</v>
      </c>
      <c r="D2626" s="405">
        <v>94.64</v>
      </c>
    </row>
    <row r="2627" spans="1:4" ht="25.5">
      <c r="A2627" s="405">
        <v>38913</v>
      </c>
      <c r="B2627" s="406" t="s">
        <v>9251</v>
      </c>
      <c r="C2627" s="405" t="s">
        <v>1299</v>
      </c>
      <c r="D2627" s="405">
        <v>9.5299999999999994</v>
      </c>
    </row>
    <row r="2628" spans="1:4" ht="25.5">
      <c r="A2628" s="405">
        <v>38914</v>
      </c>
      <c r="B2628" s="406" t="s">
        <v>9252</v>
      </c>
      <c r="C2628" s="405" t="s">
        <v>1299</v>
      </c>
      <c r="D2628" s="405">
        <v>11.05</v>
      </c>
    </row>
    <row r="2629" spans="1:4" ht="25.5">
      <c r="A2629" s="405">
        <v>38915</v>
      </c>
      <c r="B2629" s="406" t="s">
        <v>9253</v>
      </c>
      <c r="C2629" s="405" t="s">
        <v>1299</v>
      </c>
      <c r="D2629" s="405">
        <v>19.2</v>
      </c>
    </row>
    <row r="2630" spans="1:4" ht="25.5">
      <c r="A2630" s="405">
        <v>38916</v>
      </c>
      <c r="B2630" s="406" t="s">
        <v>9254</v>
      </c>
      <c r="C2630" s="405" t="s">
        <v>1299</v>
      </c>
      <c r="D2630" s="405">
        <v>25.32</v>
      </c>
    </row>
    <row r="2631" spans="1:4" ht="25.5">
      <c r="A2631" s="405">
        <v>39300</v>
      </c>
      <c r="B2631" s="406" t="s">
        <v>9255</v>
      </c>
      <c r="C2631" s="405" t="s">
        <v>1299</v>
      </c>
      <c r="D2631" s="405">
        <v>8.61</v>
      </c>
    </row>
    <row r="2632" spans="1:4" ht="25.5">
      <c r="A2632" s="405">
        <v>39301</v>
      </c>
      <c r="B2632" s="406" t="s">
        <v>9256</v>
      </c>
      <c r="C2632" s="405" t="s">
        <v>1299</v>
      </c>
      <c r="D2632" s="405">
        <v>11.95</v>
      </c>
    </row>
    <row r="2633" spans="1:4" ht="25.5">
      <c r="A2633" s="405">
        <v>39302</v>
      </c>
      <c r="B2633" s="406" t="s">
        <v>9257</v>
      </c>
      <c r="C2633" s="405" t="s">
        <v>1299</v>
      </c>
      <c r="D2633" s="405">
        <v>15.01</v>
      </c>
    </row>
    <row r="2634" spans="1:4" ht="25.5">
      <c r="A2634" s="405">
        <v>39303</v>
      </c>
      <c r="B2634" s="406" t="s">
        <v>9258</v>
      </c>
      <c r="C2634" s="405" t="s">
        <v>1299</v>
      </c>
      <c r="D2634" s="405">
        <v>26.39</v>
      </c>
    </row>
    <row r="2635" spans="1:4" ht="38.25">
      <c r="A2635" s="405">
        <v>38923</v>
      </c>
      <c r="B2635" s="406" t="s">
        <v>9259</v>
      </c>
      <c r="C2635" s="405" t="s">
        <v>1299</v>
      </c>
      <c r="D2635" s="405">
        <v>8.41</v>
      </c>
    </row>
    <row r="2636" spans="1:4" ht="38.25">
      <c r="A2636" s="405">
        <v>38925</v>
      </c>
      <c r="B2636" s="406" t="s">
        <v>9260</v>
      </c>
      <c r="C2636" s="405" t="s">
        <v>1299</v>
      </c>
      <c r="D2636" s="405">
        <v>9.0299999999999994</v>
      </c>
    </row>
    <row r="2637" spans="1:4" ht="38.25">
      <c r="A2637" s="405">
        <v>38926</v>
      </c>
      <c r="B2637" s="406" t="s">
        <v>9261</v>
      </c>
      <c r="C2637" s="405" t="s">
        <v>1299</v>
      </c>
      <c r="D2637" s="405">
        <v>12.9</v>
      </c>
    </row>
    <row r="2638" spans="1:4" ht="38.25">
      <c r="A2638" s="405">
        <v>38927</v>
      </c>
      <c r="B2638" s="406" t="s">
        <v>9262</v>
      </c>
      <c r="C2638" s="405" t="s">
        <v>1299</v>
      </c>
      <c r="D2638" s="405">
        <v>13.8</v>
      </c>
    </row>
    <row r="2639" spans="1:4" ht="38.25">
      <c r="A2639" s="405">
        <v>39304</v>
      </c>
      <c r="B2639" s="406" t="s">
        <v>9263</v>
      </c>
      <c r="C2639" s="405" t="s">
        <v>1299</v>
      </c>
      <c r="D2639" s="405">
        <v>10.63</v>
      </c>
    </row>
    <row r="2640" spans="1:4" ht="38.25">
      <c r="A2640" s="405">
        <v>38924</v>
      </c>
      <c r="B2640" s="406" t="s">
        <v>9264</v>
      </c>
      <c r="C2640" s="405" t="s">
        <v>1299</v>
      </c>
      <c r="D2640" s="405">
        <v>15.15</v>
      </c>
    </row>
    <row r="2641" spans="1:4" ht="38.25">
      <c r="A2641" s="405">
        <v>39305</v>
      </c>
      <c r="B2641" s="406" t="s">
        <v>9265</v>
      </c>
      <c r="C2641" s="405" t="s">
        <v>1299</v>
      </c>
      <c r="D2641" s="405">
        <v>13.92</v>
      </c>
    </row>
    <row r="2642" spans="1:4" ht="38.25">
      <c r="A2642" s="405">
        <v>39306</v>
      </c>
      <c r="B2642" s="406" t="s">
        <v>9266</v>
      </c>
      <c r="C2642" s="405" t="s">
        <v>1299</v>
      </c>
      <c r="D2642" s="405">
        <v>17.420000000000002</v>
      </c>
    </row>
    <row r="2643" spans="1:4" ht="38.25">
      <c r="A2643" s="405">
        <v>38928</v>
      </c>
      <c r="B2643" s="406" t="s">
        <v>9267</v>
      </c>
      <c r="C2643" s="405" t="s">
        <v>1299</v>
      </c>
      <c r="D2643" s="405">
        <v>15.3</v>
      </c>
    </row>
    <row r="2644" spans="1:4" ht="38.25">
      <c r="A2644" s="405">
        <v>38929</v>
      </c>
      <c r="B2644" s="406" t="s">
        <v>9268</v>
      </c>
      <c r="C2644" s="405" t="s">
        <v>1299</v>
      </c>
      <c r="D2644" s="405">
        <v>27.12</v>
      </c>
    </row>
    <row r="2645" spans="1:4" ht="38.25">
      <c r="A2645" s="405">
        <v>39307</v>
      </c>
      <c r="B2645" s="406" t="s">
        <v>9269</v>
      </c>
      <c r="C2645" s="405" t="s">
        <v>1299</v>
      </c>
      <c r="D2645" s="405">
        <v>20.04</v>
      </c>
    </row>
    <row r="2646" spans="1:4" ht="38.25">
      <c r="A2646" s="405">
        <v>38930</v>
      </c>
      <c r="B2646" s="406" t="s">
        <v>9270</v>
      </c>
      <c r="C2646" s="405" t="s">
        <v>1299</v>
      </c>
      <c r="D2646" s="405">
        <v>34.08</v>
      </c>
    </row>
    <row r="2647" spans="1:4" ht="38.25">
      <c r="A2647" s="405">
        <v>38931</v>
      </c>
      <c r="B2647" s="406" t="s">
        <v>9271</v>
      </c>
      <c r="C2647" s="405" t="s">
        <v>1299</v>
      </c>
      <c r="D2647" s="405">
        <v>8.58</v>
      </c>
    </row>
    <row r="2648" spans="1:4" ht="38.25">
      <c r="A2648" s="405">
        <v>38932</v>
      </c>
      <c r="B2648" s="406" t="s">
        <v>9272</v>
      </c>
      <c r="C2648" s="405" t="s">
        <v>1299</v>
      </c>
      <c r="D2648" s="405">
        <v>8.67</v>
      </c>
    </row>
    <row r="2649" spans="1:4" ht="38.25">
      <c r="A2649" s="405">
        <v>38934</v>
      </c>
      <c r="B2649" s="406" t="s">
        <v>9273</v>
      </c>
      <c r="C2649" s="405" t="s">
        <v>1299</v>
      </c>
      <c r="D2649" s="405">
        <v>12.81</v>
      </c>
    </row>
    <row r="2650" spans="1:4" ht="38.25">
      <c r="A2650" s="405">
        <v>38935</v>
      </c>
      <c r="B2650" s="406" t="s">
        <v>9274</v>
      </c>
      <c r="C2650" s="405" t="s">
        <v>1299</v>
      </c>
      <c r="D2650" s="405">
        <v>13.7</v>
      </c>
    </row>
    <row r="2651" spans="1:4" ht="38.25">
      <c r="A2651" s="405">
        <v>38936</v>
      </c>
      <c r="B2651" s="406" t="s">
        <v>9275</v>
      </c>
      <c r="C2651" s="405" t="s">
        <v>1299</v>
      </c>
      <c r="D2651" s="405">
        <v>14.68</v>
      </c>
    </row>
    <row r="2652" spans="1:4" ht="38.25">
      <c r="A2652" s="405">
        <v>38937</v>
      </c>
      <c r="B2652" s="406" t="s">
        <v>9276</v>
      </c>
      <c r="C2652" s="405" t="s">
        <v>1299</v>
      </c>
      <c r="D2652" s="405">
        <v>17.89</v>
      </c>
    </row>
    <row r="2653" spans="1:4" ht="38.25">
      <c r="A2653" s="405">
        <v>38938</v>
      </c>
      <c r="B2653" s="406" t="s">
        <v>9277</v>
      </c>
      <c r="C2653" s="405" t="s">
        <v>1299</v>
      </c>
      <c r="D2653" s="405">
        <v>26.6</v>
      </c>
    </row>
    <row r="2654" spans="1:4" ht="25.5">
      <c r="A2654" s="405">
        <v>3489</v>
      </c>
      <c r="B2654" s="406" t="s">
        <v>9278</v>
      </c>
      <c r="C2654" s="405" t="s">
        <v>1299</v>
      </c>
      <c r="D2654" s="405">
        <v>8.32</v>
      </c>
    </row>
    <row r="2655" spans="1:4" ht="25.5">
      <c r="A2655" s="405">
        <v>20151</v>
      </c>
      <c r="B2655" s="406" t="s">
        <v>9279</v>
      </c>
      <c r="C2655" s="405" t="s">
        <v>1299</v>
      </c>
      <c r="D2655" s="405">
        <v>13.12</v>
      </c>
    </row>
    <row r="2656" spans="1:4" ht="25.5">
      <c r="A2656" s="405">
        <v>20152</v>
      </c>
      <c r="B2656" s="406" t="s">
        <v>9280</v>
      </c>
      <c r="C2656" s="405" t="s">
        <v>1299</v>
      </c>
      <c r="D2656" s="405">
        <v>45.66</v>
      </c>
    </row>
    <row r="2657" spans="1:4" ht="25.5">
      <c r="A2657" s="405">
        <v>20148</v>
      </c>
      <c r="B2657" s="406" t="s">
        <v>9281</v>
      </c>
      <c r="C2657" s="405" t="s">
        <v>1299</v>
      </c>
      <c r="D2657" s="405">
        <v>2.61</v>
      </c>
    </row>
    <row r="2658" spans="1:4" ht="25.5">
      <c r="A2658" s="405">
        <v>20149</v>
      </c>
      <c r="B2658" s="406" t="s">
        <v>9282</v>
      </c>
      <c r="C2658" s="405" t="s">
        <v>1299</v>
      </c>
      <c r="D2658" s="405">
        <v>4.04</v>
      </c>
    </row>
    <row r="2659" spans="1:4" ht="25.5">
      <c r="A2659" s="405">
        <v>20150</v>
      </c>
      <c r="B2659" s="406" t="s">
        <v>9283</v>
      </c>
      <c r="C2659" s="405" t="s">
        <v>1299</v>
      </c>
      <c r="D2659" s="405">
        <v>9.42</v>
      </c>
    </row>
    <row r="2660" spans="1:4" ht="25.5">
      <c r="A2660" s="405">
        <v>20157</v>
      </c>
      <c r="B2660" s="406" t="s">
        <v>9284</v>
      </c>
      <c r="C2660" s="405" t="s">
        <v>1299</v>
      </c>
      <c r="D2660" s="405">
        <v>17.7</v>
      </c>
    </row>
    <row r="2661" spans="1:4" ht="25.5">
      <c r="A2661" s="405">
        <v>20158</v>
      </c>
      <c r="B2661" s="406" t="s">
        <v>9285</v>
      </c>
      <c r="C2661" s="405" t="s">
        <v>1299</v>
      </c>
      <c r="D2661" s="405">
        <v>58.82</v>
      </c>
    </row>
    <row r="2662" spans="1:4" ht="25.5">
      <c r="A2662" s="405">
        <v>20154</v>
      </c>
      <c r="B2662" s="406" t="s">
        <v>9286</v>
      </c>
      <c r="C2662" s="405" t="s">
        <v>1299</v>
      </c>
      <c r="D2662" s="405">
        <v>3.35</v>
      </c>
    </row>
    <row r="2663" spans="1:4" ht="25.5">
      <c r="A2663" s="405">
        <v>20155</v>
      </c>
      <c r="B2663" s="406" t="s">
        <v>9287</v>
      </c>
      <c r="C2663" s="405" t="s">
        <v>1299</v>
      </c>
      <c r="D2663" s="405">
        <v>5.0199999999999996</v>
      </c>
    </row>
    <row r="2664" spans="1:4" ht="25.5">
      <c r="A2664" s="405">
        <v>20156</v>
      </c>
      <c r="B2664" s="406" t="s">
        <v>9288</v>
      </c>
      <c r="C2664" s="405" t="s">
        <v>1299</v>
      </c>
      <c r="D2664" s="405">
        <v>11.3</v>
      </c>
    </row>
    <row r="2665" spans="1:4" ht="25.5">
      <c r="A2665" s="405">
        <v>3512</v>
      </c>
      <c r="B2665" s="406" t="s">
        <v>9289</v>
      </c>
      <c r="C2665" s="405" t="s">
        <v>1299</v>
      </c>
      <c r="D2665" s="405">
        <v>130.44999999999999</v>
      </c>
    </row>
    <row r="2666" spans="1:4" ht="25.5">
      <c r="A2666" s="405">
        <v>3499</v>
      </c>
      <c r="B2666" s="406" t="s">
        <v>9290</v>
      </c>
      <c r="C2666" s="405" t="s">
        <v>1299</v>
      </c>
      <c r="D2666" s="405">
        <v>0.55000000000000004</v>
      </c>
    </row>
    <row r="2667" spans="1:4" ht="25.5">
      <c r="A2667" s="405">
        <v>3500</v>
      </c>
      <c r="B2667" s="406" t="s">
        <v>9291</v>
      </c>
      <c r="C2667" s="405" t="s">
        <v>1299</v>
      </c>
      <c r="D2667" s="405">
        <v>0.93</v>
      </c>
    </row>
    <row r="2668" spans="1:4" ht="25.5">
      <c r="A2668" s="405">
        <v>3501</v>
      </c>
      <c r="B2668" s="406" t="s">
        <v>9292</v>
      </c>
      <c r="C2668" s="405" t="s">
        <v>1299</v>
      </c>
      <c r="D2668" s="405">
        <v>2.7</v>
      </c>
    </row>
    <row r="2669" spans="1:4" ht="25.5">
      <c r="A2669" s="405">
        <v>3502</v>
      </c>
      <c r="B2669" s="406" t="s">
        <v>9293</v>
      </c>
      <c r="C2669" s="405" t="s">
        <v>1299</v>
      </c>
      <c r="D2669" s="405">
        <v>3.85</v>
      </c>
    </row>
    <row r="2670" spans="1:4" ht="25.5">
      <c r="A2670" s="405">
        <v>3503</v>
      </c>
      <c r="B2670" s="406" t="s">
        <v>9294</v>
      </c>
      <c r="C2670" s="405" t="s">
        <v>1299</v>
      </c>
      <c r="D2670" s="405">
        <v>4.6100000000000003</v>
      </c>
    </row>
    <row r="2671" spans="1:4" ht="25.5">
      <c r="A2671" s="405">
        <v>3477</v>
      </c>
      <c r="B2671" s="406" t="s">
        <v>9295</v>
      </c>
      <c r="C2671" s="405" t="s">
        <v>1299</v>
      </c>
      <c r="D2671" s="405">
        <v>17.850000000000001</v>
      </c>
    </row>
    <row r="2672" spans="1:4" ht="25.5">
      <c r="A2672" s="405">
        <v>3478</v>
      </c>
      <c r="B2672" s="406" t="s">
        <v>9296</v>
      </c>
      <c r="C2672" s="405" t="s">
        <v>1299</v>
      </c>
      <c r="D2672" s="405">
        <v>41.03</v>
      </c>
    </row>
    <row r="2673" spans="1:4" ht="25.5">
      <c r="A2673" s="405">
        <v>3525</v>
      </c>
      <c r="B2673" s="406" t="s">
        <v>9297</v>
      </c>
      <c r="C2673" s="405" t="s">
        <v>1299</v>
      </c>
      <c r="D2673" s="405">
        <v>48.68</v>
      </c>
    </row>
    <row r="2674" spans="1:4" ht="25.5">
      <c r="A2674" s="405">
        <v>3511</v>
      </c>
      <c r="B2674" s="406" t="s">
        <v>9298</v>
      </c>
      <c r="C2674" s="405" t="s">
        <v>1299</v>
      </c>
      <c r="D2674" s="405">
        <v>57.12</v>
      </c>
    </row>
    <row r="2675" spans="1:4" ht="38.25">
      <c r="A2675" s="405">
        <v>38917</v>
      </c>
      <c r="B2675" s="406" t="s">
        <v>9299</v>
      </c>
      <c r="C2675" s="405" t="s">
        <v>1299</v>
      </c>
      <c r="D2675" s="405">
        <v>8.2100000000000009</v>
      </c>
    </row>
    <row r="2676" spans="1:4" ht="38.25">
      <c r="A2676" s="405">
        <v>38919</v>
      </c>
      <c r="B2676" s="406" t="s">
        <v>9300</v>
      </c>
      <c r="C2676" s="405" t="s">
        <v>1299</v>
      </c>
      <c r="D2676" s="405">
        <v>12.21</v>
      </c>
    </row>
    <row r="2677" spans="1:4" ht="38.25">
      <c r="A2677" s="405">
        <v>38922</v>
      </c>
      <c r="B2677" s="406" t="s">
        <v>9301</v>
      </c>
      <c r="C2677" s="405" t="s">
        <v>1299</v>
      </c>
      <c r="D2677" s="405">
        <v>15.78</v>
      </c>
    </row>
    <row r="2678" spans="1:4" ht="38.25">
      <c r="A2678" s="405">
        <v>38921</v>
      </c>
      <c r="B2678" s="406" t="s">
        <v>9302</v>
      </c>
      <c r="C2678" s="405" t="s">
        <v>1299</v>
      </c>
      <c r="D2678" s="405">
        <v>19.510000000000002</v>
      </c>
    </row>
    <row r="2679" spans="1:4" ht="38.25">
      <c r="A2679" s="405">
        <v>38918</v>
      </c>
      <c r="B2679" s="406" t="s">
        <v>9303</v>
      </c>
      <c r="C2679" s="405" t="s">
        <v>1299</v>
      </c>
      <c r="D2679" s="405">
        <v>18.54</v>
      </c>
    </row>
    <row r="2680" spans="1:4" ht="38.25">
      <c r="A2680" s="405">
        <v>38920</v>
      </c>
      <c r="B2680" s="406" t="s">
        <v>9304</v>
      </c>
      <c r="C2680" s="405" t="s">
        <v>1299</v>
      </c>
      <c r="D2680" s="405">
        <v>23.18</v>
      </c>
    </row>
    <row r="2681" spans="1:4" ht="63.75">
      <c r="A2681" s="405">
        <v>3104</v>
      </c>
      <c r="B2681" s="406" t="s">
        <v>9305</v>
      </c>
      <c r="C2681" s="405" t="s">
        <v>1307</v>
      </c>
      <c r="D2681" s="405">
        <v>389.41</v>
      </c>
    </row>
    <row r="2682" spans="1:4" ht="51">
      <c r="A2682" s="405">
        <v>12032</v>
      </c>
      <c r="B2682" s="406" t="s">
        <v>9306</v>
      </c>
      <c r="C2682" s="405" t="s">
        <v>1301</v>
      </c>
      <c r="D2682" s="405">
        <v>43.33</v>
      </c>
    </row>
    <row r="2683" spans="1:4" ht="51">
      <c r="A2683" s="405">
        <v>12030</v>
      </c>
      <c r="B2683" s="406" t="s">
        <v>9307</v>
      </c>
      <c r="C2683" s="405" t="s">
        <v>1301</v>
      </c>
      <c r="D2683" s="405">
        <v>40.72</v>
      </c>
    </row>
    <row r="2684" spans="1:4" ht="38.25">
      <c r="A2684" s="405">
        <v>10908</v>
      </c>
      <c r="B2684" s="406" t="s">
        <v>9308</v>
      </c>
      <c r="C2684" s="405" t="s">
        <v>1299</v>
      </c>
      <c r="D2684" s="405">
        <v>9.91</v>
      </c>
    </row>
    <row r="2685" spans="1:4" ht="38.25">
      <c r="A2685" s="405">
        <v>10909</v>
      </c>
      <c r="B2685" s="406" t="s">
        <v>9309</v>
      </c>
      <c r="C2685" s="405" t="s">
        <v>1299</v>
      </c>
      <c r="D2685" s="405">
        <v>15.81</v>
      </c>
    </row>
    <row r="2686" spans="1:4" ht="38.25">
      <c r="A2686" s="405">
        <v>3669</v>
      </c>
      <c r="B2686" s="406" t="s">
        <v>9310</v>
      </c>
      <c r="C2686" s="405" t="s">
        <v>1299</v>
      </c>
      <c r="D2686" s="405">
        <v>6.77</v>
      </c>
    </row>
    <row r="2687" spans="1:4" ht="38.25">
      <c r="A2687" s="405">
        <v>20138</v>
      </c>
      <c r="B2687" s="406" t="s">
        <v>9311</v>
      </c>
      <c r="C2687" s="405" t="s">
        <v>1299</v>
      </c>
      <c r="D2687" s="405">
        <v>33.659999999999997</v>
      </c>
    </row>
    <row r="2688" spans="1:4" ht="25.5">
      <c r="A2688" s="405">
        <v>20139</v>
      </c>
      <c r="B2688" s="406" t="s">
        <v>9312</v>
      </c>
      <c r="C2688" s="405" t="s">
        <v>1299</v>
      </c>
      <c r="D2688" s="405">
        <v>56.54</v>
      </c>
    </row>
    <row r="2689" spans="1:4" ht="25.5">
      <c r="A2689" s="405">
        <v>3668</v>
      </c>
      <c r="B2689" s="406" t="s">
        <v>9313</v>
      </c>
      <c r="C2689" s="405" t="s">
        <v>1299</v>
      </c>
      <c r="D2689" s="405">
        <v>22.42</v>
      </c>
    </row>
    <row r="2690" spans="1:4" ht="25.5">
      <c r="A2690" s="405">
        <v>3656</v>
      </c>
      <c r="B2690" s="406" t="s">
        <v>9314</v>
      </c>
      <c r="C2690" s="405" t="s">
        <v>1299</v>
      </c>
      <c r="D2690" s="405">
        <v>11.11</v>
      </c>
    </row>
    <row r="2691" spans="1:4" ht="25.5">
      <c r="A2691" s="405">
        <v>10911</v>
      </c>
      <c r="B2691" s="406" t="s">
        <v>9315</v>
      </c>
      <c r="C2691" s="405" t="s">
        <v>1299</v>
      </c>
      <c r="D2691" s="405">
        <v>12.33</v>
      </c>
    </row>
    <row r="2692" spans="1:4" ht="25.5">
      <c r="A2692" s="405">
        <v>3654</v>
      </c>
      <c r="B2692" s="406" t="s">
        <v>9316</v>
      </c>
      <c r="C2692" s="405" t="s">
        <v>1299</v>
      </c>
      <c r="D2692" s="405">
        <v>2.89</v>
      </c>
    </row>
    <row r="2693" spans="1:4" ht="25.5">
      <c r="A2693" s="405">
        <v>3664</v>
      </c>
      <c r="B2693" s="406" t="s">
        <v>9317</v>
      </c>
      <c r="C2693" s="405" t="s">
        <v>1299</v>
      </c>
      <c r="D2693" s="405">
        <v>3.59</v>
      </c>
    </row>
    <row r="2694" spans="1:4" ht="25.5">
      <c r="A2694" s="405">
        <v>3657</v>
      </c>
      <c r="B2694" s="406" t="s">
        <v>9318</v>
      </c>
      <c r="C2694" s="405" t="s">
        <v>1299</v>
      </c>
      <c r="D2694" s="405">
        <v>3.87</v>
      </c>
    </row>
    <row r="2695" spans="1:4" ht="38.25">
      <c r="A2695" s="405">
        <v>12625</v>
      </c>
      <c r="B2695" s="406" t="s">
        <v>9319</v>
      </c>
      <c r="C2695" s="405" t="s">
        <v>1299</v>
      </c>
      <c r="D2695" s="405">
        <v>9.4700000000000006</v>
      </c>
    </row>
    <row r="2696" spans="1:4" ht="25.5">
      <c r="A2696" s="405">
        <v>20136</v>
      </c>
      <c r="B2696" s="406" t="s">
        <v>9320</v>
      </c>
      <c r="C2696" s="405" t="s">
        <v>1299</v>
      </c>
      <c r="D2696" s="405">
        <v>75.95</v>
      </c>
    </row>
    <row r="2697" spans="1:4" ht="25.5">
      <c r="A2697" s="405">
        <v>20144</v>
      </c>
      <c r="B2697" s="406" t="s">
        <v>9321</v>
      </c>
      <c r="C2697" s="405" t="s">
        <v>1299</v>
      </c>
      <c r="D2697" s="405">
        <v>33.36</v>
      </c>
    </row>
    <row r="2698" spans="1:4" ht="25.5">
      <c r="A2698" s="405">
        <v>20143</v>
      </c>
      <c r="B2698" s="406" t="s">
        <v>9322</v>
      </c>
      <c r="C2698" s="405" t="s">
        <v>1299</v>
      </c>
      <c r="D2698" s="405">
        <v>31.16</v>
      </c>
    </row>
    <row r="2699" spans="1:4" ht="25.5">
      <c r="A2699" s="405">
        <v>20145</v>
      </c>
      <c r="B2699" s="406" t="s">
        <v>9323</v>
      </c>
      <c r="C2699" s="405" t="s">
        <v>1299</v>
      </c>
      <c r="D2699" s="405">
        <v>88.42</v>
      </c>
    </row>
    <row r="2700" spans="1:4" ht="25.5">
      <c r="A2700" s="405">
        <v>20146</v>
      </c>
      <c r="B2700" s="406" t="s">
        <v>9324</v>
      </c>
      <c r="C2700" s="405" t="s">
        <v>1299</v>
      </c>
      <c r="D2700" s="405">
        <v>99.71</v>
      </c>
    </row>
    <row r="2701" spans="1:4" ht="25.5">
      <c r="A2701" s="405">
        <v>20140</v>
      </c>
      <c r="B2701" s="406" t="s">
        <v>9325</v>
      </c>
      <c r="C2701" s="405" t="s">
        <v>1299</v>
      </c>
      <c r="D2701" s="405">
        <v>3.97</v>
      </c>
    </row>
    <row r="2702" spans="1:4" ht="25.5">
      <c r="A2702" s="405">
        <v>20141</v>
      </c>
      <c r="B2702" s="406" t="s">
        <v>9326</v>
      </c>
      <c r="C2702" s="405" t="s">
        <v>1299</v>
      </c>
      <c r="D2702" s="405">
        <v>6.97</v>
      </c>
    </row>
    <row r="2703" spans="1:4" ht="25.5">
      <c r="A2703" s="405">
        <v>20142</v>
      </c>
      <c r="B2703" s="406" t="s">
        <v>9327</v>
      </c>
      <c r="C2703" s="405" t="s">
        <v>1299</v>
      </c>
      <c r="D2703" s="405">
        <v>21.32</v>
      </c>
    </row>
    <row r="2704" spans="1:4" ht="25.5">
      <c r="A2704" s="405">
        <v>3659</v>
      </c>
      <c r="B2704" s="406" t="s">
        <v>9328</v>
      </c>
      <c r="C2704" s="405" t="s">
        <v>1299</v>
      </c>
      <c r="D2704" s="405">
        <v>9.25</v>
      </c>
    </row>
    <row r="2705" spans="1:4" ht="25.5">
      <c r="A2705" s="405">
        <v>3660</v>
      </c>
      <c r="B2705" s="406" t="s">
        <v>9329</v>
      </c>
      <c r="C2705" s="405" t="s">
        <v>1299</v>
      </c>
      <c r="D2705" s="405">
        <v>13.33</v>
      </c>
    </row>
    <row r="2706" spans="1:4" ht="25.5">
      <c r="A2706" s="405">
        <v>3662</v>
      </c>
      <c r="B2706" s="406" t="s">
        <v>9330</v>
      </c>
      <c r="C2706" s="405" t="s">
        <v>1299</v>
      </c>
      <c r="D2706" s="405">
        <v>5.03</v>
      </c>
    </row>
    <row r="2707" spans="1:4" ht="25.5">
      <c r="A2707" s="405">
        <v>3661</v>
      </c>
      <c r="B2707" s="406" t="s">
        <v>9331</v>
      </c>
      <c r="C2707" s="405" t="s">
        <v>1299</v>
      </c>
      <c r="D2707" s="405">
        <v>7.41</v>
      </c>
    </row>
    <row r="2708" spans="1:4" ht="25.5">
      <c r="A2708" s="405">
        <v>3658</v>
      </c>
      <c r="B2708" s="406" t="s">
        <v>9332</v>
      </c>
      <c r="C2708" s="405" t="s">
        <v>1299</v>
      </c>
      <c r="D2708" s="405">
        <v>9.43</v>
      </c>
    </row>
    <row r="2709" spans="1:4" ht="25.5">
      <c r="A2709" s="405">
        <v>3670</v>
      </c>
      <c r="B2709" s="406" t="s">
        <v>9333</v>
      </c>
      <c r="C2709" s="405" t="s">
        <v>1299</v>
      </c>
      <c r="D2709" s="405">
        <v>12.3</v>
      </c>
    </row>
    <row r="2710" spans="1:4" ht="25.5">
      <c r="A2710" s="405">
        <v>3666</v>
      </c>
      <c r="B2710" s="406" t="s">
        <v>9334</v>
      </c>
      <c r="C2710" s="405" t="s">
        <v>1299</v>
      </c>
      <c r="D2710" s="405">
        <v>2.08</v>
      </c>
    </row>
    <row r="2711" spans="1:4">
      <c r="A2711" s="405">
        <v>14157</v>
      </c>
      <c r="B2711" s="406" t="s">
        <v>9335</v>
      </c>
      <c r="C2711" s="405" t="s">
        <v>1299</v>
      </c>
      <c r="D2711" s="405">
        <v>0.88</v>
      </c>
    </row>
    <row r="2712" spans="1:4" ht="25.5">
      <c r="A2712" s="405">
        <v>3653</v>
      </c>
      <c r="B2712" s="406" t="s">
        <v>9336</v>
      </c>
      <c r="C2712" s="405" t="s">
        <v>1299</v>
      </c>
      <c r="D2712" s="405">
        <v>61.2</v>
      </c>
    </row>
    <row r="2713" spans="1:4" ht="25.5">
      <c r="A2713" s="405">
        <v>3649</v>
      </c>
      <c r="B2713" s="406" t="s">
        <v>9337</v>
      </c>
      <c r="C2713" s="405" t="s">
        <v>1299</v>
      </c>
      <c r="D2713" s="405">
        <v>126.77</v>
      </c>
    </row>
    <row r="2714" spans="1:4" ht="38.25">
      <c r="A2714" s="405">
        <v>42696</v>
      </c>
      <c r="B2714" s="406" t="s">
        <v>11988</v>
      </c>
      <c r="C2714" s="405" t="s">
        <v>1299</v>
      </c>
      <c r="D2714" s="405">
        <v>354.69</v>
      </c>
    </row>
    <row r="2715" spans="1:4" ht="38.25">
      <c r="A2715" s="405">
        <v>42697</v>
      </c>
      <c r="B2715" s="406" t="s">
        <v>11989</v>
      </c>
      <c r="C2715" s="405" t="s">
        <v>1299</v>
      </c>
      <c r="D2715" s="405">
        <v>534.16999999999996</v>
      </c>
    </row>
    <row r="2716" spans="1:4" ht="38.25">
      <c r="A2716" s="405">
        <v>42698</v>
      </c>
      <c r="B2716" s="406" t="s">
        <v>11990</v>
      </c>
      <c r="C2716" s="405" t="s">
        <v>1299</v>
      </c>
      <c r="D2716" s="405">
        <v>744.08</v>
      </c>
    </row>
    <row r="2717" spans="1:4" ht="25.5">
      <c r="A2717" s="405">
        <v>39875</v>
      </c>
      <c r="B2717" s="406" t="s">
        <v>9338</v>
      </c>
      <c r="C2717" s="405" t="s">
        <v>1299</v>
      </c>
      <c r="D2717" s="405">
        <v>548.04</v>
      </c>
    </row>
    <row r="2718" spans="1:4" ht="25.5">
      <c r="A2718" s="405">
        <v>39876</v>
      </c>
      <c r="B2718" s="406" t="s">
        <v>9339</v>
      </c>
      <c r="C2718" s="405" t="s">
        <v>1299</v>
      </c>
      <c r="D2718" s="405">
        <v>686.15</v>
      </c>
    </row>
    <row r="2719" spans="1:4" ht="25.5">
      <c r="A2719" s="405">
        <v>39877</v>
      </c>
      <c r="B2719" s="406" t="s">
        <v>9340</v>
      </c>
      <c r="C2719" s="405" t="s">
        <v>1299</v>
      </c>
      <c r="D2719" s="405">
        <v>951.66</v>
      </c>
    </row>
    <row r="2720" spans="1:4" ht="25.5">
      <c r="A2720" s="405">
        <v>39878</v>
      </c>
      <c r="B2720" s="406" t="s">
        <v>9341</v>
      </c>
      <c r="C2720" s="405" t="s">
        <v>1299</v>
      </c>
      <c r="D2720" s="407">
        <v>1256.98</v>
      </c>
    </row>
    <row r="2721" spans="1:4" ht="25.5">
      <c r="A2721" s="405">
        <v>39872</v>
      </c>
      <c r="B2721" s="406" t="s">
        <v>9342</v>
      </c>
      <c r="C2721" s="405" t="s">
        <v>1299</v>
      </c>
      <c r="D2721" s="405">
        <v>375.83</v>
      </c>
    </row>
    <row r="2722" spans="1:4" ht="25.5">
      <c r="A2722" s="405">
        <v>39873</v>
      </c>
      <c r="B2722" s="406" t="s">
        <v>9343</v>
      </c>
      <c r="C2722" s="405" t="s">
        <v>1299</v>
      </c>
      <c r="D2722" s="405">
        <v>435.94</v>
      </c>
    </row>
    <row r="2723" spans="1:4" ht="25.5">
      <c r="A2723" s="405">
        <v>39874</v>
      </c>
      <c r="B2723" s="406" t="s">
        <v>9344</v>
      </c>
      <c r="C2723" s="405" t="s">
        <v>1299</v>
      </c>
      <c r="D2723" s="405">
        <v>478.83</v>
      </c>
    </row>
    <row r="2724" spans="1:4" ht="25.5">
      <c r="A2724" s="405">
        <v>3674</v>
      </c>
      <c r="B2724" s="406" t="s">
        <v>9345</v>
      </c>
      <c r="C2724" s="405" t="s">
        <v>1303</v>
      </c>
      <c r="D2724" s="405">
        <v>60.39</v>
      </c>
    </row>
    <row r="2725" spans="1:4" ht="25.5">
      <c r="A2725" s="405">
        <v>3681</v>
      </c>
      <c r="B2725" s="406" t="s">
        <v>9346</v>
      </c>
      <c r="C2725" s="405" t="s">
        <v>1303</v>
      </c>
      <c r="D2725" s="405">
        <v>89.85</v>
      </c>
    </row>
    <row r="2726" spans="1:4" ht="25.5">
      <c r="A2726" s="405">
        <v>3676</v>
      </c>
      <c r="B2726" s="406" t="s">
        <v>9347</v>
      </c>
      <c r="C2726" s="405" t="s">
        <v>1303</v>
      </c>
      <c r="D2726" s="405">
        <v>338.14</v>
      </c>
    </row>
    <row r="2727" spans="1:4" ht="25.5">
      <c r="A2727" s="405">
        <v>3679</v>
      </c>
      <c r="B2727" s="406" t="s">
        <v>9348</v>
      </c>
      <c r="C2727" s="405" t="s">
        <v>1303</v>
      </c>
      <c r="D2727" s="405">
        <v>279.75</v>
      </c>
    </row>
    <row r="2728" spans="1:4" ht="25.5">
      <c r="A2728" s="405">
        <v>3672</v>
      </c>
      <c r="B2728" s="406" t="s">
        <v>9349</v>
      </c>
      <c r="C2728" s="405" t="s">
        <v>1303</v>
      </c>
      <c r="D2728" s="405">
        <v>0.95</v>
      </c>
    </row>
    <row r="2729" spans="1:4" ht="25.5">
      <c r="A2729" s="405">
        <v>3671</v>
      </c>
      <c r="B2729" s="406" t="s">
        <v>9350</v>
      </c>
      <c r="C2729" s="405" t="s">
        <v>1303</v>
      </c>
      <c r="D2729" s="405">
        <v>0.9</v>
      </c>
    </row>
    <row r="2730" spans="1:4" ht="25.5">
      <c r="A2730" s="405">
        <v>3673</v>
      </c>
      <c r="B2730" s="406" t="s">
        <v>9351</v>
      </c>
      <c r="C2730" s="405" t="s">
        <v>1303</v>
      </c>
      <c r="D2730" s="405">
        <v>1.41</v>
      </c>
    </row>
    <row r="2731" spans="1:4" ht="38.25">
      <c r="A2731" s="405">
        <v>38394</v>
      </c>
      <c r="B2731" s="406" t="s">
        <v>9352</v>
      </c>
      <c r="C2731" s="405" t="s">
        <v>1299</v>
      </c>
      <c r="D2731" s="405">
        <v>267.97000000000003</v>
      </c>
    </row>
    <row r="2732" spans="1:4" ht="25.5">
      <c r="A2732" s="405">
        <v>3729</v>
      </c>
      <c r="B2732" s="406" t="s">
        <v>11991</v>
      </c>
      <c r="C2732" s="405" t="s">
        <v>1299</v>
      </c>
      <c r="D2732" s="405">
        <v>48.44</v>
      </c>
    </row>
    <row r="2733" spans="1:4" ht="102">
      <c r="A2733" s="405">
        <v>39357</v>
      </c>
      <c r="B2733" s="406" t="s">
        <v>9353</v>
      </c>
      <c r="C2733" s="405" t="s">
        <v>1299</v>
      </c>
      <c r="D2733" s="405">
        <v>74.58</v>
      </c>
    </row>
    <row r="2734" spans="1:4" ht="102">
      <c r="A2734" s="405">
        <v>39358</v>
      </c>
      <c r="B2734" s="406" t="s">
        <v>9354</v>
      </c>
      <c r="C2734" s="405" t="s">
        <v>1299</v>
      </c>
      <c r="D2734" s="405">
        <v>81.78</v>
      </c>
    </row>
    <row r="2735" spans="1:4" ht="114.75">
      <c r="A2735" s="405">
        <v>39356</v>
      </c>
      <c r="B2735" s="406" t="s">
        <v>9355</v>
      </c>
      <c r="C2735" s="405" t="s">
        <v>1299</v>
      </c>
      <c r="D2735" s="405">
        <v>139.52000000000001</v>
      </c>
    </row>
    <row r="2736" spans="1:4" ht="114.75">
      <c r="A2736" s="405">
        <v>39355</v>
      </c>
      <c r="B2736" s="406" t="s">
        <v>9356</v>
      </c>
      <c r="C2736" s="405" t="s">
        <v>1299</v>
      </c>
      <c r="D2736" s="405">
        <v>120.06</v>
      </c>
    </row>
    <row r="2737" spans="1:4" ht="102">
      <c r="A2737" s="405">
        <v>39353</v>
      </c>
      <c r="B2737" s="406" t="s">
        <v>9357</v>
      </c>
      <c r="C2737" s="405" t="s">
        <v>1299</v>
      </c>
      <c r="D2737" s="405">
        <v>164.64</v>
      </c>
    </row>
    <row r="2738" spans="1:4" ht="102">
      <c r="A2738" s="405">
        <v>39354</v>
      </c>
      <c r="B2738" s="406" t="s">
        <v>9358</v>
      </c>
      <c r="C2738" s="405" t="s">
        <v>1299</v>
      </c>
      <c r="D2738" s="405">
        <v>164.09</v>
      </c>
    </row>
    <row r="2739" spans="1:4" ht="25.5">
      <c r="A2739" s="405">
        <v>39398</v>
      </c>
      <c r="B2739" s="406" t="s">
        <v>9359</v>
      </c>
      <c r="C2739" s="405" t="s">
        <v>1299</v>
      </c>
      <c r="D2739" s="405">
        <v>113.1</v>
      </c>
    </row>
    <row r="2740" spans="1:4" ht="51">
      <c r="A2740" s="405">
        <v>13343</v>
      </c>
      <c r="B2740" s="406" t="s">
        <v>9360</v>
      </c>
      <c r="C2740" s="405" t="s">
        <v>1299</v>
      </c>
      <c r="D2740" s="405">
        <v>32.35</v>
      </c>
    </row>
    <row r="2741" spans="1:4" ht="38.25">
      <c r="A2741" s="405">
        <v>12118</v>
      </c>
      <c r="B2741" s="406" t="s">
        <v>9361</v>
      </c>
      <c r="C2741" s="405" t="s">
        <v>1299</v>
      </c>
      <c r="D2741" s="405">
        <v>14.74</v>
      </c>
    </row>
    <row r="2742" spans="1:4" ht="76.5">
      <c r="A2742" s="405">
        <v>39482</v>
      </c>
      <c r="B2742" s="406" t="s">
        <v>9362</v>
      </c>
      <c r="C2742" s="405" t="s">
        <v>1299</v>
      </c>
      <c r="D2742" s="405">
        <v>443.5</v>
      </c>
    </row>
    <row r="2743" spans="1:4" ht="76.5">
      <c r="A2743" s="405">
        <v>39486</v>
      </c>
      <c r="B2743" s="406" t="s">
        <v>9363</v>
      </c>
      <c r="C2743" s="405" t="s">
        <v>1299</v>
      </c>
      <c r="D2743" s="405">
        <v>390.73</v>
      </c>
    </row>
    <row r="2744" spans="1:4" ht="76.5">
      <c r="A2744" s="405">
        <v>39483</v>
      </c>
      <c r="B2744" s="406" t="s">
        <v>9364</v>
      </c>
      <c r="C2744" s="405" t="s">
        <v>1299</v>
      </c>
      <c r="D2744" s="405">
        <v>422.99</v>
      </c>
    </row>
    <row r="2745" spans="1:4" ht="76.5">
      <c r="A2745" s="405">
        <v>39487</v>
      </c>
      <c r="B2745" s="406" t="s">
        <v>9365</v>
      </c>
      <c r="C2745" s="405" t="s">
        <v>1299</v>
      </c>
      <c r="D2745" s="405">
        <v>394.77</v>
      </c>
    </row>
    <row r="2746" spans="1:4" ht="76.5">
      <c r="A2746" s="405">
        <v>39484</v>
      </c>
      <c r="B2746" s="406" t="s">
        <v>9366</v>
      </c>
      <c r="C2746" s="405" t="s">
        <v>1299</v>
      </c>
      <c r="D2746" s="405">
        <v>427.02</v>
      </c>
    </row>
    <row r="2747" spans="1:4" ht="76.5">
      <c r="A2747" s="405">
        <v>39488</v>
      </c>
      <c r="B2747" s="406" t="s">
        <v>9367</v>
      </c>
      <c r="C2747" s="405" t="s">
        <v>1299</v>
      </c>
      <c r="D2747" s="405">
        <v>398.8</v>
      </c>
    </row>
    <row r="2748" spans="1:4" ht="76.5">
      <c r="A2748" s="405">
        <v>39485</v>
      </c>
      <c r="B2748" s="406" t="s">
        <v>9368</v>
      </c>
      <c r="C2748" s="405" t="s">
        <v>1299</v>
      </c>
      <c r="D2748" s="405">
        <v>447.2</v>
      </c>
    </row>
    <row r="2749" spans="1:4" ht="76.5">
      <c r="A2749" s="405">
        <v>39489</v>
      </c>
      <c r="B2749" s="406" t="s">
        <v>9369</v>
      </c>
      <c r="C2749" s="405" t="s">
        <v>1299</v>
      </c>
      <c r="D2749" s="405">
        <v>418.98</v>
      </c>
    </row>
    <row r="2750" spans="1:4" ht="76.5">
      <c r="A2750" s="405">
        <v>39494</v>
      </c>
      <c r="B2750" s="406" t="s">
        <v>9370</v>
      </c>
      <c r="C2750" s="405" t="s">
        <v>1299</v>
      </c>
      <c r="D2750" s="405">
        <v>427.37</v>
      </c>
    </row>
    <row r="2751" spans="1:4" ht="76.5">
      <c r="A2751" s="405">
        <v>39490</v>
      </c>
      <c r="B2751" s="406" t="s">
        <v>9371</v>
      </c>
      <c r="C2751" s="405" t="s">
        <v>1299</v>
      </c>
      <c r="D2751" s="405">
        <v>484.46</v>
      </c>
    </row>
    <row r="2752" spans="1:4" ht="76.5">
      <c r="A2752" s="405">
        <v>39495</v>
      </c>
      <c r="B2752" s="406" t="s">
        <v>9372</v>
      </c>
      <c r="C2752" s="405" t="s">
        <v>1299</v>
      </c>
      <c r="D2752" s="405">
        <v>443.5</v>
      </c>
    </row>
    <row r="2753" spans="1:4" ht="76.5">
      <c r="A2753" s="405">
        <v>39491</v>
      </c>
      <c r="B2753" s="406" t="s">
        <v>9373</v>
      </c>
      <c r="C2753" s="405" t="s">
        <v>1299</v>
      </c>
      <c r="D2753" s="405">
        <v>499.94</v>
      </c>
    </row>
    <row r="2754" spans="1:4" ht="76.5">
      <c r="A2754" s="405">
        <v>39496</v>
      </c>
      <c r="B2754" s="406" t="s">
        <v>9374</v>
      </c>
      <c r="C2754" s="405" t="s">
        <v>1299</v>
      </c>
      <c r="D2754" s="405">
        <v>459.46</v>
      </c>
    </row>
    <row r="2755" spans="1:4" ht="76.5">
      <c r="A2755" s="405">
        <v>39492</v>
      </c>
      <c r="B2755" s="406" t="s">
        <v>9375</v>
      </c>
      <c r="C2755" s="405" t="s">
        <v>1299</v>
      </c>
      <c r="D2755" s="405">
        <v>503.01</v>
      </c>
    </row>
    <row r="2756" spans="1:4" ht="76.5">
      <c r="A2756" s="405">
        <v>39497</v>
      </c>
      <c r="B2756" s="406" t="s">
        <v>9376</v>
      </c>
      <c r="C2756" s="405" t="s">
        <v>1299</v>
      </c>
      <c r="D2756" s="405">
        <v>475.59</v>
      </c>
    </row>
    <row r="2757" spans="1:4" ht="76.5">
      <c r="A2757" s="405">
        <v>39493</v>
      </c>
      <c r="B2757" s="406" t="s">
        <v>9377</v>
      </c>
      <c r="C2757" s="405" t="s">
        <v>1299</v>
      </c>
      <c r="D2757" s="405">
        <v>532.19000000000005</v>
      </c>
    </row>
    <row r="2758" spans="1:4" ht="63.75">
      <c r="A2758" s="405">
        <v>39500</v>
      </c>
      <c r="B2758" s="406" t="s">
        <v>9378</v>
      </c>
      <c r="C2758" s="405" t="s">
        <v>1299</v>
      </c>
      <c r="D2758" s="405">
        <v>533.94000000000005</v>
      </c>
    </row>
    <row r="2759" spans="1:4" ht="76.5">
      <c r="A2759" s="405">
        <v>39498</v>
      </c>
      <c r="B2759" s="406" t="s">
        <v>9379</v>
      </c>
      <c r="C2759" s="405" t="s">
        <v>1299</v>
      </c>
      <c r="D2759" s="405">
        <v>593.72</v>
      </c>
    </row>
    <row r="2760" spans="1:4" ht="63.75">
      <c r="A2760" s="405">
        <v>39501</v>
      </c>
      <c r="B2760" s="406" t="s">
        <v>9380</v>
      </c>
      <c r="C2760" s="405" t="s">
        <v>1299</v>
      </c>
      <c r="D2760" s="405">
        <v>547.84</v>
      </c>
    </row>
    <row r="2761" spans="1:4" ht="76.5">
      <c r="A2761" s="405">
        <v>39499</v>
      </c>
      <c r="B2761" s="406" t="s">
        <v>9381</v>
      </c>
      <c r="C2761" s="405" t="s">
        <v>1299</v>
      </c>
      <c r="D2761" s="405">
        <v>644.08000000000004</v>
      </c>
    </row>
    <row r="2762" spans="1:4" ht="38.25">
      <c r="A2762" s="405">
        <v>3733</v>
      </c>
      <c r="B2762" s="406" t="s">
        <v>9382</v>
      </c>
      <c r="C2762" s="405" t="s">
        <v>1304</v>
      </c>
      <c r="D2762" s="405">
        <v>49.82</v>
      </c>
    </row>
    <row r="2763" spans="1:4" ht="25.5">
      <c r="A2763" s="405">
        <v>3731</v>
      </c>
      <c r="B2763" s="406" t="s">
        <v>9383</v>
      </c>
      <c r="C2763" s="405" t="s">
        <v>1304</v>
      </c>
      <c r="D2763" s="405">
        <v>46.25</v>
      </c>
    </row>
    <row r="2764" spans="1:4" ht="25.5">
      <c r="A2764" s="405">
        <v>38137</v>
      </c>
      <c r="B2764" s="406" t="s">
        <v>9384</v>
      </c>
      <c r="C2764" s="405" t="s">
        <v>1304</v>
      </c>
      <c r="D2764" s="405">
        <v>46.52</v>
      </c>
    </row>
    <row r="2765" spans="1:4" ht="25.5">
      <c r="A2765" s="405">
        <v>38135</v>
      </c>
      <c r="B2765" s="406" t="s">
        <v>9385</v>
      </c>
      <c r="C2765" s="405" t="s">
        <v>1304</v>
      </c>
      <c r="D2765" s="405">
        <v>58.97</v>
      </c>
    </row>
    <row r="2766" spans="1:4" ht="25.5">
      <c r="A2766" s="405">
        <v>38138</v>
      </c>
      <c r="B2766" s="406" t="s">
        <v>9386</v>
      </c>
      <c r="C2766" s="405" t="s">
        <v>1304</v>
      </c>
      <c r="D2766" s="405">
        <v>45.68</v>
      </c>
    </row>
    <row r="2767" spans="1:4" ht="51">
      <c r="A2767" s="405">
        <v>3736</v>
      </c>
      <c r="B2767" s="406" t="s">
        <v>9387</v>
      </c>
      <c r="C2767" s="405" t="s">
        <v>1304</v>
      </c>
      <c r="D2767" s="405">
        <v>44.5</v>
      </c>
    </row>
    <row r="2768" spans="1:4" ht="51">
      <c r="A2768" s="405">
        <v>3741</v>
      </c>
      <c r="B2768" s="406" t="s">
        <v>9388</v>
      </c>
      <c r="C2768" s="405" t="s">
        <v>1304</v>
      </c>
      <c r="D2768" s="405">
        <v>46.38</v>
      </c>
    </row>
    <row r="2769" spans="1:4" ht="51">
      <c r="A2769" s="405">
        <v>3745</v>
      </c>
      <c r="B2769" s="406" t="s">
        <v>9389</v>
      </c>
      <c r="C2769" s="405" t="s">
        <v>1304</v>
      </c>
      <c r="D2769" s="405">
        <v>50.01</v>
      </c>
    </row>
    <row r="2770" spans="1:4" ht="51">
      <c r="A2770" s="405">
        <v>3743</v>
      </c>
      <c r="B2770" s="406" t="s">
        <v>9390</v>
      </c>
      <c r="C2770" s="405" t="s">
        <v>1304</v>
      </c>
      <c r="D2770" s="405">
        <v>46.22</v>
      </c>
    </row>
    <row r="2771" spans="1:4" ht="51">
      <c r="A2771" s="405">
        <v>3744</v>
      </c>
      <c r="B2771" s="406" t="s">
        <v>9391</v>
      </c>
      <c r="C2771" s="405" t="s">
        <v>1304</v>
      </c>
      <c r="D2771" s="405">
        <v>50.88</v>
      </c>
    </row>
    <row r="2772" spans="1:4" ht="51">
      <c r="A2772" s="405">
        <v>3739</v>
      </c>
      <c r="B2772" s="406" t="s">
        <v>9392</v>
      </c>
      <c r="C2772" s="405" t="s">
        <v>1304</v>
      </c>
      <c r="D2772" s="405">
        <v>53.46</v>
      </c>
    </row>
    <row r="2773" spans="1:4" ht="51">
      <c r="A2773" s="405">
        <v>3737</v>
      </c>
      <c r="B2773" s="406" t="s">
        <v>9393</v>
      </c>
      <c r="C2773" s="405" t="s">
        <v>1304</v>
      </c>
      <c r="D2773" s="405">
        <v>56.05</v>
      </c>
    </row>
    <row r="2774" spans="1:4" ht="51">
      <c r="A2774" s="405">
        <v>3738</v>
      </c>
      <c r="B2774" s="406" t="s">
        <v>9394</v>
      </c>
      <c r="C2774" s="405" t="s">
        <v>1304</v>
      </c>
      <c r="D2774" s="405">
        <v>64.680000000000007</v>
      </c>
    </row>
    <row r="2775" spans="1:4" ht="51">
      <c r="A2775" s="405">
        <v>3747</v>
      </c>
      <c r="B2775" s="406" t="s">
        <v>9395</v>
      </c>
      <c r="C2775" s="405" t="s">
        <v>1304</v>
      </c>
      <c r="D2775" s="405">
        <v>50.88</v>
      </c>
    </row>
    <row r="2776" spans="1:4" ht="38.25">
      <c r="A2776" s="405">
        <v>11649</v>
      </c>
      <c r="B2776" s="406" t="s">
        <v>9396</v>
      </c>
      <c r="C2776" s="405" t="s">
        <v>1299</v>
      </c>
      <c r="D2776" s="405">
        <v>369.1</v>
      </c>
    </row>
    <row r="2777" spans="1:4" ht="38.25">
      <c r="A2777" s="405">
        <v>11650</v>
      </c>
      <c r="B2777" s="406" t="s">
        <v>9397</v>
      </c>
      <c r="C2777" s="405" t="s">
        <v>1299</v>
      </c>
      <c r="D2777" s="405">
        <v>629.12</v>
      </c>
    </row>
    <row r="2778" spans="1:4" ht="51">
      <c r="A2778" s="405">
        <v>3742</v>
      </c>
      <c r="B2778" s="406" t="s">
        <v>9398</v>
      </c>
      <c r="C2778" s="405" t="s">
        <v>1304</v>
      </c>
      <c r="D2778" s="405">
        <v>67.09</v>
      </c>
    </row>
    <row r="2779" spans="1:4" ht="51">
      <c r="A2779" s="405">
        <v>3746</v>
      </c>
      <c r="B2779" s="406" t="s">
        <v>9399</v>
      </c>
      <c r="C2779" s="405" t="s">
        <v>1304</v>
      </c>
      <c r="D2779" s="405">
        <v>78.34</v>
      </c>
    </row>
    <row r="2780" spans="1:4" ht="25.5">
      <c r="A2780" s="405">
        <v>13250</v>
      </c>
      <c r="B2780" s="406" t="s">
        <v>9400</v>
      </c>
      <c r="C2780" s="405" t="s">
        <v>1299</v>
      </c>
      <c r="D2780" s="405">
        <v>0.69</v>
      </c>
    </row>
    <row r="2781" spans="1:4" ht="25.5">
      <c r="A2781" s="405">
        <v>11641</v>
      </c>
      <c r="B2781" s="406" t="s">
        <v>9401</v>
      </c>
      <c r="C2781" s="405" t="s">
        <v>1304</v>
      </c>
      <c r="D2781" s="405">
        <v>11.56</v>
      </c>
    </row>
    <row r="2782" spans="1:4">
      <c r="A2782" s="405">
        <v>21106</v>
      </c>
      <c r="B2782" s="406" t="s">
        <v>9402</v>
      </c>
      <c r="C2782" s="405" t="s">
        <v>1296</v>
      </c>
      <c r="D2782" s="405">
        <v>24.22</v>
      </c>
    </row>
    <row r="2783" spans="1:4">
      <c r="A2783" s="405">
        <v>3755</v>
      </c>
      <c r="B2783" s="406" t="s">
        <v>9403</v>
      </c>
      <c r="C2783" s="405" t="s">
        <v>1299</v>
      </c>
      <c r="D2783" s="405">
        <v>14.11</v>
      </c>
    </row>
    <row r="2784" spans="1:4">
      <c r="A2784" s="405">
        <v>3750</v>
      </c>
      <c r="B2784" s="406" t="s">
        <v>9404</v>
      </c>
      <c r="C2784" s="405" t="s">
        <v>1299</v>
      </c>
      <c r="D2784" s="405">
        <v>18.97</v>
      </c>
    </row>
    <row r="2785" spans="1:4">
      <c r="A2785" s="405">
        <v>3756</v>
      </c>
      <c r="B2785" s="406" t="s">
        <v>9405</v>
      </c>
      <c r="C2785" s="405" t="s">
        <v>1299</v>
      </c>
      <c r="D2785" s="405">
        <v>35.450000000000003</v>
      </c>
    </row>
    <row r="2786" spans="1:4" ht="25.5">
      <c r="A2786" s="405">
        <v>39377</v>
      </c>
      <c r="B2786" s="406" t="s">
        <v>9406</v>
      </c>
      <c r="C2786" s="405" t="s">
        <v>1299</v>
      </c>
      <c r="D2786" s="405">
        <v>105.03</v>
      </c>
    </row>
    <row r="2787" spans="1:4" ht="25.5">
      <c r="A2787" s="405">
        <v>38191</v>
      </c>
      <c r="B2787" s="406" t="s">
        <v>9407</v>
      </c>
      <c r="C2787" s="405" t="s">
        <v>1299</v>
      </c>
      <c r="D2787" s="405">
        <v>7.82</v>
      </c>
    </row>
    <row r="2788" spans="1:4" ht="25.5">
      <c r="A2788" s="405">
        <v>39381</v>
      </c>
      <c r="B2788" s="406" t="s">
        <v>9408</v>
      </c>
      <c r="C2788" s="405" t="s">
        <v>1299</v>
      </c>
      <c r="D2788" s="405">
        <v>7.29</v>
      </c>
    </row>
    <row r="2789" spans="1:4" ht="25.5">
      <c r="A2789" s="405">
        <v>38780</v>
      </c>
      <c r="B2789" s="406" t="s">
        <v>9409</v>
      </c>
      <c r="C2789" s="405" t="s">
        <v>1299</v>
      </c>
      <c r="D2789" s="405">
        <v>8.92</v>
      </c>
    </row>
    <row r="2790" spans="1:4" ht="25.5">
      <c r="A2790" s="405">
        <v>38781</v>
      </c>
      <c r="B2790" s="406" t="s">
        <v>9410</v>
      </c>
      <c r="C2790" s="405" t="s">
        <v>1299</v>
      </c>
      <c r="D2790" s="405">
        <v>30.12</v>
      </c>
    </row>
    <row r="2791" spans="1:4" ht="25.5">
      <c r="A2791" s="405">
        <v>38192</v>
      </c>
      <c r="B2791" s="406" t="s">
        <v>9411</v>
      </c>
      <c r="C2791" s="405" t="s">
        <v>1299</v>
      </c>
      <c r="D2791" s="405">
        <v>54.51</v>
      </c>
    </row>
    <row r="2792" spans="1:4" ht="25.5">
      <c r="A2792" s="405">
        <v>3753</v>
      </c>
      <c r="B2792" s="406" t="s">
        <v>9412</v>
      </c>
      <c r="C2792" s="405" t="s">
        <v>1299</v>
      </c>
      <c r="D2792" s="405">
        <v>4.7699999999999996</v>
      </c>
    </row>
    <row r="2793" spans="1:4" ht="25.5">
      <c r="A2793" s="405">
        <v>38782</v>
      </c>
      <c r="B2793" s="406" t="s">
        <v>9413</v>
      </c>
      <c r="C2793" s="405" t="s">
        <v>1299</v>
      </c>
      <c r="D2793" s="405">
        <v>6.21</v>
      </c>
    </row>
    <row r="2794" spans="1:4" ht="25.5">
      <c r="A2794" s="405">
        <v>38778</v>
      </c>
      <c r="B2794" s="406" t="s">
        <v>9414</v>
      </c>
      <c r="C2794" s="405" t="s">
        <v>1299</v>
      </c>
      <c r="D2794" s="405">
        <v>4.66</v>
      </c>
    </row>
    <row r="2795" spans="1:4" ht="25.5">
      <c r="A2795" s="405">
        <v>38779</v>
      </c>
      <c r="B2795" s="406" t="s">
        <v>9415</v>
      </c>
      <c r="C2795" s="405" t="s">
        <v>1299</v>
      </c>
      <c r="D2795" s="405">
        <v>4.9400000000000004</v>
      </c>
    </row>
    <row r="2796" spans="1:4" ht="25.5">
      <c r="A2796" s="405">
        <v>39388</v>
      </c>
      <c r="B2796" s="406" t="s">
        <v>9416</v>
      </c>
      <c r="C2796" s="405" t="s">
        <v>1299</v>
      </c>
      <c r="D2796" s="405">
        <v>24.08</v>
      </c>
    </row>
    <row r="2797" spans="1:4" ht="25.5">
      <c r="A2797" s="405">
        <v>39387</v>
      </c>
      <c r="B2797" s="406" t="s">
        <v>9417</v>
      </c>
      <c r="C2797" s="405" t="s">
        <v>1299</v>
      </c>
      <c r="D2797" s="405">
        <v>40.61</v>
      </c>
    </row>
    <row r="2798" spans="1:4" ht="25.5">
      <c r="A2798" s="405">
        <v>39386</v>
      </c>
      <c r="B2798" s="406" t="s">
        <v>9418</v>
      </c>
      <c r="C2798" s="405" t="s">
        <v>1299</v>
      </c>
      <c r="D2798" s="405">
        <v>26.86</v>
      </c>
    </row>
    <row r="2799" spans="1:4" ht="25.5">
      <c r="A2799" s="405">
        <v>38194</v>
      </c>
      <c r="B2799" s="406" t="s">
        <v>9419</v>
      </c>
      <c r="C2799" s="405" t="s">
        <v>1299</v>
      </c>
      <c r="D2799" s="405">
        <v>22.9</v>
      </c>
    </row>
    <row r="2800" spans="1:4" ht="25.5">
      <c r="A2800" s="405">
        <v>38193</v>
      </c>
      <c r="B2800" s="406" t="s">
        <v>9420</v>
      </c>
      <c r="C2800" s="405" t="s">
        <v>1299</v>
      </c>
      <c r="D2800" s="405">
        <v>16.940000000000001</v>
      </c>
    </row>
    <row r="2801" spans="1:4" ht="25.5">
      <c r="A2801" s="405">
        <v>12216</v>
      </c>
      <c r="B2801" s="406" t="s">
        <v>9421</v>
      </c>
      <c r="C2801" s="405" t="s">
        <v>1299</v>
      </c>
      <c r="D2801" s="405">
        <v>27.26</v>
      </c>
    </row>
    <row r="2802" spans="1:4" ht="25.5">
      <c r="A2802" s="405">
        <v>3757</v>
      </c>
      <c r="B2802" s="406" t="s">
        <v>9422</v>
      </c>
      <c r="C2802" s="405" t="s">
        <v>1299</v>
      </c>
      <c r="D2802" s="405">
        <v>31.52</v>
      </c>
    </row>
    <row r="2803" spans="1:4" ht="25.5">
      <c r="A2803" s="405">
        <v>3758</v>
      </c>
      <c r="B2803" s="406" t="s">
        <v>9423</v>
      </c>
      <c r="C2803" s="405" t="s">
        <v>1299</v>
      </c>
      <c r="D2803" s="405">
        <v>36.75</v>
      </c>
    </row>
    <row r="2804" spans="1:4">
      <c r="A2804" s="405">
        <v>12214</v>
      </c>
      <c r="B2804" s="406" t="s">
        <v>9424</v>
      </c>
      <c r="C2804" s="405" t="s">
        <v>1299</v>
      </c>
      <c r="D2804" s="405">
        <v>12.58</v>
      </c>
    </row>
    <row r="2805" spans="1:4">
      <c r="A2805" s="405">
        <v>3749</v>
      </c>
      <c r="B2805" s="406" t="s">
        <v>9425</v>
      </c>
      <c r="C2805" s="405" t="s">
        <v>1299</v>
      </c>
      <c r="D2805" s="405">
        <v>22.43</v>
      </c>
    </row>
    <row r="2806" spans="1:4">
      <c r="A2806" s="405">
        <v>3751</v>
      </c>
      <c r="B2806" s="406" t="s">
        <v>9426</v>
      </c>
      <c r="C2806" s="405" t="s">
        <v>1299</v>
      </c>
      <c r="D2806" s="405">
        <v>30.61</v>
      </c>
    </row>
    <row r="2807" spans="1:4" ht="25.5">
      <c r="A2807" s="405">
        <v>39376</v>
      </c>
      <c r="B2807" s="406" t="s">
        <v>9427</v>
      </c>
      <c r="C2807" s="405" t="s">
        <v>1299</v>
      </c>
      <c r="D2807" s="405">
        <v>25.8</v>
      </c>
    </row>
    <row r="2808" spans="1:4" ht="25.5">
      <c r="A2808" s="405">
        <v>3752</v>
      </c>
      <c r="B2808" s="406" t="s">
        <v>9428</v>
      </c>
      <c r="C2808" s="405" t="s">
        <v>1299</v>
      </c>
      <c r="D2808" s="405">
        <v>50.49</v>
      </c>
    </row>
    <row r="2809" spans="1:4" ht="51">
      <c r="A2809" s="405">
        <v>746</v>
      </c>
      <c r="B2809" s="406" t="s">
        <v>9429</v>
      </c>
      <c r="C2809" s="405" t="s">
        <v>1299</v>
      </c>
      <c r="D2809" s="407">
        <v>3192</v>
      </c>
    </row>
    <row r="2810" spans="1:4" ht="25.5">
      <c r="A2810" s="405">
        <v>36521</v>
      </c>
      <c r="B2810" s="406" t="s">
        <v>9430</v>
      </c>
      <c r="C2810" s="405" t="s">
        <v>1299</v>
      </c>
      <c r="D2810" s="405">
        <v>109.86</v>
      </c>
    </row>
    <row r="2811" spans="1:4" ht="25.5">
      <c r="A2811" s="405">
        <v>36794</v>
      </c>
      <c r="B2811" s="406" t="s">
        <v>9431</v>
      </c>
      <c r="C2811" s="405" t="s">
        <v>1299</v>
      </c>
      <c r="D2811" s="405">
        <v>111.99</v>
      </c>
    </row>
    <row r="2812" spans="1:4" ht="25.5">
      <c r="A2812" s="405">
        <v>10426</v>
      </c>
      <c r="B2812" s="406" t="s">
        <v>9432</v>
      </c>
      <c r="C2812" s="405" t="s">
        <v>1299</v>
      </c>
      <c r="D2812" s="405">
        <v>161.30000000000001</v>
      </c>
    </row>
    <row r="2813" spans="1:4" ht="25.5">
      <c r="A2813" s="405">
        <v>10425</v>
      </c>
      <c r="B2813" s="406" t="s">
        <v>9433</v>
      </c>
      <c r="C2813" s="405" t="s">
        <v>1299</v>
      </c>
      <c r="D2813" s="405">
        <v>71.13</v>
      </c>
    </row>
    <row r="2814" spans="1:4" ht="25.5">
      <c r="A2814" s="405">
        <v>10431</v>
      </c>
      <c r="B2814" s="406" t="s">
        <v>9434</v>
      </c>
      <c r="C2814" s="405" t="s">
        <v>1299</v>
      </c>
      <c r="D2814" s="405">
        <v>176.96</v>
      </c>
    </row>
    <row r="2815" spans="1:4">
      <c r="A2815" s="405">
        <v>10429</v>
      </c>
      <c r="B2815" s="406" t="s">
        <v>9435</v>
      </c>
      <c r="C2815" s="405" t="s">
        <v>1299</v>
      </c>
      <c r="D2815" s="405">
        <v>84.83</v>
      </c>
    </row>
    <row r="2816" spans="1:4" ht="25.5">
      <c r="A2816" s="405">
        <v>20269</v>
      </c>
      <c r="B2816" s="406" t="s">
        <v>9436</v>
      </c>
      <c r="C2816" s="405" t="s">
        <v>1299</v>
      </c>
      <c r="D2816" s="405">
        <v>69.92</v>
      </c>
    </row>
    <row r="2817" spans="1:4" ht="25.5">
      <c r="A2817" s="405">
        <v>20270</v>
      </c>
      <c r="B2817" s="406" t="s">
        <v>9437</v>
      </c>
      <c r="C2817" s="405" t="s">
        <v>1299</v>
      </c>
      <c r="D2817" s="405">
        <v>76.14</v>
      </c>
    </row>
    <row r="2818" spans="1:4" ht="25.5">
      <c r="A2818" s="405">
        <v>11696</v>
      </c>
      <c r="B2818" s="406" t="s">
        <v>9438</v>
      </c>
      <c r="C2818" s="405" t="s">
        <v>1299</v>
      </c>
      <c r="D2818" s="405">
        <v>111.23</v>
      </c>
    </row>
    <row r="2819" spans="1:4" ht="25.5">
      <c r="A2819" s="405">
        <v>10427</v>
      </c>
      <c r="B2819" s="406" t="s">
        <v>9439</v>
      </c>
      <c r="C2819" s="405" t="s">
        <v>1299</v>
      </c>
      <c r="D2819" s="405">
        <v>199.44</v>
      </c>
    </row>
    <row r="2820" spans="1:4" ht="25.5">
      <c r="A2820" s="405">
        <v>10428</v>
      </c>
      <c r="B2820" s="406" t="s">
        <v>9440</v>
      </c>
      <c r="C2820" s="405" t="s">
        <v>1299</v>
      </c>
      <c r="D2820" s="405">
        <v>202.42</v>
      </c>
    </row>
    <row r="2821" spans="1:4" ht="25.5">
      <c r="A2821" s="405">
        <v>2354</v>
      </c>
      <c r="B2821" s="406" t="s">
        <v>9441</v>
      </c>
      <c r="C2821" s="405" t="s">
        <v>1302</v>
      </c>
      <c r="D2821" s="405">
        <v>8.57</v>
      </c>
    </row>
    <row r="2822" spans="1:4" ht="25.5">
      <c r="A2822" s="405">
        <v>40932</v>
      </c>
      <c r="B2822" s="406" t="s">
        <v>9442</v>
      </c>
      <c r="C2822" s="405" t="s">
        <v>1421</v>
      </c>
      <c r="D2822" s="407">
        <v>1517.7</v>
      </c>
    </row>
    <row r="2823" spans="1:4" ht="25.5">
      <c r="A2823" s="405">
        <v>10853</v>
      </c>
      <c r="B2823" s="406" t="s">
        <v>9443</v>
      </c>
      <c r="C2823" s="405" t="s">
        <v>1299</v>
      </c>
      <c r="D2823" s="405">
        <v>65.58</v>
      </c>
    </row>
    <row r="2824" spans="1:4" ht="25.5">
      <c r="A2824" s="405">
        <v>5093</v>
      </c>
      <c r="B2824" s="406" t="s">
        <v>9444</v>
      </c>
      <c r="C2824" s="405" t="s">
        <v>1312</v>
      </c>
      <c r="D2824" s="405">
        <v>13.77</v>
      </c>
    </row>
    <row r="2825" spans="1:4" ht="51">
      <c r="A2825" s="405">
        <v>37768</v>
      </c>
      <c r="B2825" s="406" t="s">
        <v>9445</v>
      </c>
      <c r="C2825" s="405" t="s">
        <v>1299</v>
      </c>
      <c r="D2825" s="407">
        <v>95200</v>
      </c>
    </row>
    <row r="2826" spans="1:4" ht="38.25">
      <c r="A2826" s="405">
        <v>37773</v>
      </c>
      <c r="B2826" s="406" t="s">
        <v>9446</v>
      </c>
      <c r="C2826" s="405" t="s">
        <v>1299</v>
      </c>
      <c r="D2826" s="407">
        <v>80840.850000000006</v>
      </c>
    </row>
    <row r="2827" spans="1:4" ht="38.25">
      <c r="A2827" s="405">
        <v>37769</v>
      </c>
      <c r="B2827" s="406" t="s">
        <v>9447</v>
      </c>
      <c r="C2827" s="405" t="s">
        <v>1299</v>
      </c>
      <c r="D2827" s="407">
        <v>135337.76</v>
      </c>
    </row>
    <row r="2828" spans="1:4" ht="38.25">
      <c r="A2828" s="405">
        <v>37770</v>
      </c>
      <c r="B2828" s="406" t="s">
        <v>9448</v>
      </c>
      <c r="C2828" s="405" t="s">
        <v>1299</v>
      </c>
      <c r="D2828" s="407">
        <v>229689.78</v>
      </c>
    </row>
    <row r="2829" spans="1:4">
      <c r="A2829" s="405">
        <v>38382</v>
      </c>
      <c r="B2829" s="406" t="s">
        <v>9449</v>
      </c>
      <c r="C2829" s="405" t="s">
        <v>1299</v>
      </c>
      <c r="D2829" s="405">
        <v>9.75</v>
      </c>
    </row>
    <row r="2830" spans="1:4">
      <c r="A2830" s="405">
        <v>6091</v>
      </c>
      <c r="B2830" s="406" t="s">
        <v>9450</v>
      </c>
      <c r="C2830" s="405" t="s">
        <v>1298</v>
      </c>
      <c r="D2830" s="405">
        <v>11.24</v>
      </c>
    </row>
    <row r="2831" spans="1:4">
      <c r="A2831" s="405">
        <v>38383</v>
      </c>
      <c r="B2831" s="406" t="s">
        <v>9451</v>
      </c>
      <c r="C2831" s="405" t="s">
        <v>1299</v>
      </c>
      <c r="D2831" s="405">
        <v>1.82</v>
      </c>
    </row>
    <row r="2832" spans="1:4">
      <c r="A2832" s="405">
        <v>3768</v>
      </c>
      <c r="B2832" s="406" t="s">
        <v>9452</v>
      </c>
      <c r="C2832" s="405" t="s">
        <v>1299</v>
      </c>
      <c r="D2832" s="405">
        <v>2.2000000000000002</v>
      </c>
    </row>
    <row r="2833" spans="1:4" ht="25.5">
      <c r="A2833" s="405">
        <v>3767</v>
      </c>
      <c r="B2833" s="406" t="s">
        <v>9453</v>
      </c>
      <c r="C2833" s="405" t="s">
        <v>1299</v>
      </c>
      <c r="D2833" s="405">
        <v>0.52</v>
      </c>
    </row>
    <row r="2834" spans="1:4" ht="25.5">
      <c r="A2834" s="405">
        <v>13192</v>
      </c>
      <c r="B2834" s="406" t="s">
        <v>9454</v>
      </c>
      <c r="C2834" s="405" t="s">
        <v>1299</v>
      </c>
      <c r="D2834" s="407">
        <v>5550.7</v>
      </c>
    </row>
    <row r="2835" spans="1:4" ht="38.25">
      <c r="A2835" s="405">
        <v>38413</v>
      </c>
      <c r="B2835" s="406" t="s">
        <v>9455</v>
      </c>
      <c r="C2835" s="405" t="s">
        <v>1299</v>
      </c>
      <c r="D2835" s="405">
        <v>918</v>
      </c>
    </row>
    <row r="2836" spans="1:4" ht="76.5">
      <c r="A2836" s="405">
        <v>42440</v>
      </c>
      <c r="B2836" s="406" t="s">
        <v>11992</v>
      </c>
      <c r="C2836" s="405" t="s">
        <v>1299</v>
      </c>
      <c r="D2836" s="407">
        <v>1074.55</v>
      </c>
    </row>
    <row r="2837" spans="1:4" ht="51">
      <c r="A2837" s="405">
        <v>20193</v>
      </c>
      <c r="B2837" s="406" t="s">
        <v>9456</v>
      </c>
      <c r="C2837" s="405" t="s">
        <v>11993</v>
      </c>
      <c r="D2837" s="405">
        <v>4.99</v>
      </c>
    </row>
    <row r="2838" spans="1:4" ht="38.25">
      <c r="A2838" s="405">
        <v>10527</v>
      </c>
      <c r="B2838" s="406" t="s">
        <v>9457</v>
      </c>
      <c r="C2838" s="405" t="s">
        <v>11994</v>
      </c>
      <c r="D2838" s="405">
        <v>15</v>
      </c>
    </row>
    <row r="2839" spans="1:4" ht="51">
      <c r="A2839" s="405">
        <v>41805</v>
      </c>
      <c r="B2839" s="406" t="s">
        <v>9458</v>
      </c>
      <c r="C2839" s="405" t="s">
        <v>1421</v>
      </c>
      <c r="D2839" s="405">
        <v>450</v>
      </c>
    </row>
    <row r="2840" spans="1:4" ht="38.25">
      <c r="A2840" s="405">
        <v>40271</v>
      </c>
      <c r="B2840" s="406" t="s">
        <v>9459</v>
      </c>
      <c r="C2840" s="405" t="s">
        <v>1421</v>
      </c>
      <c r="D2840" s="405">
        <v>9.75</v>
      </c>
    </row>
    <row r="2841" spans="1:4" ht="38.25">
      <c r="A2841" s="405">
        <v>40287</v>
      </c>
      <c r="B2841" s="406" t="s">
        <v>9460</v>
      </c>
      <c r="C2841" s="405" t="s">
        <v>1421</v>
      </c>
      <c r="D2841" s="405">
        <v>3.75</v>
      </c>
    </row>
    <row r="2842" spans="1:4" ht="25.5">
      <c r="A2842" s="405">
        <v>40295</v>
      </c>
      <c r="B2842" s="406" t="s">
        <v>9461</v>
      </c>
      <c r="C2842" s="405" t="s">
        <v>1302</v>
      </c>
      <c r="D2842" s="405">
        <v>2.13</v>
      </c>
    </row>
    <row r="2843" spans="1:4" ht="25.5">
      <c r="A2843" s="405">
        <v>745</v>
      </c>
      <c r="B2843" s="406" t="s">
        <v>9462</v>
      </c>
      <c r="C2843" s="405" t="s">
        <v>1302</v>
      </c>
      <c r="D2843" s="405">
        <v>2.25</v>
      </c>
    </row>
    <row r="2844" spans="1:4" ht="76.5">
      <c r="A2844" s="405">
        <v>4084</v>
      </c>
      <c r="B2844" s="406" t="s">
        <v>9463</v>
      </c>
      <c r="C2844" s="405" t="s">
        <v>1302</v>
      </c>
      <c r="D2844" s="405">
        <v>1.58</v>
      </c>
    </row>
    <row r="2845" spans="1:4" ht="76.5">
      <c r="A2845" s="405">
        <v>743</v>
      </c>
      <c r="B2845" s="406" t="s">
        <v>9464</v>
      </c>
      <c r="C2845" s="405" t="s">
        <v>1302</v>
      </c>
      <c r="D2845" s="405">
        <v>1.58</v>
      </c>
    </row>
    <row r="2846" spans="1:4" ht="76.5">
      <c r="A2846" s="405">
        <v>40293</v>
      </c>
      <c r="B2846" s="406" t="s">
        <v>9465</v>
      </c>
      <c r="C2846" s="405" t="s">
        <v>1302</v>
      </c>
      <c r="D2846" s="405">
        <v>1.89</v>
      </c>
    </row>
    <row r="2847" spans="1:4" ht="76.5">
      <c r="A2847" s="405">
        <v>40294</v>
      </c>
      <c r="B2847" s="406" t="s">
        <v>9466</v>
      </c>
      <c r="C2847" s="405" t="s">
        <v>1302</v>
      </c>
      <c r="D2847" s="405">
        <v>1.58</v>
      </c>
    </row>
    <row r="2848" spans="1:4" ht="76.5">
      <c r="A2848" s="405">
        <v>4085</v>
      </c>
      <c r="B2848" s="406" t="s">
        <v>9467</v>
      </c>
      <c r="C2848" s="405" t="s">
        <v>1302</v>
      </c>
      <c r="D2848" s="405">
        <v>2.21</v>
      </c>
    </row>
    <row r="2849" spans="1:4" ht="38.25">
      <c r="A2849" s="405">
        <v>10775</v>
      </c>
      <c r="B2849" s="406" t="s">
        <v>9468</v>
      </c>
      <c r="C2849" s="405" t="s">
        <v>1421</v>
      </c>
      <c r="D2849" s="405">
        <v>505</v>
      </c>
    </row>
    <row r="2850" spans="1:4" ht="38.25">
      <c r="A2850" s="405">
        <v>10776</v>
      </c>
      <c r="B2850" s="406" t="s">
        <v>9469</v>
      </c>
      <c r="C2850" s="405" t="s">
        <v>1421</v>
      </c>
      <c r="D2850" s="405">
        <v>394.53</v>
      </c>
    </row>
    <row r="2851" spans="1:4" ht="38.25">
      <c r="A2851" s="405">
        <v>10779</v>
      </c>
      <c r="B2851" s="406" t="s">
        <v>9470</v>
      </c>
      <c r="C2851" s="405" t="s">
        <v>1421</v>
      </c>
      <c r="D2851" s="405">
        <v>631.25</v>
      </c>
    </row>
    <row r="2852" spans="1:4" ht="38.25">
      <c r="A2852" s="405">
        <v>10777</v>
      </c>
      <c r="B2852" s="406" t="s">
        <v>9471</v>
      </c>
      <c r="C2852" s="405" t="s">
        <v>1421</v>
      </c>
      <c r="D2852" s="405">
        <v>573.38</v>
      </c>
    </row>
    <row r="2853" spans="1:4" ht="38.25">
      <c r="A2853" s="405">
        <v>10778</v>
      </c>
      <c r="B2853" s="406" t="s">
        <v>9472</v>
      </c>
      <c r="C2853" s="405" t="s">
        <v>1421</v>
      </c>
      <c r="D2853" s="405">
        <v>631.25</v>
      </c>
    </row>
    <row r="2854" spans="1:4">
      <c r="A2854" s="405">
        <v>40339</v>
      </c>
      <c r="B2854" s="406" t="s">
        <v>9473</v>
      </c>
      <c r="C2854" s="405" t="s">
        <v>1421</v>
      </c>
      <c r="D2854" s="405">
        <v>3.75</v>
      </c>
    </row>
    <row r="2855" spans="1:4" ht="76.5">
      <c r="A2855" s="405">
        <v>3355</v>
      </c>
      <c r="B2855" s="406" t="s">
        <v>9474</v>
      </c>
      <c r="C2855" s="405" t="s">
        <v>1302</v>
      </c>
      <c r="D2855" s="405">
        <v>26.55</v>
      </c>
    </row>
    <row r="2856" spans="1:4" ht="76.5">
      <c r="A2856" s="405">
        <v>39814</v>
      </c>
      <c r="B2856" s="406" t="s">
        <v>9475</v>
      </c>
      <c r="C2856" s="405" t="s">
        <v>1302</v>
      </c>
      <c r="D2856" s="405">
        <v>49.78</v>
      </c>
    </row>
    <row r="2857" spans="1:4" ht="51">
      <c r="A2857" s="405">
        <v>10749</v>
      </c>
      <c r="B2857" s="406" t="s">
        <v>9476</v>
      </c>
      <c r="C2857" s="405" t="s">
        <v>1421</v>
      </c>
      <c r="D2857" s="405">
        <v>6.87</v>
      </c>
    </row>
    <row r="2858" spans="1:4" ht="25.5">
      <c r="A2858" s="405">
        <v>40290</v>
      </c>
      <c r="B2858" s="406" t="s">
        <v>9477</v>
      </c>
      <c r="C2858" s="405" t="s">
        <v>1421</v>
      </c>
      <c r="D2858" s="405">
        <v>9.9</v>
      </c>
    </row>
    <row r="2859" spans="1:4" ht="38.25">
      <c r="A2859" s="405">
        <v>3346</v>
      </c>
      <c r="B2859" s="406" t="s">
        <v>9478</v>
      </c>
      <c r="C2859" s="405" t="s">
        <v>1302</v>
      </c>
      <c r="D2859" s="405">
        <v>13.95</v>
      </c>
    </row>
    <row r="2860" spans="1:4" ht="38.25">
      <c r="A2860" s="405">
        <v>3348</v>
      </c>
      <c r="B2860" s="406" t="s">
        <v>9479</v>
      </c>
      <c r="C2860" s="405" t="s">
        <v>1302</v>
      </c>
      <c r="D2860" s="405">
        <v>16.690000000000001</v>
      </c>
    </row>
    <row r="2861" spans="1:4" ht="38.25">
      <c r="A2861" s="405">
        <v>3345</v>
      </c>
      <c r="B2861" s="406" t="s">
        <v>9480</v>
      </c>
      <c r="C2861" s="405" t="s">
        <v>1302</v>
      </c>
      <c r="D2861" s="405">
        <v>10.78</v>
      </c>
    </row>
    <row r="2862" spans="1:4" ht="25.5">
      <c r="A2862" s="405">
        <v>39833</v>
      </c>
      <c r="B2862" s="406" t="s">
        <v>9481</v>
      </c>
      <c r="C2862" s="405" t="s">
        <v>1302</v>
      </c>
      <c r="D2862" s="405">
        <v>22.86</v>
      </c>
    </row>
    <row r="2863" spans="1:4" ht="25.5">
      <c r="A2863" s="405">
        <v>39834</v>
      </c>
      <c r="B2863" s="406" t="s">
        <v>9482</v>
      </c>
      <c r="C2863" s="405" t="s">
        <v>1302</v>
      </c>
      <c r="D2863" s="405">
        <v>39.229999999999997</v>
      </c>
    </row>
    <row r="2864" spans="1:4" ht="25.5">
      <c r="A2864" s="405">
        <v>39835</v>
      </c>
      <c r="B2864" s="406" t="s">
        <v>9483</v>
      </c>
      <c r="C2864" s="405" t="s">
        <v>1302</v>
      </c>
      <c r="D2864" s="405">
        <v>47.82</v>
      </c>
    </row>
    <row r="2865" spans="1:4" ht="25.5">
      <c r="A2865" s="405">
        <v>7252</v>
      </c>
      <c r="B2865" s="406" t="s">
        <v>9484</v>
      </c>
      <c r="C2865" s="405" t="s">
        <v>1302</v>
      </c>
      <c r="D2865" s="405">
        <v>2.21</v>
      </c>
    </row>
    <row r="2866" spans="1:4" ht="25.5">
      <c r="A2866" s="405">
        <v>4778</v>
      </c>
      <c r="B2866" s="406" t="s">
        <v>9485</v>
      </c>
      <c r="C2866" s="405" t="s">
        <v>1302</v>
      </c>
      <c r="D2866" s="405">
        <v>2.7</v>
      </c>
    </row>
    <row r="2867" spans="1:4" ht="25.5">
      <c r="A2867" s="405">
        <v>4780</v>
      </c>
      <c r="B2867" s="406" t="s">
        <v>9486</v>
      </c>
      <c r="C2867" s="405" t="s">
        <v>1302</v>
      </c>
      <c r="D2867" s="405">
        <v>2.92</v>
      </c>
    </row>
    <row r="2868" spans="1:4" ht="25.5">
      <c r="A2868" s="405">
        <v>10809</v>
      </c>
      <c r="B2868" s="406" t="s">
        <v>9487</v>
      </c>
      <c r="C2868" s="405" t="s">
        <v>1302</v>
      </c>
      <c r="D2868" s="405">
        <v>1.21</v>
      </c>
    </row>
    <row r="2869" spans="1:4" ht="25.5">
      <c r="A2869" s="405">
        <v>10811</v>
      </c>
      <c r="B2869" s="406" t="s">
        <v>9488</v>
      </c>
      <c r="C2869" s="405" t="s">
        <v>1302</v>
      </c>
      <c r="D2869" s="405">
        <v>1.04</v>
      </c>
    </row>
    <row r="2870" spans="1:4" ht="38.25">
      <c r="A2870" s="405">
        <v>7247</v>
      </c>
      <c r="B2870" s="406" t="s">
        <v>9489</v>
      </c>
      <c r="C2870" s="405" t="s">
        <v>1302</v>
      </c>
      <c r="D2870" s="405">
        <v>2.21</v>
      </c>
    </row>
    <row r="2871" spans="1:4" ht="51">
      <c r="A2871" s="405">
        <v>40291</v>
      </c>
      <c r="B2871" s="406" t="s">
        <v>9490</v>
      </c>
      <c r="C2871" s="405" t="s">
        <v>1421</v>
      </c>
      <c r="D2871" s="405">
        <v>523.26</v>
      </c>
    </row>
    <row r="2872" spans="1:4" ht="51">
      <c r="A2872" s="405">
        <v>40275</v>
      </c>
      <c r="B2872" s="406" t="s">
        <v>9491</v>
      </c>
      <c r="C2872" s="405" t="s">
        <v>1421</v>
      </c>
      <c r="D2872" s="405">
        <v>15</v>
      </c>
    </row>
    <row r="2873" spans="1:4">
      <c r="A2873" s="405">
        <v>3777</v>
      </c>
      <c r="B2873" s="406" t="s">
        <v>9492</v>
      </c>
      <c r="C2873" s="405" t="s">
        <v>1304</v>
      </c>
      <c r="D2873" s="405">
        <v>0.9</v>
      </c>
    </row>
    <row r="2874" spans="1:4" ht="25.5">
      <c r="A2874" s="405">
        <v>43067</v>
      </c>
      <c r="B2874" s="406" t="s">
        <v>11995</v>
      </c>
      <c r="C2874" s="405" t="s">
        <v>1304</v>
      </c>
      <c r="D2874" s="405">
        <v>0.93</v>
      </c>
    </row>
    <row r="2875" spans="1:4" ht="25.5">
      <c r="A2875" s="405">
        <v>3779</v>
      </c>
      <c r="B2875" s="406" t="s">
        <v>9493</v>
      </c>
      <c r="C2875" s="405" t="s">
        <v>1303</v>
      </c>
      <c r="D2875" s="405">
        <v>7.49</v>
      </c>
    </row>
    <row r="2876" spans="1:4" ht="25.5">
      <c r="A2876" s="405">
        <v>3798</v>
      </c>
      <c r="B2876" s="406" t="s">
        <v>9494</v>
      </c>
      <c r="C2876" s="405" t="s">
        <v>1299</v>
      </c>
      <c r="D2876" s="405">
        <v>39.26</v>
      </c>
    </row>
    <row r="2877" spans="1:4" ht="51">
      <c r="A2877" s="405">
        <v>38769</v>
      </c>
      <c r="B2877" s="406" t="s">
        <v>9495</v>
      </c>
      <c r="C2877" s="405" t="s">
        <v>1299</v>
      </c>
      <c r="D2877" s="405">
        <v>30.66</v>
      </c>
    </row>
    <row r="2878" spans="1:4" ht="51">
      <c r="A2878" s="405">
        <v>39510</v>
      </c>
      <c r="B2878" s="406" t="s">
        <v>9496</v>
      </c>
      <c r="C2878" s="405" t="s">
        <v>1299</v>
      </c>
      <c r="D2878" s="405">
        <v>124.09</v>
      </c>
    </row>
    <row r="2879" spans="1:4" ht="38.25">
      <c r="A2879" s="405">
        <v>38776</v>
      </c>
      <c r="B2879" s="406" t="s">
        <v>9497</v>
      </c>
      <c r="C2879" s="405" t="s">
        <v>1299</v>
      </c>
      <c r="D2879" s="405">
        <v>131.69</v>
      </c>
    </row>
    <row r="2880" spans="1:4" ht="25.5">
      <c r="A2880" s="405">
        <v>38774</v>
      </c>
      <c r="B2880" s="406" t="s">
        <v>9498</v>
      </c>
      <c r="C2880" s="405" t="s">
        <v>1299</v>
      </c>
      <c r="D2880" s="405">
        <v>31.08</v>
      </c>
    </row>
    <row r="2881" spans="1:4" ht="38.25">
      <c r="A2881" s="405">
        <v>42977</v>
      </c>
      <c r="B2881" s="406" t="s">
        <v>11996</v>
      </c>
      <c r="C2881" s="405" t="s">
        <v>1299</v>
      </c>
      <c r="D2881" s="405">
        <v>708.77</v>
      </c>
    </row>
    <row r="2882" spans="1:4" ht="51">
      <c r="A2882" s="405">
        <v>38889</v>
      </c>
      <c r="B2882" s="406" t="s">
        <v>9499</v>
      </c>
      <c r="C2882" s="405" t="s">
        <v>1299</v>
      </c>
      <c r="D2882" s="405">
        <v>23.5</v>
      </c>
    </row>
    <row r="2883" spans="1:4" ht="51">
      <c r="A2883" s="405">
        <v>38784</v>
      </c>
      <c r="B2883" s="406" t="s">
        <v>9500</v>
      </c>
      <c r="C2883" s="405" t="s">
        <v>1299</v>
      </c>
      <c r="D2883" s="405">
        <v>31.44</v>
      </c>
    </row>
    <row r="2884" spans="1:4" ht="51">
      <c r="A2884" s="405">
        <v>3788</v>
      </c>
      <c r="B2884" s="406" t="s">
        <v>9501</v>
      </c>
      <c r="C2884" s="405" t="s">
        <v>1299</v>
      </c>
      <c r="D2884" s="405">
        <v>32.76</v>
      </c>
    </row>
    <row r="2885" spans="1:4" ht="51">
      <c r="A2885" s="405">
        <v>12230</v>
      </c>
      <c r="B2885" s="406" t="s">
        <v>9502</v>
      </c>
      <c r="C2885" s="405" t="s">
        <v>1299</v>
      </c>
      <c r="D2885" s="405">
        <v>8.42</v>
      </c>
    </row>
    <row r="2886" spans="1:4" ht="51">
      <c r="A2886" s="405">
        <v>3780</v>
      </c>
      <c r="B2886" s="406" t="s">
        <v>9503</v>
      </c>
      <c r="C2886" s="405" t="s">
        <v>1299</v>
      </c>
      <c r="D2886" s="405">
        <v>48.34</v>
      </c>
    </row>
    <row r="2887" spans="1:4" ht="51">
      <c r="A2887" s="405">
        <v>12231</v>
      </c>
      <c r="B2887" s="406" t="s">
        <v>9504</v>
      </c>
      <c r="C2887" s="405" t="s">
        <v>1299</v>
      </c>
      <c r="D2887" s="405">
        <v>14.01</v>
      </c>
    </row>
    <row r="2888" spans="1:4" ht="51">
      <c r="A2888" s="405">
        <v>3811</v>
      </c>
      <c r="B2888" s="406" t="s">
        <v>9505</v>
      </c>
      <c r="C2888" s="405" t="s">
        <v>1299</v>
      </c>
      <c r="D2888" s="405">
        <v>45.4</v>
      </c>
    </row>
    <row r="2889" spans="1:4" ht="51">
      <c r="A2889" s="405">
        <v>12232</v>
      </c>
      <c r="B2889" s="406" t="s">
        <v>9506</v>
      </c>
      <c r="C2889" s="405" t="s">
        <v>1299</v>
      </c>
      <c r="D2889" s="405">
        <v>14.68</v>
      </c>
    </row>
    <row r="2890" spans="1:4" ht="51">
      <c r="A2890" s="405">
        <v>3799</v>
      </c>
      <c r="B2890" s="406" t="s">
        <v>9507</v>
      </c>
      <c r="C2890" s="405" t="s">
        <v>1299</v>
      </c>
      <c r="D2890" s="405">
        <v>64.209999999999994</v>
      </c>
    </row>
    <row r="2891" spans="1:4" ht="51">
      <c r="A2891" s="405">
        <v>12239</v>
      </c>
      <c r="B2891" s="406" t="s">
        <v>9508</v>
      </c>
      <c r="C2891" s="405" t="s">
        <v>1299</v>
      </c>
      <c r="D2891" s="405">
        <v>19.22</v>
      </c>
    </row>
    <row r="2892" spans="1:4" ht="38.25">
      <c r="A2892" s="405">
        <v>38773</v>
      </c>
      <c r="B2892" s="406" t="s">
        <v>9509</v>
      </c>
      <c r="C2892" s="405" t="s">
        <v>1299</v>
      </c>
      <c r="D2892" s="405">
        <v>3.08</v>
      </c>
    </row>
    <row r="2893" spans="1:4" ht="25.5">
      <c r="A2893" s="405">
        <v>12271</v>
      </c>
      <c r="B2893" s="406" t="s">
        <v>9510</v>
      </c>
      <c r="C2893" s="405" t="s">
        <v>1299</v>
      </c>
      <c r="D2893" s="405">
        <v>171.93</v>
      </c>
    </row>
    <row r="2894" spans="1:4" ht="25.5">
      <c r="A2894" s="405">
        <v>12245</v>
      </c>
      <c r="B2894" s="406" t="s">
        <v>9511</v>
      </c>
      <c r="C2894" s="405" t="s">
        <v>1299</v>
      </c>
      <c r="D2894" s="405">
        <v>74.58</v>
      </c>
    </row>
    <row r="2895" spans="1:4" ht="38.25">
      <c r="A2895" s="405">
        <v>38785</v>
      </c>
      <c r="B2895" s="406" t="s">
        <v>9512</v>
      </c>
      <c r="C2895" s="405" t="s">
        <v>1299</v>
      </c>
      <c r="D2895" s="405">
        <v>81.400000000000006</v>
      </c>
    </row>
    <row r="2896" spans="1:4" ht="38.25">
      <c r="A2896" s="405">
        <v>38786</v>
      </c>
      <c r="B2896" s="406" t="s">
        <v>9513</v>
      </c>
      <c r="C2896" s="405" t="s">
        <v>1299</v>
      </c>
      <c r="D2896" s="405">
        <v>100.27</v>
      </c>
    </row>
    <row r="2897" spans="1:4" ht="25.5">
      <c r="A2897" s="405">
        <v>39385</v>
      </c>
      <c r="B2897" s="406" t="s">
        <v>9514</v>
      </c>
      <c r="C2897" s="405" t="s">
        <v>1299</v>
      </c>
      <c r="D2897" s="405">
        <v>75.84</v>
      </c>
    </row>
    <row r="2898" spans="1:4" ht="25.5">
      <c r="A2898" s="405">
        <v>39389</v>
      </c>
      <c r="B2898" s="406" t="s">
        <v>9515</v>
      </c>
      <c r="C2898" s="405" t="s">
        <v>1299</v>
      </c>
      <c r="D2898" s="405">
        <v>62.91</v>
      </c>
    </row>
    <row r="2899" spans="1:4" ht="25.5">
      <c r="A2899" s="405">
        <v>39390</v>
      </c>
      <c r="B2899" s="406" t="s">
        <v>9516</v>
      </c>
      <c r="C2899" s="405" t="s">
        <v>1299</v>
      </c>
      <c r="D2899" s="405">
        <v>121.85</v>
      </c>
    </row>
    <row r="2900" spans="1:4" ht="25.5">
      <c r="A2900" s="405">
        <v>39391</v>
      </c>
      <c r="B2900" s="406" t="s">
        <v>9517</v>
      </c>
      <c r="C2900" s="405" t="s">
        <v>1299</v>
      </c>
      <c r="D2900" s="405">
        <v>225.5</v>
      </c>
    </row>
    <row r="2901" spans="1:4" ht="51">
      <c r="A2901" s="405">
        <v>3803</v>
      </c>
      <c r="B2901" s="406" t="s">
        <v>9518</v>
      </c>
      <c r="C2901" s="405" t="s">
        <v>1299</v>
      </c>
      <c r="D2901" s="405">
        <v>29.07</v>
      </c>
    </row>
    <row r="2902" spans="1:4" ht="51">
      <c r="A2902" s="405">
        <v>38770</v>
      </c>
      <c r="B2902" s="406" t="s">
        <v>9519</v>
      </c>
      <c r="C2902" s="405" t="s">
        <v>1299</v>
      </c>
      <c r="D2902" s="405">
        <v>33.659999999999997</v>
      </c>
    </row>
    <row r="2903" spans="1:4">
      <c r="A2903" s="405">
        <v>12267</v>
      </c>
      <c r="B2903" s="406" t="s">
        <v>9520</v>
      </c>
      <c r="C2903" s="405" t="s">
        <v>1299</v>
      </c>
      <c r="D2903" s="405">
        <v>98.65</v>
      </c>
    </row>
    <row r="2904" spans="1:4" ht="114.75">
      <c r="A2904" s="405">
        <v>43068</v>
      </c>
      <c r="B2904" s="406" t="s">
        <v>11997</v>
      </c>
      <c r="C2904" s="405" t="s">
        <v>1299</v>
      </c>
      <c r="D2904" s="405">
        <v>51.42</v>
      </c>
    </row>
    <row r="2905" spans="1:4" ht="51">
      <c r="A2905" s="405">
        <v>12266</v>
      </c>
      <c r="B2905" s="406" t="s">
        <v>9521</v>
      </c>
      <c r="C2905" s="405" t="s">
        <v>1299</v>
      </c>
      <c r="D2905" s="405">
        <v>50.49</v>
      </c>
    </row>
    <row r="2906" spans="1:4" ht="51">
      <c r="A2906" s="405">
        <v>39378</v>
      </c>
      <c r="B2906" s="406" t="s">
        <v>9522</v>
      </c>
      <c r="C2906" s="405" t="s">
        <v>1299</v>
      </c>
      <c r="D2906" s="405">
        <v>35.79</v>
      </c>
    </row>
    <row r="2907" spans="1:4" ht="51">
      <c r="A2907" s="405">
        <v>38775</v>
      </c>
      <c r="B2907" s="406" t="s">
        <v>9523</v>
      </c>
      <c r="C2907" s="405" t="s">
        <v>1299</v>
      </c>
      <c r="D2907" s="405">
        <v>37.950000000000003</v>
      </c>
    </row>
    <row r="2908" spans="1:4" ht="25.5">
      <c r="A2908" s="405">
        <v>21119</v>
      </c>
      <c r="B2908" s="406" t="s">
        <v>9524</v>
      </c>
      <c r="C2908" s="405" t="s">
        <v>1299</v>
      </c>
      <c r="D2908" s="405">
        <v>1.91</v>
      </c>
    </row>
    <row r="2909" spans="1:4" ht="25.5">
      <c r="A2909" s="405">
        <v>37974</v>
      </c>
      <c r="B2909" s="406" t="s">
        <v>9525</v>
      </c>
      <c r="C2909" s="405" t="s">
        <v>1299</v>
      </c>
      <c r="D2909" s="405">
        <v>2.84</v>
      </c>
    </row>
    <row r="2910" spans="1:4" ht="25.5">
      <c r="A2910" s="405">
        <v>37975</v>
      </c>
      <c r="B2910" s="406" t="s">
        <v>9526</v>
      </c>
      <c r="C2910" s="405" t="s">
        <v>1299</v>
      </c>
      <c r="D2910" s="405">
        <v>5.77</v>
      </c>
    </row>
    <row r="2911" spans="1:4" ht="25.5">
      <c r="A2911" s="405">
        <v>37976</v>
      </c>
      <c r="B2911" s="406" t="s">
        <v>9527</v>
      </c>
      <c r="C2911" s="405" t="s">
        <v>1299</v>
      </c>
      <c r="D2911" s="405">
        <v>11.83</v>
      </c>
    </row>
    <row r="2912" spans="1:4" ht="25.5">
      <c r="A2912" s="405">
        <v>37977</v>
      </c>
      <c r="B2912" s="406" t="s">
        <v>9528</v>
      </c>
      <c r="C2912" s="405" t="s">
        <v>1299</v>
      </c>
      <c r="D2912" s="405">
        <v>16.27</v>
      </c>
    </row>
    <row r="2913" spans="1:4" ht="25.5">
      <c r="A2913" s="405">
        <v>37978</v>
      </c>
      <c r="B2913" s="406" t="s">
        <v>9529</v>
      </c>
      <c r="C2913" s="405" t="s">
        <v>1299</v>
      </c>
      <c r="D2913" s="405">
        <v>32.979999999999997</v>
      </c>
    </row>
    <row r="2914" spans="1:4" ht="25.5">
      <c r="A2914" s="405">
        <v>37979</v>
      </c>
      <c r="B2914" s="406" t="s">
        <v>9530</v>
      </c>
      <c r="C2914" s="405" t="s">
        <v>1299</v>
      </c>
      <c r="D2914" s="405">
        <v>141.68</v>
      </c>
    </row>
    <row r="2915" spans="1:4" ht="25.5">
      <c r="A2915" s="405">
        <v>37980</v>
      </c>
      <c r="B2915" s="406" t="s">
        <v>9531</v>
      </c>
      <c r="C2915" s="405" t="s">
        <v>1299</v>
      </c>
      <c r="D2915" s="405">
        <v>159.22999999999999</v>
      </c>
    </row>
    <row r="2916" spans="1:4" ht="38.25">
      <c r="A2916" s="405">
        <v>36147</v>
      </c>
      <c r="B2916" s="406" t="s">
        <v>9532</v>
      </c>
      <c r="C2916" s="405" t="s">
        <v>1312</v>
      </c>
      <c r="D2916" s="405">
        <v>333.8</v>
      </c>
    </row>
    <row r="2917" spans="1:4" ht="25.5">
      <c r="A2917" s="405">
        <v>12731</v>
      </c>
      <c r="B2917" s="406" t="s">
        <v>9533</v>
      </c>
      <c r="C2917" s="405" t="s">
        <v>1299</v>
      </c>
      <c r="D2917" s="405">
        <v>312.76</v>
      </c>
    </row>
    <row r="2918" spans="1:4" ht="25.5">
      <c r="A2918" s="405">
        <v>12723</v>
      </c>
      <c r="B2918" s="406" t="s">
        <v>9534</v>
      </c>
      <c r="C2918" s="405" t="s">
        <v>1299</v>
      </c>
      <c r="D2918" s="405">
        <v>2.42</v>
      </c>
    </row>
    <row r="2919" spans="1:4" ht="25.5">
      <c r="A2919" s="405">
        <v>12724</v>
      </c>
      <c r="B2919" s="406" t="s">
        <v>9535</v>
      </c>
      <c r="C2919" s="405" t="s">
        <v>1299</v>
      </c>
      <c r="D2919" s="405">
        <v>4.66</v>
      </c>
    </row>
    <row r="2920" spans="1:4" ht="25.5">
      <c r="A2920" s="405">
        <v>12725</v>
      </c>
      <c r="B2920" s="406" t="s">
        <v>9536</v>
      </c>
      <c r="C2920" s="405" t="s">
        <v>1299</v>
      </c>
      <c r="D2920" s="405">
        <v>9.35</v>
      </c>
    </row>
    <row r="2921" spans="1:4" ht="25.5">
      <c r="A2921" s="405">
        <v>12726</v>
      </c>
      <c r="B2921" s="406" t="s">
        <v>9537</v>
      </c>
      <c r="C2921" s="405" t="s">
        <v>1299</v>
      </c>
      <c r="D2921" s="405">
        <v>20.63</v>
      </c>
    </row>
    <row r="2922" spans="1:4" ht="25.5">
      <c r="A2922" s="405">
        <v>12727</v>
      </c>
      <c r="B2922" s="406" t="s">
        <v>9538</v>
      </c>
      <c r="C2922" s="405" t="s">
        <v>1299</v>
      </c>
      <c r="D2922" s="405">
        <v>26.17</v>
      </c>
    </row>
    <row r="2923" spans="1:4" ht="25.5">
      <c r="A2923" s="405">
        <v>12728</v>
      </c>
      <c r="B2923" s="406" t="s">
        <v>9539</v>
      </c>
      <c r="C2923" s="405" t="s">
        <v>1299</v>
      </c>
      <c r="D2923" s="405">
        <v>42.74</v>
      </c>
    </row>
    <row r="2924" spans="1:4" ht="25.5">
      <c r="A2924" s="405">
        <v>12729</v>
      </c>
      <c r="B2924" s="406" t="s">
        <v>9540</v>
      </c>
      <c r="C2924" s="405" t="s">
        <v>1299</v>
      </c>
      <c r="D2924" s="405">
        <v>140.09</v>
      </c>
    </row>
    <row r="2925" spans="1:4" ht="25.5">
      <c r="A2925" s="405">
        <v>12730</v>
      </c>
      <c r="B2925" s="406" t="s">
        <v>9541</v>
      </c>
      <c r="C2925" s="405" t="s">
        <v>1299</v>
      </c>
      <c r="D2925" s="405">
        <v>214.49</v>
      </c>
    </row>
    <row r="2926" spans="1:4">
      <c r="A2926" s="405">
        <v>3840</v>
      </c>
      <c r="B2926" s="406" t="s">
        <v>9542</v>
      </c>
      <c r="C2926" s="405" t="s">
        <v>1299</v>
      </c>
      <c r="D2926" s="405">
        <v>39.99</v>
      </c>
    </row>
    <row r="2927" spans="1:4">
      <c r="A2927" s="405">
        <v>3838</v>
      </c>
      <c r="B2927" s="406" t="s">
        <v>9543</v>
      </c>
      <c r="C2927" s="405" t="s">
        <v>1299</v>
      </c>
      <c r="D2927" s="405">
        <v>88.25</v>
      </c>
    </row>
    <row r="2928" spans="1:4">
      <c r="A2928" s="405">
        <v>3844</v>
      </c>
      <c r="B2928" s="406" t="s">
        <v>9544</v>
      </c>
      <c r="C2928" s="405" t="s">
        <v>1299</v>
      </c>
      <c r="D2928" s="405">
        <v>157.41999999999999</v>
      </c>
    </row>
    <row r="2929" spans="1:4">
      <c r="A2929" s="405">
        <v>3839</v>
      </c>
      <c r="B2929" s="406" t="s">
        <v>9545</v>
      </c>
      <c r="C2929" s="405" t="s">
        <v>1299</v>
      </c>
      <c r="D2929" s="405">
        <v>286.73</v>
      </c>
    </row>
    <row r="2930" spans="1:4">
      <c r="A2930" s="405">
        <v>3843</v>
      </c>
      <c r="B2930" s="406" t="s">
        <v>9546</v>
      </c>
      <c r="C2930" s="405" t="s">
        <v>1299</v>
      </c>
      <c r="D2930" s="405">
        <v>393.55</v>
      </c>
    </row>
    <row r="2931" spans="1:4" ht="25.5">
      <c r="A2931" s="405">
        <v>3900</v>
      </c>
      <c r="B2931" s="406" t="s">
        <v>9547</v>
      </c>
      <c r="C2931" s="405" t="s">
        <v>1299</v>
      </c>
      <c r="D2931" s="405">
        <v>26.13</v>
      </c>
    </row>
    <row r="2932" spans="1:4" ht="25.5">
      <c r="A2932" s="405">
        <v>3846</v>
      </c>
      <c r="B2932" s="406" t="s">
        <v>9548</v>
      </c>
      <c r="C2932" s="405" t="s">
        <v>1299</v>
      </c>
      <c r="D2932" s="405">
        <v>8.23</v>
      </c>
    </row>
    <row r="2933" spans="1:4" ht="25.5">
      <c r="A2933" s="405">
        <v>3886</v>
      </c>
      <c r="B2933" s="406" t="s">
        <v>9549</v>
      </c>
      <c r="C2933" s="405" t="s">
        <v>1299</v>
      </c>
      <c r="D2933" s="405">
        <v>8.67</v>
      </c>
    </row>
    <row r="2934" spans="1:4" ht="25.5">
      <c r="A2934" s="405">
        <v>3854</v>
      </c>
      <c r="B2934" s="406" t="s">
        <v>9550</v>
      </c>
      <c r="C2934" s="405" t="s">
        <v>1299</v>
      </c>
      <c r="D2934" s="405">
        <v>4.82</v>
      </c>
    </row>
    <row r="2935" spans="1:4" ht="25.5">
      <c r="A2935" s="405">
        <v>3873</v>
      </c>
      <c r="B2935" s="406" t="s">
        <v>9551</v>
      </c>
      <c r="C2935" s="405" t="s">
        <v>1299</v>
      </c>
      <c r="D2935" s="405">
        <v>6.38</v>
      </c>
    </row>
    <row r="2936" spans="1:4" ht="25.5">
      <c r="A2936" s="405">
        <v>38021</v>
      </c>
      <c r="B2936" s="406" t="s">
        <v>9552</v>
      </c>
      <c r="C2936" s="405" t="s">
        <v>1299</v>
      </c>
      <c r="D2936" s="405">
        <v>15.26</v>
      </c>
    </row>
    <row r="2937" spans="1:4" ht="25.5">
      <c r="A2937" s="405">
        <v>3847</v>
      </c>
      <c r="B2937" s="406" t="s">
        <v>9553</v>
      </c>
      <c r="C2937" s="405" t="s">
        <v>1299</v>
      </c>
      <c r="D2937" s="405">
        <v>17.32</v>
      </c>
    </row>
    <row r="2938" spans="1:4" ht="25.5">
      <c r="A2938" s="405">
        <v>38022</v>
      </c>
      <c r="B2938" s="406" t="s">
        <v>9554</v>
      </c>
      <c r="C2938" s="405" t="s">
        <v>1299</v>
      </c>
      <c r="D2938" s="405">
        <v>27.05</v>
      </c>
    </row>
    <row r="2939" spans="1:4" ht="25.5">
      <c r="A2939" s="405">
        <v>3833</v>
      </c>
      <c r="B2939" s="406" t="s">
        <v>9555</v>
      </c>
      <c r="C2939" s="405" t="s">
        <v>1299</v>
      </c>
      <c r="D2939" s="405">
        <v>12.84</v>
      </c>
    </row>
    <row r="2940" spans="1:4" ht="25.5">
      <c r="A2940" s="405">
        <v>3835</v>
      </c>
      <c r="B2940" s="406" t="s">
        <v>9556</v>
      </c>
      <c r="C2940" s="405" t="s">
        <v>1299</v>
      </c>
      <c r="D2940" s="405">
        <v>41.81</v>
      </c>
    </row>
    <row r="2941" spans="1:4" ht="25.5">
      <c r="A2941" s="405">
        <v>3836</v>
      </c>
      <c r="B2941" s="406" t="s">
        <v>9557</v>
      </c>
      <c r="C2941" s="405" t="s">
        <v>1299</v>
      </c>
      <c r="D2941" s="405">
        <v>90</v>
      </c>
    </row>
    <row r="2942" spans="1:4" ht="25.5">
      <c r="A2942" s="405">
        <v>3830</v>
      </c>
      <c r="B2942" s="406" t="s">
        <v>9558</v>
      </c>
      <c r="C2942" s="405" t="s">
        <v>1299</v>
      </c>
      <c r="D2942" s="405">
        <v>147.15</v>
      </c>
    </row>
    <row r="2943" spans="1:4" ht="25.5">
      <c r="A2943" s="405">
        <v>3831</v>
      </c>
      <c r="B2943" s="406" t="s">
        <v>9559</v>
      </c>
      <c r="C2943" s="405" t="s">
        <v>1299</v>
      </c>
      <c r="D2943" s="405">
        <v>245.99</v>
      </c>
    </row>
    <row r="2944" spans="1:4" ht="25.5">
      <c r="A2944" s="405">
        <v>37981</v>
      </c>
      <c r="B2944" s="406" t="s">
        <v>9560</v>
      </c>
      <c r="C2944" s="405" t="s">
        <v>1299</v>
      </c>
      <c r="D2944" s="405">
        <v>6.49</v>
      </c>
    </row>
    <row r="2945" spans="1:4" ht="25.5">
      <c r="A2945" s="405">
        <v>37982</v>
      </c>
      <c r="B2945" s="406" t="s">
        <v>9561</v>
      </c>
      <c r="C2945" s="405" t="s">
        <v>1299</v>
      </c>
      <c r="D2945" s="405">
        <v>9.86</v>
      </c>
    </row>
    <row r="2946" spans="1:4" ht="25.5">
      <c r="A2946" s="405">
        <v>37983</v>
      </c>
      <c r="B2946" s="406" t="s">
        <v>9562</v>
      </c>
      <c r="C2946" s="405" t="s">
        <v>1299</v>
      </c>
      <c r="D2946" s="405">
        <v>13.8</v>
      </c>
    </row>
    <row r="2947" spans="1:4" ht="25.5">
      <c r="A2947" s="405">
        <v>37984</v>
      </c>
      <c r="B2947" s="406" t="s">
        <v>9563</v>
      </c>
      <c r="C2947" s="405" t="s">
        <v>1299</v>
      </c>
      <c r="D2947" s="405">
        <v>23.84</v>
      </c>
    </row>
    <row r="2948" spans="1:4" ht="25.5">
      <c r="A2948" s="405">
        <v>37985</v>
      </c>
      <c r="B2948" s="406" t="s">
        <v>9564</v>
      </c>
      <c r="C2948" s="405" t="s">
        <v>1299</v>
      </c>
      <c r="D2948" s="405">
        <v>33.380000000000003</v>
      </c>
    </row>
    <row r="2949" spans="1:4" ht="25.5">
      <c r="A2949" s="405">
        <v>3826</v>
      </c>
      <c r="B2949" s="406" t="s">
        <v>9565</v>
      </c>
      <c r="C2949" s="405" t="s">
        <v>1299</v>
      </c>
      <c r="D2949" s="405">
        <v>39.68</v>
      </c>
    </row>
    <row r="2950" spans="1:4" ht="25.5">
      <c r="A2950" s="405">
        <v>3825</v>
      </c>
      <c r="B2950" s="406" t="s">
        <v>9566</v>
      </c>
      <c r="C2950" s="405" t="s">
        <v>1299</v>
      </c>
      <c r="D2950" s="405">
        <v>11.41</v>
      </c>
    </row>
    <row r="2951" spans="1:4" ht="25.5">
      <c r="A2951" s="405">
        <v>3827</v>
      </c>
      <c r="B2951" s="406" t="s">
        <v>9567</v>
      </c>
      <c r="C2951" s="405" t="s">
        <v>1299</v>
      </c>
      <c r="D2951" s="405">
        <v>24.93</v>
      </c>
    </row>
    <row r="2952" spans="1:4" ht="25.5">
      <c r="A2952" s="405">
        <v>20165</v>
      </c>
      <c r="B2952" s="406" t="s">
        <v>9568</v>
      </c>
      <c r="C2952" s="405" t="s">
        <v>1299</v>
      </c>
      <c r="D2952" s="405">
        <v>14.67</v>
      </c>
    </row>
    <row r="2953" spans="1:4" ht="25.5">
      <c r="A2953" s="405">
        <v>20166</v>
      </c>
      <c r="B2953" s="406" t="s">
        <v>9569</v>
      </c>
      <c r="C2953" s="405" t="s">
        <v>1299</v>
      </c>
      <c r="D2953" s="405">
        <v>47.41</v>
      </c>
    </row>
    <row r="2954" spans="1:4" ht="25.5">
      <c r="A2954" s="405">
        <v>20164</v>
      </c>
      <c r="B2954" s="406" t="s">
        <v>9570</v>
      </c>
      <c r="C2954" s="405" t="s">
        <v>1299</v>
      </c>
      <c r="D2954" s="405">
        <v>7.75</v>
      </c>
    </row>
    <row r="2955" spans="1:4" ht="25.5">
      <c r="A2955" s="405">
        <v>3893</v>
      </c>
      <c r="B2955" s="406" t="s">
        <v>9571</v>
      </c>
      <c r="C2955" s="405" t="s">
        <v>1299</v>
      </c>
      <c r="D2955" s="405">
        <v>9.61</v>
      </c>
    </row>
    <row r="2956" spans="1:4" ht="25.5">
      <c r="A2956" s="405">
        <v>3848</v>
      </c>
      <c r="B2956" s="406" t="s">
        <v>9572</v>
      </c>
      <c r="C2956" s="405" t="s">
        <v>1299</v>
      </c>
      <c r="D2956" s="405">
        <v>5.84</v>
      </c>
    </row>
    <row r="2957" spans="1:4" ht="25.5">
      <c r="A2957" s="405">
        <v>3895</v>
      </c>
      <c r="B2957" s="406" t="s">
        <v>9573</v>
      </c>
      <c r="C2957" s="405" t="s">
        <v>1299</v>
      </c>
      <c r="D2957" s="405">
        <v>6.35</v>
      </c>
    </row>
    <row r="2958" spans="1:4" ht="25.5">
      <c r="A2958" s="405">
        <v>12404</v>
      </c>
      <c r="B2958" s="406" t="s">
        <v>9574</v>
      </c>
      <c r="C2958" s="405" t="s">
        <v>1299</v>
      </c>
      <c r="D2958" s="405">
        <v>4.97</v>
      </c>
    </row>
    <row r="2959" spans="1:4" ht="25.5">
      <c r="A2959" s="405">
        <v>3939</v>
      </c>
      <c r="B2959" s="406" t="s">
        <v>9575</v>
      </c>
      <c r="C2959" s="405" t="s">
        <v>1299</v>
      </c>
      <c r="D2959" s="405">
        <v>10.24</v>
      </c>
    </row>
    <row r="2960" spans="1:4" ht="25.5">
      <c r="A2960" s="405">
        <v>3911</v>
      </c>
      <c r="B2960" s="406" t="s">
        <v>9576</v>
      </c>
      <c r="C2960" s="405" t="s">
        <v>1299</v>
      </c>
      <c r="D2960" s="405">
        <v>8.3699999999999992</v>
      </c>
    </row>
    <row r="2961" spans="1:4" ht="25.5">
      <c r="A2961" s="405">
        <v>3908</v>
      </c>
      <c r="B2961" s="406" t="s">
        <v>9577</v>
      </c>
      <c r="C2961" s="405" t="s">
        <v>1299</v>
      </c>
      <c r="D2961" s="405">
        <v>2.7</v>
      </c>
    </row>
    <row r="2962" spans="1:4" ht="25.5">
      <c r="A2962" s="405">
        <v>3910</v>
      </c>
      <c r="B2962" s="406" t="s">
        <v>9578</v>
      </c>
      <c r="C2962" s="405" t="s">
        <v>1299</v>
      </c>
      <c r="D2962" s="405">
        <v>5.99</v>
      </c>
    </row>
    <row r="2963" spans="1:4" ht="25.5">
      <c r="A2963" s="405">
        <v>3913</v>
      </c>
      <c r="B2963" s="406" t="s">
        <v>9579</v>
      </c>
      <c r="C2963" s="405" t="s">
        <v>1299</v>
      </c>
      <c r="D2963" s="405">
        <v>28.62</v>
      </c>
    </row>
    <row r="2964" spans="1:4" ht="25.5">
      <c r="A2964" s="405">
        <v>3912</v>
      </c>
      <c r="B2964" s="406" t="s">
        <v>9580</v>
      </c>
      <c r="C2964" s="405" t="s">
        <v>1299</v>
      </c>
      <c r="D2964" s="405">
        <v>15.69</v>
      </c>
    </row>
    <row r="2965" spans="1:4" ht="25.5">
      <c r="A2965" s="405">
        <v>3909</v>
      </c>
      <c r="B2965" s="406" t="s">
        <v>9581</v>
      </c>
      <c r="C2965" s="405" t="s">
        <v>1299</v>
      </c>
      <c r="D2965" s="405">
        <v>3.68</v>
      </c>
    </row>
    <row r="2966" spans="1:4" ht="25.5">
      <c r="A2966" s="405">
        <v>3914</v>
      </c>
      <c r="B2966" s="406" t="s">
        <v>9582</v>
      </c>
      <c r="C2966" s="405" t="s">
        <v>1299</v>
      </c>
      <c r="D2966" s="405">
        <v>43.18</v>
      </c>
    </row>
    <row r="2967" spans="1:4" ht="25.5">
      <c r="A2967" s="405">
        <v>3915</v>
      </c>
      <c r="B2967" s="406" t="s">
        <v>9583</v>
      </c>
      <c r="C2967" s="405" t="s">
        <v>1299</v>
      </c>
      <c r="D2967" s="405">
        <v>68.099999999999994</v>
      </c>
    </row>
    <row r="2968" spans="1:4" ht="25.5">
      <c r="A2968" s="405">
        <v>3916</v>
      </c>
      <c r="B2968" s="406" t="s">
        <v>9584</v>
      </c>
      <c r="C2968" s="405" t="s">
        <v>1299</v>
      </c>
      <c r="D2968" s="405">
        <v>124.06</v>
      </c>
    </row>
    <row r="2969" spans="1:4" ht="25.5">
      <c r="A2969" s="405">
        <v>3917</v>
      </c>
      <c r="B2969" s="406" t="s">
        <v>9585</v>
      </c>
      <c r="C2969" s="405" t="s">
        <v>1299</v>
      </c>
      <c r="D2969" s="405">
        <v>204.62</v>
      </c>
    </row>
    <row r="2970" spans="1:4" ht="25.5">
      <c r="A2970" s="405">
        <v>1904</v>
      </c>
      <c r="B2970" s="406" t="s">
        <v>9586</v>
      </c>
      <c r="C2970" s="405" t="s">
        <v>1299</v>
      </c>
      <c r="D2970" s="405">
        <v>0.63</v>
      </c>
    </row>
    <row r="2971" spans="1:4" ht="25.5">
      <c r="A2971" s="405">
        <v>1899</v>
      </c>
      <c r="B2971" s="406" t="s">
        <v>9587</v>
      </c>
      <c r="C2971" s="405" t="s">
        <v>1299</v>
      </c>
      <c r="D2971" s="405">
        <v>0.72</v>
      </c>
    </row>
    <row r="2972" spans="1:4" ht="25.5">
      <c r="A2972" s="405">
        <v>1900</v>
      </c>
      <c r="B2972" s="406" t="s">
        <v>9588</v>
      </c>
      <c r="C2972" s="405" t="s">
        <v>1299</v>
      </c>
      <c r="D2972" s="405">
        <v>1.1599999999999999</v>
      </c>
    </row>
    <row r="2973" spans="1:4" ht="25.5">
      <c r="A2973" s="405">
        <v>12407</v>
      </c>
      <c r="B2973" s="406" t="s">
        <v>9589</v>
      </c>
      <c r="C2973" s="405" t="s">
        <v>1299</v>
      </c>
      <c r="D2973" s="405">
        <v>15.49</v>
      </c>
    </row>
    <row r="2974" spans="1:4" ht="25.5">
      <c r="A2974" s="405">
        <v>12408</v>
      </c>
      <c r="B2974" s="406" t="s">
        <v>9590</v>
      </c>
      <c r="C2974" s="405" t="s">
        <v>1299</v>
      </c>
      <c r="D2974" s="405">
        <v>8.74</v>
      </c>
    </row>
    <row r="2975" spans="1:4" ht="25.5">
      <c r="A2975" s="405">
        <v>12409</v>
      </c>
      <c r="B2975" s="406" t="s">
        <v>9591</v>
      </c>
      <c r="C2975" s="405" t="s">
        <v>1299</v>
      </c>
      <c r="D2975" s="405">
        <v>8.74</v>
      </c>
    </row>
    <row r="2976" spans="1:4" ht="25.5">
      <c r="A2976" s="405">
        <v>12410</v>
      </c>
      <c r="B2976" s="406" t="s">
        <v>9592</v>
      </c>
      <c r="C2976" s="405" t="s">
        <v>1299</v>
      </c>
      <c r="D2976" s="405">
        <v>6.02</v>
      </c>
    </row>
    <row r="2977" spans="1:4" ht="25.5">
      <c r="A2977" s="405">
        <v>3936</v>
      </c>
      <c r="B2977" s="406" t="s">
        <v>9593</v>
      </c>
      <c r="C2977" s="405" t="s">
        <v>1299</v>
      </c>
      <c r="D2977" s="405">
        <v>10.88</v>
      </c>
    </row>
    <row r="2978" spans="1:4" ht="25.5">
      <c r="A2978" s="405">
        <v>3922</v>
      </c>
      <c r="B2978" s="406" t="s">
        <v>9594</v>
      </c>
      <c r="C2978" s="405" t="s">
        <v>1299</v>
      </c>
      <c r="D2978" s="405">
        <v>10.01</v>
      </c>
    </row>
    <row r="2979" spans="1:4" ht="25.5">
      <c r="A2979" s="405">
        <v>3924</v>
      </c>
      <c r="B2979" s="406" t="s">
        <v>9595</v>
      </c>
      <c r="C2979" s="405" t="s">
        <v>1299</v>
      </c>
      <c r="D2979" s="405">
        <v>10.88</v>
      </c>
    </row>
    <row r="2980" spans="1:4" ht="25.5">
      <c r="A2980" s="405">
        <v>3923</v>
      </c>
      <c r="B2980" s="406" t="s">
        <v>9596</v>
      </c>
      <c r="C2980" s="405" t="s">
        <v>1299</v>
      </c>
      <c r="D2980" s="405">
        <v>10.88</v>
      </c>
    </row>
    <row r="2981" spans="1:4" ht="25.5">
      <c r="A2981" s="405">
        <v>3937</v>
      </c>
      <c r="B2981" s="406" t="s">
        <v>9597</v>
      </c>
      <c r="C2981" s="405" t="s">
        <v>1299</v>
      </c>
      <c r="D2981" s="405">
        <v>8.98</v>
      </c>
    </row>
    <row r="2982" spans="1:4" ht="25.5">
      <c r="A2982" s="405">
        <v>3921</v>
      </c>
      <c r="B2982" s="406" t="s">
        <v>9598</v>
      </c>
      <c r="C2982" s="405" t="s">
        <v>1299</v>
      </c>
      <c r="D2982" s="405">
        <v>8.98</v>
      </c>
    </row>
    <row r="2983" spans="1:4" ht="25.5">
      <c r="A2983" s="405">
        <v>3920</v>
      </c>
      <c r="B2983" s="406" t="s">
        <v>9599</v>
      </c>
      <c r="C2983" s="405" t="s">
        <v>1299</v>
      </c>
      <c r="D2983" s="405">
        <v>8.98</v>
      </c>
    </row>
    <row r="2984" spans="1:4" ht="25.5">
      <c r="A2984" s="405">
        <v>3938</v>
      </c>
      <c r="B2984" s="406" t="s">
        <v>9600</v>
      </c>
      <c r="C2984" s="405" t="s">
        <v>1299</v>
      </c>
      <c r="D2984" s="405">
        <v>5.92</v>
      </c>
    </row>
    <row r="2985" spans="1:4" ht="25.5">
      <c r="A2985" s="405">
        <v>3919</v>
      </c>
      <c r="B2985" s="406" t="s">
        <v>9601</v>
      </c>
      <c r="C2985" s="405" t="s">
        <v>1299</v>
      </c>
      <c r="D2985" s="405">
        <v>6.03</v>
      </c>
    </row>
    <row r="2986" spans="1:4" ht="25.5">
      <c r="A2986" s="405">
        <v>3927</v>
      </c>
      <c r="B2986" s="406" t="s">
        <v>9602</v>
      </c>
      <c r="C2986" s="405" t="s">
        <v>1299</v>
      </c>
      <c r="D2986" s="405">
        <v>30.56</v>
      </c>
    </row>
    <row r="2987" spans="1:4" ht="25.5">
      <c r="A2987" s="405">
        <v>3928</v>
      </c>
      <c r="B2987" s="406" t="s">
        <v>9603</v>
      </c>
      <c r="C2987" s="405" t="s">
        <v>1299</v>
      </c>
      <c r="D2987" s="405">
        <v>30.56</v>
      </c>
    </row>
    <row r="2988" spans="1:4" ht="25.5">
      <c r="A2988" s="405">
        <v>3926</v>
      </c>
      <c r="B2988" s="406" t="s">
        <v>9604</v>
      </c>
      <c r="C2988" s="405" t="s">
        <v>1299</v>
      </c>
      <c r="D2988" s="405">
        <v>17.420000000000002</v>
      </c>
    </row>
    <row r="2989" spans="1:4" ht="25.5">
      <c r="A2989" s="405">
        <v>3935</v>
      </c>
      <c r="B2989" s="406" t="s">
        <v>9605</v>
      </c>
      <c r="C2989" s="405" t="s">
        <v>1299</v>
      </c>
      <c r="D2989" s="405">
        <v>17.420000000000002</v>
      </c>
    </row>
    <row r="2990" spans="1:4" ht="25.5">
      <c r="A2990" s="405">
        <v>3925</v>
      </c>
      <c r="B2990" s="406" t="s">
        <v>9606</v>
      </c>
      <c r="C2990" s="405" t="s">
        <v>1299</v>
      </c>
      <c r="D2990" s="405">
        <v>17.420000000000002</v>
      </c>
    </row>
    <row r="2991" spans="1:4" ht="25.5">
      <c r="A2991" s="405">
        <v>12406</v>
      </c>
      <c r="B2991" s="406" t="s">
        <v>9607</v>
      </c>
      <c r="C2991" s="405" t="s">
        <v>1299</v>
      </c>
      <c r="D2991" s="405">
        <v>4.28</v>
      </c>
    </row>
    <row r="2992" spans="1:4" ht="25.5">
      <c r="A2992" s="405">
        <v>3929</v>
      </c>
      <c r="B2992" s="406" t="s">
        <v>9608</v>
      </c>
      <c r="C2992" s="405" t="s">
        <v>1299</v>
      </c>
      <c r="D2992" s="405">
        <v>46.57</v>
      </c>
    </row>
    <row r="2993" spans="1:4" ht="25.5">
      <c r="A2993" s="405">
        <v>3931</v>
      </c>
      <c r="B2993" s="406" t="s">
        <v>9609</v>
      </c>
      <c r="C2993" s="405" t="s">
        <v>1299</v>
      </c>
      <c r="D2993" s="405">
        <v>46.57</v>
      </c>
    </row>
    <row r="2994" spans="1:4" ht="25.5">
      <c r="A2994" s="405">
        <v>3930</v>
      </c>
      <c r="B2994" s="406" t="s">
        <v>9610</v>
      </c>
      <c r="C2994" s="405" t="s">
        <v>1299</v>
      </c>
      <c r="D2994" s="405">
        <v>46.57</v>
      </c>
    </row>
    <row r="2995" spans="1:4" ht="25.5">
      <c r="A2995" s="405">
        <v>3932</v>
      </c>
      <c r="B2995" s="406" t="s">
        <v>9611</v>
      </c>
      <c r="C2995" s="405" t="s">
        <v>1299</v>
      </c>
      <c r="D2995" s="405">
        <v>80.41</v>
      </c>
    </row>
    <row r="2996" spans="1:4" ht="25.5">
      <c r="A2996" s="405">
        <v>3933</v>
      </c>
      <c r="B2996" s="406" t="s">
        <v>9612</v>
      </c>
      <c r="C2996" s="405" t="s">
        <v>1299</v>
      </c>
      <c r="D2996" s="405">
        <v>80.41</v>
      </c>
    </row>
    <row r="2997" spans="1:4" ht="25.5">
      <c r="A2997" s="405">
        <v>3934</v>
      </c>
      <c r="B2997" s="406" t="s">
        <v>9613</v>
      </c>
      <c r="C2997" s="405" t="s">
        <v>1299</v>
      </c>
      <c r="D2997" s="405">
        <v>80.41</v>
      </c>
    </row>
    <row r="2998" spans="1:4" ht="38.25">
      <c r="A2998" s="405">
        <v>40355</v>
      </c>
      <c r="B2998" s="406" t="s">
        <v>9614</v>
      </c>
      <c r="C2998" s="405" t="s">
        <v>1299</v>
      </c>
      <c r="D2998" s="405">
        <v>5.73</v>
      </c>
    </row>
    <row r="2999" spans="1:4" ht="38.25">
      <c r="A2999" s="405">
        <v>40364</v>
      </c>
      <c r="B2999" s="406" t="s">
        <v>9615</v>
      </c>
      <c r="C2999" s="405" t="s">
        <v>1299</v>
      </c>
      <c r="D2999" s="405">
        <v>26.84</v>
      </c>
    </row>
    <row r="3000" spans="1:4" ht="38.25">
      <c r="A3000" s="405">
        <v>40361</v>
      </c>
      <c r="B3000" s="406" t="s">
        <v>9616</v>
      </c>
      <c r="C3000" s="405" t="s">
        <v>1299</v>
      </c>
      <c r="D3000" s="405">
        <v>20.99</v>
      </c>
    </row>
    <row r="3001" spans="1:4" ht="38.25">
      <c r="A3001" s="405">
        <v>40358</v>
      </c>
      <c r="B3001" s="406" t="s">
        <v>9617</v>
      </c>
      <c r="C3001" s="405" t="s">
        <v>1299</v>
      </c>
      <c r="D3001" s="405">
        <v>8</v>
      </c>
    </row>
    <row r="3002" spans="1:4" ht="38.25">
      <c r="A3002" s="405">
        <v>40370</v>
      </c>
      <c r="B3002" s="406" t="s">
        <v>9618</v>
      </c>
      <c r="C3002" s="405" t="s">
        <v>1299</v>
      </c>
      <c r="D3002" s="405">
        <v>85.17</v>
      </c>
    </row>
    <row r="3003" spans="1:4" ht="38.25">
      <c r="A3003" s="405">
        <v>40367</v>
      </c>
      <c r="B3003" s="406" t="s">
        <v>9619</v>
      </c>
      <c r="C3003" s="405" t="s">
        <v>1299</v>
      </c>
      <c r="D3003" s="405">
        <v>42.33</v>
      </c>
    </row>
    <row r="3004" spans="1:4" ht="38.25">
      <c r="A3004" s="405">
        <v>40373</v>
      </c>
      <c r="B3004" s="406" t="s">
        <v>9620</v>
      </c>
      <c r="C3004" s="405" t="s">
        <v>1299</v>
      </c>
      <c r="D3004" s="405">
        <v>115.18</v>
      </c>
    </row>
    <row r="3005" spans="1:4" ht="38.25">
      <c r="A3005" s="405">
        <v>38947</v>
      </c>
      <c r="B3005" s="406" t="s">
        <v>9621</v>
      </c>
      <c r="C3005" s="405" t="s">
        <v>1299</v>
      </c>
      <c r="D3005" s="405">
        <v>4.83</v>
      </c>
    </row>
    <row r="3006" spans="1:4" ht="38.25">
      <c r="A3006" s="405">
        <v>38948</v>
      </c>
      <c r="B3006" s="406" t="s">
        <v>9622</v>
      </c>
      <c r="C3006" s="405" t="s">
        <v>1299</v>
      </c>
      <c r="D3006" s="405">
        <v>7.7</v>
      </c>
    </row>
    <row r="3007" spans="1:4" ht="38.25">
      <c r="A3007" s="405">
        <v>38949</v>
      </c>
      <c r="B3007" s="406" t="s">
        <v>9623</v>
      </c>
      <c r="C3007" s="405" t="s">
        <v>1299</v>
      </c>
      <c r="D3007" s="405">
        <v>8.5500000000000007</v>
      </c>
    </row>
    <row r="3008" spans="1:4" ht="38.25">
      <c r="A3008" s="405">
        <v>38951</v>
      </c>
      <c r="B3008" s="406" t="s">
        <v>9624</v>
      </c>
      <c r="C3008" s="405" t="s">
        <v>1299</v>
      </c>
      <c r="D3008" s="405">
        <v>13.52</v>
      </c>
    </row>
    <row r="3009" spans="1:4" ht="38.25">
      <c r="A3009" s="405">
        <v>39312</v>
      </c>
      <c r="B3009" s="406" t="s">
        <v>9625</v>
      </c>
      <c r="C3009" s="405" t="s">
        <v>1299</v>
      </c>
      <c r="D3009" s="405">
        <v>10.49</v>
      </c>
    </row>
    <row r="3010" spans="1:4" ht="38.25">
      <c r="A3010" s="405">
        <v>39313</v>
      </c>
      <c r="B3010" s="406" t="s">
        <v>9626</v>
      </c>
      <c r="C3010" s="405" t="s">
        <v>1299</v>
      </c>
      <c r="D3010" s="405">
        <v>13.69</v>
      </c>
    </row>
    <row r="3011" spans="1:4" ht="38.25">
      <c r="A3011" s="405">
        <v>38950</v>
      </c>
      <c r="B3011" s="406" t="s">
        <v>9627</v>
      </c>
      <c r="C3011" s="405" t="s">
        <v>1299</v>
      </c>
      <c r="D3011" s="405">
        <v>20.6</v>
      </c>
    </row>
    <row r="3012" spans="1:4" ht="38.25">
      <c r="A3012" s="405">
        <v>39314</v>
      </c>
      <c r="B3012" s="406" t="s">
        <v>9628</v>
      </c>
      <c r="C3012" s="405" t="s">
        <v>1299</v>
      </c>
      <c r="D3012" s="405">
        <v>21.74</v>
      </c>
    </row>
    <row r="3013" spans="1:4" ht="25.5">
      <c r="A3013" s="405">
        <v>3907</v>
      </c>
      <c r="B3013" s="406" t="s">
        <v>9629</v>
      </c>
      <c r="C3013" s="405" t="s">
        <v>1299</v>
      </c>
      <c r="D3013" s="405">
        <v>2.7</v>
      </c>
    </row>
    <row r="3014" spans="1:4" ht="25.5">
      <c r="A3014" s="405">
        <v>3889</v>
      </c>
      <c r="B3014" s="406" t="s">
        <v>9630</v>
      </c>
      <c r="C3014" s="405" t="s">
        <v>1299</v>
      </c>
      <c r="D3014" s="405">
        <v>2.06</v>
      </c>
    </row>
    <row r="3015" spans="1:4" ht="25.5">
      <c r="A3015" s="405">
        <v>3868</v>
      </c>
      <c r="B3015" s="406" t="s">
        <v>9631</v>
      </c>
      <c r="C3015" s="405" t="s">
        <v>1299</v>
      </c>
      <c r="D3015" s="405">
        <v>0.8</v>
      </c>
    </row>
    <row r="3016" spans="1:4" ht="25.5">
      <c r="A3016" s="405">
        <v>3869</v>
      </c>
      <c r="B3016" s="406" t="s">
        <v>9632</v>
      </c>
      <c r="C3016" s="405" t="s">
        <v>1299</v>
      </c>
      <c r="D3016" s="405">
        <v>2.2999999999999998</v>
      </c>
    </row>
    <row r="3017" spans="1:4" ht="25.5">
      <c r="A3017" s="405">
        <v>3872</v>
      </c>
      <c r="B3017" s="406" t="s">
        <v>9633</v>
      </c>
      <c r="C3017" s="405" t="s">
        <v>1299</v>
      </c>
      <c r="D3017" s="405">
        <v>2.79</v>
      </c>
    </row>
    <row r="3018" spans="1:4" ht="25.5">
      <c r="A3018" s="405">
        <v>3850</v>
      </c>
      <c r="B3018" s="406" t="s">
        <v>9634</v>
      </c>
      <c r="C3018" s="405" t="s">
        <v>1299</v>
      </c>
      <c r="D3018" s="405">
        <v>7.19</v>
      </c>
    </row>
    <row r="3019" spans="1:4" ht="25.5">
      <c r="A3019" s="405">
        <v>38023</v>
      </c>
      <c r="B3019" s="406" t="s">
        <v>9635</v>
      </c>
      <c r="C3019" s="405" t="s">
        <v>1299</v>
      </c>
      <c r="D3019" s="405">
        <v>3.03</v>
      </c>
    </row>
    <row r="3020" spans="1:4" ht="25.5">
      <c r="A3020" s="405">
        <v>37986</v>
      </c>
      <c r="B3020" s="406" t="s">
        <v>9636</v>
      </c>
      <c r="C3020" s="405" t="s">
        <v>1299</v>
      </c>
      <c r="D3020" s="405">
        <v>2.23</v>
      </c>
    </row>
    <row r="3021" spans="1:4" ht="25.5">
      <c r="A3021" s="405">
        <v>37987</v>
      </c>
      <c r="B3021" s="406" t="s">
        <v>9637</v>
      </c>
      <c r="C3021" s="405" t="s">
        <v>1299</v>
      </c>
      <c r="D3021" s="405">
        <v>166.62</v>
      </c>
    </row>
    <row r="3022" spans="1:4" ht="25.5">
      <c r="A3022" s="405">
        <v>37988</v>
      </c>
      <c r="B3022" s="406" t="s">
        <v>9638</v>
      </c>
      <c r="C3022" s="405" t="s">
        <v>1299</v>
      </c>
      <c r="D3022" s="405">
        <v>271.77999999999997</v>
      </c>
    </row>
    <row r="3023" spans="1:4" ht="25.5">
      <c r="A3023" s="405">
        <v>21120</v>
      </c>
      <c r="B3023" s="406" t="s">
        <v>9639</v>
      </c>
      <c r="C3023" s="405" t="s">
        <v>1299</v>
      </c>
      <c r="D3023" s="405">
        <v>13.54</v>
      </c>
    </row>
    <row r="3024" spans="1:4" ht="25.5">
      <c r="A3024" s="405">
        <v>39318</v>
      </c>
      <c r="B3024" s="406" t="s">
        <v>9640</v>
      </c>
      <c r="C3024" s="405" t="s">
        <v>1299</v>
      </c>
      <c r="D3024" s="405">
        <v>11.17</v>
      </c>
    </row>
    <row r="3025" spans="1:4">
      <c r="A3025" s="405">
        <v>20162</v>
      </c>
      <c r="B3025" s="406" t="s">
        <v>9641</v>
      </c>
      <c r="C3025" s="405" t="s">
        <v>1299</v>
      </c>
      <c r="D3025" s="405">
        <v>10.19</v>
      </c>
    </row>
    <row r="3026" spans="1:4" ht="25.5">
      <c r="A3026" s="405">
        <v>40366</v>
      </c>
      <c r="B3026" s="406" t="s">
        <v>9642</v>
      </c>
      <c r="C3026" s="405" t="s">
        <v>1299</v>
      </c>
      <c r="D3026" s="405">
        <v>20.94</v>
      </c>
    </row>
    <row r="3027" spans="1:4" ht="25.5">
      <c r="A3027" s="405">
        <v>40363</v>
      </c>
      <c r="B3027" s="406" t="s">
        <v>9643</v>
      </c>
      <c r="C3027" s="405" t="s">
        <v>1299</v>
      </c>
      <c r="D3027" s="405">
        <v>16.37</v>
      </c>
    </row>
    <row r="3028" spans="1:4" ht="25.5">
      <c r="A3028" s="405">
        <v>40354</v>
      </c>
      <c r="B3028" s="406" t="s">
        <v>9644</v>
      </c>
      <c r="C3028" s="405" t="s">
        <v>1299</v>
      </c>
      <c r="D3028" s="405">
        <v>7.13</v>
      </c>
    </row>
    <row r="3029" spans="1:4" ht="25.5">
      <c r="A3029" s="405">
        <v>40360</v>
      </c>
      <c r="B3029" s="406" t="s">
        <v>9645</v>
      </c>
      <c r="C3029" s="405" t="s">
        <v>1299</v>
      </c>
      <c r="D3029" s="405">
        <v>10.73</v>
      </c>
    </row>
    <row r="3030" spans="1:4" ht="25.5">
      <c r="A3030" s="405">
        <v>40372</v>
      </c>
      <c r="B3030" s="406" t="s">
        <v>9646</v>
      </c>
      <c r="C3030" s="405" t="s">
        <v>1299</v>
      </c>
      <c r="D3030" s="405">
        <v>66.3</v>
      </c>
    </row>
    <row r="3031" spans="1:4" ht="25.5">
      <c r="A3031" s="405">
        <v>40369</v>
      </c>
      <c r="B3031" s="406" t="s">
        <v>9647</v>
      </c>
      <c r="C3031" s="405" t="s">
        <v>1299</v>
      </c>
      <c r="D3031" s="405">
        <v>33</v>
      </c>
    </row>
    <row r="3032" spans="1:4" ht="25.5">
      <c r="A3032" s="405">
        <v>40357</v>
      </c>
      <c r="B3032" s="406" t="s">
        <v>9648</v>
      </c>
      <c r="C3032" s="405" t="s">
        <v>1299</v>
      </c>
      <c r="D3032" s="405">
        <v>8</v>
      </c>
    </row>
    <row r="3033" spans="1:4" ht="25.5">
      <c r="A3033" s="405">
        <v>40375</v>
      </c>
      <c r="B3033" s="406" t="s">
        <v>9649</v>
      </c>
      <c r="C3033" s="405" t="s">
        <v>1299</v>
      </c>
      <c r="D3033" s="405">
        <v>89.75</v>
      </c>
    </row>
    <row r="3034" spans="1:4" ht="25.5">
      <c r="A3034" s="405">
        <v>1893</v>
      </c>
      <c r="B3034" s="406" t="s">
        <v>9650</v>
      </c>
      <c r="C3034" s="405" t="s">
        <v>1299</v>
      </c>
      <c r="D3034" s="405">
        <v>2.39</v>
      </c>
    </row>
    <row r="3035" spans="1:4" ht="25.5">
      <c r="A3035" s="405">
        <v>1902</v>
      </c>
      <c r="B3035" s="406" t="s">
        <v>9651</v>
      </c>
      <c r="C3035" s="405" t="s">
        <v>1299</v>
      </c>
      <c r="D3035" s="405">
        <v>1.74</v>
      </c>
    </row>
    <row r="3036" spans="1:4" ht="25.5">
      <c r="A3036" s="405">
        <v>1901</v>
      </c>
      <c r="B3036" s="406" t="s">
        <v>9652</v>
      </c>
      <c r="C3036" s="405" t="s">
        <v>1299</v>
      </c>
      <c r="D3036" s="405">
        <v>0.54</v>
      </c>
    </row>
    <row r="3037" spans="1:4" ht="25.5">
      <c r="A3037" s="405">
        <v>1892</v>
      </c>
      <c r="B3037" s="406" t="s">
        <v>9653</v>
      </c>
      <c r="C3037" s="405" t="s">
        <v>1299</v>
      </c>
      <c r="D3037" s="405">
        <v>1.1200000000000001</v>
      </c>
    </row>
    <row r="3038" spans="1:4" ht="25.5">
      <c r="A3038" s="405">
        <v>1907</v>
      </c>
      <c r="B3038" s="406" t="s">
        <v>9654</v>
      </c>
      <c r="C3038" s="405" t="s">
        <v>1299</v>
      </c>
      <c r="D3038" s="405">
        <v>7.71</v>
      </c>
    </row>
    <row r="3039" spans="1:4" ht="25.5">
      <c r="A3039" s="405">
        <v>1894</v>
      </c>
      <c r="B3039" s="406" t="s">
        <v>9655</v>
      </c>
      <c r="C3039" s="405" t="s">
        <v>1299</v>
      </c>
      <c r="D3039" s="405">
        <v>3.46</v>
      </c>
    </row>
    <row r="3040" spans="1:4" ht="25.5">
      <c r="A3040" s="405">
        <v>1891</v>
      </c>
      <c r="B3040" s="406" t="s">
        <v>9656</v>
      </c>
      <c r="C3040" s="405" t="s">
        <v>1299</v>
      </c>
      <c r="D3040" s="405">
        <v>0.8</v>
      </c>
    </row>
    <row r="3041" spans="1:4" ht="25.5">
      <c r="A3041" s="405">
        <v>1896</v>
      </c>
      <c r="B3041" s="406" t="s">
        <v>9657</v>
      </c>
      <c r="C3041" s="405" t="s">
        <v>1299</v>
      </c>
      <c r="D3041" s="405">
        <v>10.35</v>
      </c>
    </row>
    <row r="3042" spans="1:4" ht="25.5">
      <c r="A3042" s="405">
        <v>1895</v>
      </c>
      <c r="B3042" s="406" t="s">
        <v>9658</v>
      </c>
      <c r="C3042" s="405" t="s">
        <v>1299</v>
      </c>
      <c r="D3042" s="405">
        <v>18.190000000000001</v>
      </c>
    </row>
    <row r="3043" spans="1:4" ht="25.5">
      <c r="A3043" s="405">
        <v>2641</v>
      </c>
      <c r="B3043" s="406" t="s">
        <v>9659</v>
      </c>
      <c r="C3043" s="405" t="s">
        <v>1299</v>
      </c>
      <c r="D3043" s="405">
        <v>23.16</v>
      </c>
    </row>
    <row r="3044" spans="1:4" ht="25.5">
      <c r="A3044" s="405">
        <v>2636</v>
      </c>
      <c r="B3044" s="406" t="s">
        <v>9660</v>
      </c>
      <c r="C3044" s="405" t="s">
        <v>1299</v>
      </c>
      <c r="D3044" s="405">
        <v>1.49</v>
      </c>
    </row>
    <row r="3045" spans="1:4" ht="25.5">
      <c r="A3045" s="405">
        <v>2637</v>
      </c>
      <c r="B3045" s="406" t="s">
        <v>9661</v>
      </c>
      <c r="C3045" s="405" t="s">
        <v>1299</v>
      </c>
      <c r="D3045" s="405">
        <v>1.58</v>
      </c>
    </row>
    <row r="3046" spans="1:4" ht="25.5">
      <c r="A3046" s="405">
        <v>2638</v>
      </c>
      <c r="B3046" s="406" t="s">
        <v>9662</v>
      </c>
      <c r="C3046" s="405" t="s">
        <v>1299</v>
      </c>
      <c r="D3046" s="405">
        <v>1.84</v>
      </c>
    </row>
    <row r="3047" spans="1:4" ht="25.5">
      <c r="A3047" s="405">
        <v>2639</v>
      </c>
      <c r="B3047" s="406" t="s">
        <v>9663</v>
      </c>
      <c r="C3047" s="405" t="s">
        <v>1299</v>
      </c>
      <c r="D3047" s="405">
        <v>3.27</v>
      </c>
    </row>
    <row r="3048" spans="1:4" ht="25.5">
      <c r="A3048" s="405">
        <v>2644</v>
      </c>
      <c r="B3048" s="406" t="s">
        <v>9664</v>
      </c>
      <c r="C3048" s="405" t="s">
        <v>1299</v>
      </c>
      <c r="D3048" s="405">
        <v>4.74</v>
      </c>
    </row>
    <row r="3049" spans="1:4" ht="25.5">
      <c r="A3049" s="405">
        <v>2643</v>
      </c>
      <c r="B3049" s="406" t="s">
        <v>9665</v>
      </c>
      <c r="C3049" s="405" t="s">
        <v>1299</v>
      </c>
      <c r="D3049" s="405">
        <v>6.6</v>
      </c>
    </row>
    <row r="3050" spans="1:4" ht="25.5">
      <c r="A3050" s="405">
        <v>2640</v>
      </c>
      <c r="B3050" s="406" t="s">
        <v>9666</v>
      </c>
      <c r="C3050" s="405" t="s">
        <v>1299</v>
      </c>
      <c r="D3050" s="405">
        <v>9.64</v>
      </c>
    </row>
    <row r="3051" spans="1:4" ht="25.5">
      <c r="A3051" s="405">
        <v>2642</v>
      </c>
      <c r="B3051" s="406" t="s">
        <v>9667</v>
      </c>
      <c r="C3051" s="405" t="s">
        <v>1299</v>
      </c>
      <c r="D3051" s="405">
        <v>14.68</v>
      </c>
    </row>
    <row r="3052" spans="1:4" ht="25.5">
      <c r="A3052" s="405">
        <v>38943</v>
      </c>
      <c r="B3052" s="406" t="s">
        <v>9668</v>
      </c>
      <c r="C3052" s="405" t="s">
        <v>1299</v>
      </c>
      <c r="D3052" s="405">
        <v>3.56</v>
      </c>
    </row>
    <row r="3053" spans="1:4" ht="25.5">
      <c r="A3053" s="405">
        <v>38944</v>
      </c>
      <c r="B3053" s="406" t="s">
        <v>9669</v>
      </c>
      <c r="C3053" s="405" t="s">
        <v>1299</v>
      </c>
      <c r="D3053" s="405">
        <v>5.51</v>
      </c>
    </row>
    <row r="3054" spans="1:4" ht="25.5">
      <c r="A3054" s="405">
        <v>38945</v>
      </c>
      <c r="B3054" s="406" t="s">
        <v>9670</v>
      </c>
      <c r="C3054" s="405" t="s">
        <v>1299</v>
      </c>
      <c r="D3054" s="405">
        <v>11.17</v>
      </c>
    </row>
    <row r="3055" spans="1:4" ht="25.5">
      <c r="A3055" s="405">
        <v>38946</v>
      </c>
      <c r="B3055" s="406" t="s">
        <v>9671</v>
      </c>
      <c r="C3055" s="405" t="s">
        <v>1299</v>
      </c>
      <c r="D3055" s="405">
        <v>16.670000000000002</v>
      </c>
    </row>
    <row r="3056" spans="1:4" ht="25.5">
      <c r="A3056" s="405">
        <v>39308</v>
      </c>
      <c r="B3056" s="406" t="s">
        <v>9672</v>
      </c>
      <c r="C3056" s="405" t="s">
        <v>1299</v>
      </c>
      <c r="D3056" s="405">
        <v>7.27</v>
      </c>
    </row>
    <row r="3057" spans="1:4" ht="25.5">
      <c r="A3057" s="405">
        <v>39309</v>
      </c>
      <c r="B3057" s="406" t="s">
        <v>9673</v>
      </c>
      <c r="C3057" s="405" t="s">
        <v>1299</v>
      </c>
      <c r="D3057" s="405">
        <v>10.51</v>
      </c>
    </row>
    <row r="3058" spans="1:4" ht="25.5">
      <c r="A3058" s="405">
        <v>39310</v>
      </c>
      <c r="B3058" s="406" t="s">
        <v>9674</v>
      </c>
      <c r="C3058" s="405" t="s">
        <v>1299</v>
      </c>
      <c r="D3058" s="405">
        <v>15.92</v>
      </c>
    </row>
    <row r="3059" spans="1:4" ht="25.5">
      <c r="A3059" s="405">
        <v>39311</v>
      </c>
      <c r="B3059" s="406" t="s">
        <v>9675</v>
      </c>
      <c r="C3059" s="405" t="s">
        <v>1299</v>
      </c>
      <c r="D3059" s="405">
        <v>23.94</v>
      </c>
    </row>
    <row r="3060" spans="1:4" ht="25.5">
      <c r="A3060" s="405">
        <v>39855</v>
      </c>
      <c r="B3060" s="406" t="s">
        <v>9676</v>
      </c>
      <c r="C3060" s="405" t="s">
        <v>1299</v>
      </c>
      <c r="D3060" s="405">
        <v>2.4500000000000002</v>
      </c>
    </row>
    <row r="3061" spans="1:4" ht="25.5">
      <c r="A3061" s="405">
        <v>39856</v>
      </c>
      <c r="B3061" s="406" t="s">
        <v>9677</v>
      </c>
      <c r="C3061" s="405" t="s">
        <v>1299</v>
      </c>
      <c r="D3061" s="405">
        <v>5.77</v>
      </c>
    </row>
    <row r="3062" spans="1:4" ht="25.5">
      <c r="A3062" s="405">
        <v>39857</v>
      </c>
      <c r="B3062" s="406" t="s">
        <v>9678</v>
      </c>
      <c r="C3062" s="405" t="s">
        <v>1299</v>
      </c>
      <c r="D3062" s="405">
        <v>9.35</v>
      </c>
    </row>
    <row r="3063" spans="1:4" ht="25.5">
      <c r="A3063" s="405">
        <v>39858</v>
      </c>
      <c r="B3063" s="406" t="s">
        <v>9679</v>
      </c>
      <c r="C3063" s="405" t="s">
        <v>1299</v>
      </c>
      <c r="D3063" s="405">
        <v>20.74</v>
      </c>
    </row>
    <row r="3064" spans="1:4" ht="25.5">
      <c r="A3064" s="405">
        <v>39859</v>
      </c>
      <c r="B3064" s="406" t="s">
        <v>9680</v>
      </c>
      <c r="C3064" s="405" t="s">
        <v>1299</v>
      </c>
      <c r="D3064" s="405">
        <v>31.97</v>
      </c>
    </row>
    <row r="3065" spans="1:4" ht="25.5">
      <c r="A3065" s="405">
        <v>39860</v>
      </c>
      <c r="B3065" s="406" t="s">
        <v>9681</v>
      </c>
      <c r="C3065" s="405" t="s">
        <v>1299</v>
      </c>
      <c r="D3065" s="405">
        <v>49.07</v>
      </c>
    </row>
    <row r="3066" spans="1:4" ht="25.5">
      <c r="A3066" s="405">
        <v>39861</v>
      </c>
      <c r="B3066" s="406" t="s">
        <v>9682</v>
      </c>
      <c r="C3066" s="405" t="s">
        <v>1299</v>
      </c>
      <c r="D3066" s="405">
        <v>140.09</v>
      </c>
    </row>
    <row r="3067" spans="1:4" ht="25.5">
      <c r="A3067" s="405">
        <v>38447</v>
      </c>
      <c r="B3067" s="406" t="s">
        <v>9683</v>
      </c>
      <c r="C3067" s="405" t="s">
        <v>1299</v>
      </c>
      <c r="D3067" s="405">
        <v>79.84</v>
      </c>
    </row>
    <row r="3068" spans="1:4" ht="25.5">
      <c r="A3068" s="405">
        <v>36320</v>
      </c>
      <c r="B3068" s="406" t="s">
        <v>9684</v>
      </c>
      <c r="C3068" s="405" t="s">
        <v>1299</v>
      </c>
      <c r="D3068" s="405">
        <v>1.1499999999999999</v>
      </c>
    </row>
    <row r="3069" spans="1:4" ht="25.5">
      <c r="A3069" s="405">
        <v>36324</v>
      </c>
      <c r="B3069" s="406" t="s">
        <v>9685</v>
      </c>
      <c r="C3069" s="405" t="s">
        <v>1299</v>
      </c>
      <c r="D3069" s="405">
        <v>1.75</v>
      </c>
    </row>
    <row r="3070" spans="1:4" ht="25.5">
      <c r="A3070" s="405">
        <v>38441</v>
      </c>
      <c r="B3070" s="406" t="s">
        <v>9686</v>
      </c>
      <c r="C3070" s="405" t="s">
        <v>1299</v>
      </c>
      <c r="D3070" s="405">
        <v>2.2999999999999998</v>
      </c>
    </row>
    <row r="3071" spans="1:4" ht="25.5">
      <c r="A3071" s="405">
        <v>38442</v>
      </c>
      <c r="B3071" s="406" t="s">
        <v>9687</v>
      </c>
      <c r="C3071" s="405" t="s">
        <v>1299</v>
      </c>
      <c r="D3071" s="405">
        <v>5.85</v>
      </c>
    </row>
    <row r="3072" spans="1:4" ht="25.5">
      <c r="A3072" s="405">
        <v>38443</v>
      </c>
      <c r="B3072" s="406" t="s">
        <v>9688</v>
      </c>
      <c r="C3072" s="405" t="s">
        <v>1299</v>
      </c>
      <c r="D3072" s="405">
        <v>8.84</v>
      </c>
    </row>
    <row r="3073" spans="1:4" ht="25.5">
      <c r="A3073" s="405">
        <v>38444</v>
      </c>
      <c r="B3073" s="406" t="s">
        <v>9689</v>
      </c>
      <c r="C3073" s="405" t="s">
        <v>1299</v>
      </c>
      <c r="D3073" s="405">
        <v>13.16</v>
      </c>
    </row>
    <row r="3074" spans="1:4" ht="25.5">
      <c r="A3074" s="405">
        <v>38445</v>
      </c>
      <c r="B3074" s="406" t="s">
        <v>9690</v>
      </c>
      <c r="C3074" s="405" t="s">
        <v>1299</v>
      </c>
      <c r="D3074" s="405">
        <v>30.91</v>
      </c>
    </row>
    <row r="3075" spans="1:4" ht="25.5">
      <c r="A3075" s="405">
        <v>38446</v>
      </c>
      <c r="B3075" s="406" t="s">
        <v>9691</v>
      </c>
      <c r="C3075" s="405" t="s">
        <v>1299</v>
      </c>
      <c r="D3075" s="405">
        <v>49.89</v>
      </c>
    </row>
    <row r="3076" spans="1:4" ht="25.5">
      <c r="A3076" s="405">
        <v>3867</v>
      </c>
      <c r="B3076" s="406" t="s">
        <v>9692</v>
      </c>
      <c r="C3076" s="405" t="s">
        <v>1299</v>
      </c>
      <c r="D3076" s="405">
        <v>48.33</v>
      </c>
    </row>
    <row r="3077" spans="1:4" ht="25.5">
      <c r="A3077" s="405">
        <v>3861</v>
      </c>
      <c r="B3077" s="406" t="s">
        <v>9693</v>
      </c>
      <c r="C3077" s="405" t="s">
        <v>1299</v>
      </c>
      <c r="D3077" s="405">
        <v>0.4</v>
      </c>
    </row>
    <row r="3078" spans="1:4" ht="25.5">
      <c r="A3078" s="405">
        <v>3904</v>
      </c>
      <c r="B3078" s="406" t="s">
        <v>9694</v>
      </c>
      <c r="C3078" s="405" t="s">
        <v>1299</v>
      </c>
      <c r="D3078" s="405">
        <v>0.49</v>
      </c>
    </row>
    <row r="3079" spans="1:4" ht="25.5">
      <c r="A3079" s="405">
        <v>3903</v>
      </c>
      <c r="B3079" s="406" t="s">
        <v>9695</v>
      </c>
      <c r="C3079" s="405" t="s">
        <v>1299</v>
      </c>
      <c r="D3079" s="405">
        <v>1.2</v>
      </c>
    </row>
    <row r="3080" spans="1:4" ht="25.5">
      <c r="A3080" s="405">
        <v>3862</v>
      </c>
      <c r="B3080" s="406" t="s">
        <v>9696</v>
      </c>
      <c r="C3080" s="405" t="s">
        <v>1299</v>
      </c>
      <c r="D3080" s="405">
        <v>2.4500000000000002</v>
      </c>
    </row>
    <row r="3081" spans="1:4" ht="25.5">
      <c r="A3081" s="405">
        <v>3863</v>
      </c>
      <c r="B3081" s="406" t="s">
        <v>9697</v>
      </c>
      <c r="C3081" s="405" t="s">
        <v>1299</v>
      </c>
      <c r="D3081" s="405">
        <v>2.87</v>
      </c>
    </row>
    <row r="3082" spans="1:4" ht="25.5">
      <c r="A3082" s="405">
        <v>3864</v>
      </c>
      <c r="B3082" s="406" t="s">
        <v>9698</v>
      </c>
      <c r="C3082" s="405" t="s">
        <v>1299</v>
      </c>
      <c r="D3082" s="405">
        <v>7.48</v>
      </c>
    </row>
    <row r="3083" spans="1:4" ht="25.5">
      <c r="A3083" s="405">
        <v>3865</v>
      </c>
      <c r="B3083" s="406" t="s">
        <v>9699</v>
      </c>
      <c r="C3083" s="405" t="s">
        <v>1299</v>
      </c>
      <c r="D3083" s="405">
        <v>13.02</v>
      </c>
    </row>
    <row r="3084" spans="1:4" ht="25.5">
      <c r="A3084" s="405">
        <v>3866</v>
      </c>
      <c r="B3084" s="406" t="s">
        <v>9700</v>
      </c>
      <c r="C3084" s="405" t="s">
        <v>1299</v>
      </c>
      <c r="D3084" s="405">
        <v>29.79</v>
      </c>
    </row>
    <row r="3085" spans="1:4" ht="25.5">
      <c r="A3085" s="405">
        <v>3902</v>
      </c>
      <c r="B3085" s="406" t="s">
        <v>9701</v>
      </c>
      <c r="C3085" s="405" t="s">
        <v>1299</v>
      </c>
      <c r="D3085" s="405">
        <v>14.48</v>
      </c>
    </row>
    <row r="3086" spans="1:4" ht="25.5">
      <c r="A3086" s="405">
        <v>3878</v>
      </c>
      <c r="B3086" s="406" t="s">
        <v>9702</v>
      </c>
      <c r="C3086" s="405" t="s">
        <v>1299</v>
      </c>
      <c r="D3086" s="405">
        <v>4.57</v>
      </c>
    </row>
    <row r="3087" spans="1:4" ht="25.5">
      <c r="A3087" s="405">
        <v>3877</v>
      </c>
      <c r="B3087" s="406" t="s">
        <v>9703</v>
      </c>
      <c r="C3087" s="405" t="s">
        <v>1299</v>
      </c>
      <c r="D3087" s="405">
        <v>4.18</v>
      </c>
    </row>
    <row r="3088" spans="1:4">
      <c r="A3088" s="405">
        <v>3879</v>
      </c>
      <c r="B3088" s="406" t="s">
        <v>9704</v>
      </c>
      <c r="C3088" s="405" t="s">
        <v>1299</v>
      </c>
      <c r="D3088" s="405">
        <v>9.23</v>
      </c>
    </row>
    <row r="3089" spans="1:4">
      <c r="A3089" s="405">
        <v>3880</v>
      </c>
      <c r="B3089" s="406" t="s">
        <v>9705</v>
      </c>
      <c r="C3089" s="405" t="s">
        <v>1299</v>
      </c>
      <c r="D3089" s="405">
        <v>20.83</v>
      </c>
    </row>
    <row r="3090" spans="1:4" ht="25.5">
      <c r="A3090" s="405">
        <v>12892</v>
      </c>
      <c r="B3090" s="406" t="s">
        <v>9706</v>
      </c>
      <c r="C3090" s="405" t="s">
        <v>1312</v>
      </c>
      <c r="D3090" s="405">
        <v>11.61</v>
      </c>
    </row>
    <row r="3091" spans="1:4">
      <c r="A3091" s="405">
        <v>3883</v>
      </c>
      <c r="B3091" s="406" t="s">
        <v>9707</v>
      </c>
      <c r="C3091" s="405" t="s">
        <v>1299</v>
      </c>
      <c r="D3091" s="405">
        <v>0.96</v>
      </c>
    </row>
    <row r="3092" spans="1:4">
      <c r="A3092" s="405">
        <v>3876</v>
      </c>
      <c r="B3092" s="406" t="s">
        <v>9708</v>
      </c>
      <c r="C3092" s="405" t="s">
        <v>1299</v>
      </c>
      <c r="D3092" s="405">
        <v>2.41</v>
      </c>
    </row>
    <row r="3093" spans="1:4">
      <c r="A3093" s="405">
        <v>3884</v>
      </c>
      <c r="B3093" s="406" t="s">
        <v>9709</v>
      </c>
      <c r="C3093" s="405" t="s">
        <v>1299</v>
      </c>
      <c r="D3093" s="405">
        <v>1.44</v>
      </c>
    </row>
    <row r="3094" spans="1:4" ht="25.5">
      <c r="A3094" s="405">
        <v>3837</v>
      </c>
      <c r="B3094" s="406" t="s">
        <v>9710</v>
      </c>
      <c r="C3094" s="405" t="s">
        <v>1299</v>
      </c>
      <c r="D3094" s="405">
        <v>34.44</v>
      </c>
    </row>
    <row r="3095" spans="1:4" ht="25.5">
      <c r="A3095" s="405">
        <v>3845</v>
      </c>
      <c r="B3095" s="406" t="s">
        <v>9711</v>
      </c>
      <c r="C3095" s="405" t="s">
        <v>1299</v>
      </c>
      <c r="D3095" s="405">
        <v>12.58</v>
      </c>
    </row>
    <row r="3096" spans="1:4" ht="25.5">
      <c r="A3096" s="405">
        <v>11045</v>
      </c>
      <c r="B3096" s="406" t="s">
        <v>9712</v>
      </c>
      <c r="C3096" s="405" t="s">
        <v>1299</v>
      </c>
      <c r="D3096" s="405">
        <v>24.27</v>
      </c>
    </row>
    <row r="3097" spans="1:4" ht="25.5">
      <c r="A3097" s="405">
        <v>20170</v>
      </c>
      <c r="B3097" s="406" t="s">
        <v>9713</v>
      </c>
      <c r="C3097" s="405" t="s">
        <v>1299</v>
      </c>
      <c r="D3097" s="405">
        <v>8.26</v>
      </c>
    </row>
    <row r="3098" spans="1:4" ht="25.5">
      <c r="A3098" s="405">
        <v>20171</v>
      </c>
      <c r="B3098" s="406" t="s">
        <v>9714</v>
      </c>
      <c r="C3098" s="405" t="s">
        <v>1299</v>
      </c>
      <c r="D3098" s="405">
        <v>24.53</v>
      </c>
    </row>
    <row r="3099" spans="1:4" ht="25.5">
      <c r="A3099" s="405">
        <v>20167</v>
      </c>
      <c r="B3099" s="406" t="s">
        <v>9715</v>
      </c>
      <c r="C3099" s="405" t="s">
        <v>1299</v>
      </c>
      <c r="D3099" s="405">
        <v>3.06</v>
      </c>
    </row>
    <row r="3100" spans="1:4" ht="25.5">
      <c r="A3100" s="405">
        <v>20168</v>
      </c>
      <c r="B3100" s="406" t="s">
        <v>9716</v>
      </c>
      <c r="C3100" s="405" t="s">
        <v>1299</v>
      </c>
      <c r="D3100" s="405">
        <v>4.8099999999999996</v>
      </c>
    </row>
    <row r="3101" spans="1:4" ht="25.5">
      <c r="A3101" s="405">
        <v>20169</v>
      </c>
      <c r="B3101" s="406" t="s">
        <v>9717</v>
      </c>
      <c r="C3101" s="405" t="s">
        <v>1299</v>
      </c>
      <c r="D3101" s="405">
        <v>6.81</v>
      </c>
    </row>
    <row r="3102" spans="1:4" ht="25.5">
      <c r="A3102" s="405">
        <v>3899</v>
      </c>
      <c r="B3102" s="406" t="s">
        <v>9718</v>
      </c>
      <c r="C3102" s="405" t="s">
        <v>1299</v>
      </c>
      <c r="D3102" s="405">
        <v>3.6</v>
      </c>
    </row>
    <row r="3103" spans="1:4" ht="25.5">
      <c r="A3103" s="405">
        <v>38676</v>
      </c>
      <c r="B3103" s="406" t="s">
        <v>9719</v>
      </c>
      <c r="C3103" s="405" t="s">
        <v>1299</v>
      </c>
      <c r="D3103" s="405">
        <v>17.45</v>
      </c>
    </row>
    <row r="3104" spans="1:4" ht="25.5">
      <c r="A3104" s="405">
        <v>3897</v>
      </c>
      <c r="B3104" s="406" t="s">
        <v>9720</v>
      </c>
      <c r="C3104" s="405" t="s">
        <v>1299</v>
      </c>
      <c r="D3104" s="405">
        <v>0.76</v>
      </c>
    </row>
    <row r="3105" spans="1:4" ht="25.5">
      <c r="A3105" s="405">
        <v>3875</v>
      </c>
      <c r="B3105" s="406" t="s">
        <v>9721</v>
      </c>
      <c r="C3105" s="405" t="s">
        <v>1299</v>
      </c>
      <c r="D3105" s="405">
        <v>1.64</v>
      </c>
    </row>
    <row r="3106" spans="1:4" ht="25.5">
      <c r="A3106" s="405">
        <v>3898</v>
      </c>
      <c r="B3106" s="406" t="s">
        <v>9722</v>
      </c>
      <c r="C3106" s="405" t="s">
        <v>1299</v>
      </c>
      <c r="D3106" s="405">
        <v>3.11</v>
      </c>
    </row>
    <row r="3107" spans="1:4" ht="25.5">
      <c r="A3107" s="405">
        <v>3855</v>
      </c>
      <c r="B3107" s="406" t="s">
        <v>9723</v>
      </c>
      <c r="C3107" s="405" t="s">
        <v>1299</v>
      </c>
      <c r="D3107" s="405">
        <v>3.2</v>
      </c>
    </row>
    <row r="3108" spans="1:4" ht="25.5">
      <c r="A3108" s="405">
        <v>3874</v>
      </c>
      <c r="B3108" s="406" t="s">
        <v>9724</v>
      </c>
      <c r="C3108" s="405" t="s">
        <v>1299</v>
      </c>
      <c r="D3108" s="405">
        <v>3.39</v>
      </c>
    </row>
    <row r="3109" spans="1:4" ht="25.5">
      <c r="A3109" s="405">
        <v>3870</v>
      </c>
      <c r="B3109" s="406" t="s">
        <v>9725</v>
      </c>
      <c r="C3109" s="405" t="s">
        <v>1299</v>
      </c>
      <c r="D3109" s="405">
        <v>4.21</v>
      </c>
    </row>
    <row r="3110" spans="1:4" ht="25.5">
      <c r="A3110" s="405">
        <v>38678</v>
      </c>
      <c r="B3110" s="406" t="s">
        <v>9726</v>
      </c>
      <c r="C3110" s="405" t="s">
        <v>1299</v>
      </c>
      <c r="D3110" s="405">
        <v>11.47</v>
      </c>
    </row>
    <row r="3111" spans="1:4" ht="25.5">
      <c r="A3111" s="405">
        <v>3859</v>
      </c>
      <c r="B3111" s="406" t="s">
        <v>9727</v>
      </c>
      <c r="C3111" s="405" t="s">
        <v>1299</v>
      </c>
      <c r="D3111" s="405">
        <v>0.85</v>
      </c>
    </row>
    <row r="3112" spans="1:4" ht="25.5">
      <c r="A3112" s="405">
        <v>3856</v>
      </c>
      <c r="B3112" s="406" t="s">
        <v>9728</v>
      </c>
      <c r="C3112" s="405" t="s">
        <v>1299</v>
      </c>
      <c r="D3112" s="405">
        <v>1.08</v>
      </c>
    </row>
    <row r="3113" spans="1:4" ht="25.5">
      <c r="A3113" s="405">
        <v>3906</v>
      </c>
      <c r="B3113" s="406" t="s">
        <v>9729</v>
      </c>
      <c r="C3113" s="405" t="s">
        <v>1299</v>
      </c>
      <c r="D3113" s="405">
        <v>1.01</v>
      </c>
    </row>
    <row r="3114" spans="1:4" ht="25.5">
      <c r="A3114" s="405">
        <v>3860</v>
      </c>
      <c r="B3114" s="406" t="s">
        <v>9730</v>
      </c>
      <c r="C3114" s="405" t="s">
        <v>1299</v>
      </c>
      <c r="D3114" s="405">
        <v>3.33</v>
      </c>
    </row>
    <row r="3115" spans="1:4" ht="25.5">
      <c r="A3115" s="405">
        <v>3905</v>
      </c>
      <c r="B3115" s="406" t="s">
        <v>9731</v>
      </c>
      <c r="C3115" s="405" t="s">
        <v>1299</v>
      </c>
      <c r="D3115" s="405">
        <v>7.38</v>
      </c>
    </row>
    <row r="3116" spans="1:4" ht="25.5">
      <c r="A3116" s="405">
        <v>3871</v>
      </c>
      <c r="B3116" s="406" t="s">
        <v>9732</v>
      </c>
      <c r="C3116" s="405" t="s">
        <v>1299</v>
      </c>
      <c r="D3116" s="405">
        <v>15.32</v>
      </c>
    </row>
    <row r="3117" spans="1:4" ht="25.5">
      <c r="A3117" s="405">
        <v>37429</v>
      </c>
      <c r="B3117" s="406" t="s">
        <v>9733</v>
      </c>
      <c r="C3117" s="405" t="s">
        <v>1299</v>
      </c>
      <c r="D3117" s="407">
        <v>1804.65</v>
      </c>
    </row>
    <row r="3118" spans="1:4" ht="25.5">
      <c r="A3118" s="405">
        <v>37426</v>
      </c>
      <c r="B3118" s="406" t="s">
        <v>9734</v>
      </c>
      <c r="C3118" s="405" t="s">
        <v>1299</v>
      </c>
      <c r="D3118" s="405">
        <v>17.36</v>
      </c>
    </row>
    <row r="3119" spans="1:4" ht="25.5">
      <c r="A3119" s="405">
        <v>37427</v>
      </c>
      <c r="B3119" s="406" t="s">
        <v>9735</v>
      </c>
      <c r="C3119" s="405" t="s">
        <v>1299</v>
      </c>
      <c r="D3119" s="405">
        <v>41.41</v>
      </c>
    </row>
    <row r="3120" spans="1:4" ht="25.5">
      <c r="A3120" s="405">
        <v>37424</v>
      </c>
      <c r="B3120" s="406" t="s">
        <v>9736</v>
      </c>
      <c r="C3120" s="405" t="s">
        <v>1299</v>
      </c>
      <c r="D3120" s="405">
        <v>7.97</v>
      </c>
    </row>
    <row r="3121" spans="1:4" ht="25.5">
      <c r="A3121" s="405">
        <v>37428</v>
      </c>
      <c r="B3121" s="406" t="s">
        <v>9737</v>
      </c>
      <c r="C3121" s="405" t="s">
        <v>1299</v>
      </c>
      <c r="D3121" s="405">
        <v>142.71</v>
      </c>
    </row>
    <row r="3122" spans="1:4" ht="25.5">
      <c r="A3122" s="405">
        <v>37425</v>
      </c>
      <c r="B3122" s="406" t="s">
        <v>9738</v>
      </c>
      <c r="C3122" s="405" t="s">
        <v>1299</v>
      </c>
      <c r="D3122" s="405">
        <v>8.6</v>
      </c>
    </row>
    <row r="3123" spans="1:4" ht="51">
      <c r="A3123" s="405">
        <v>11519</v>
      </c>
      <c r="B3123" s="406" t="s">
        <v>9739</v>
      </c>
      <c r="C3123" s="405" t="s">
        <v>1312</v>
      </c>
      <c r="D3123" s="405">
        <v>29.21</v>
      </c>
    </row>
    <row r="3124" spans="1:4" ht="51">
      <c r="A3124" s="405">
        <v>11520</v>
      </c>
      <c r="B3124" s="406" t="s">
        <v>9740</v>
      </c>
      <c r="C3124" s="405" t="s">
        <v>1312</v>
      </c>
      <c r="D3124" s="405">
        <v>11.58</v>
      </c>
    </row>
    <row r="3125" spans="1:4" ht="38.25">
      <c r="A3125" s="405">
        <v>11518</v>
      </c>
      <c r="B3125" s="406" t="s">
        <v>9741</v>
      </c>
      <c r="C3125" s="405" t="s">
        <v>1312</v>
      </c>
      <c r="D3125" s="405">
        <v>33.700000000000003</v>
      </c>
    </row>
    <row r="3126" spans="1:4" ht="25.5">
      <c r="A3126" s="405">
        <v>38473</v>
      </c>
      <c r="B3126" s="406" t="s">
        <v>9742</v>
      </c>
      <c r="C3126" s="405" t="s">
        <v>1299</v>
      </c>
      <c r="D3126" s="405">
        <v>108.54</v>
      </c>
    </row>
    <row r="3127" spans="1:4">
      <c r="A3127" s="405">
        <v>4244</v>
      </c>
      <c r="B3127" s="406" t="s">
        <v>9743</v>
      </c>
      <c r="C3127" s="405" t="s">
        <v>1302</v>
      </c>
      <c r="D3127" s="405">
        <v>12.67</v>
      </c>
    </row>
    <row r="3128" spans="1:4">
      <c r="A3128" s="405">
        <v>40977</v>
      </c>
      <c r="B3128" s="406" t="s">
        <v>9744</v>
      </c>
      <c r="C3128" s="405" t="s">
        <v>1421</v>
      </c>
      <c r="D3128" s="407">
        <v>2241.5100000000002</v>
      </c>
    </row>
    <row r="3129" spans="1:4" ht="38.25">
      <c r="A3129" s="405">
        <v>2742</v>
      </c>
      <c r="B3129" s="406" t="s">
        <v>9745</v>
      </c>
      <c r="C3129" s="405" t="s">
        <v>1303</v>
      </c>
      <c r="D3129" s="405">
        <v>2.12</v>
      </c>
    </row>
    <row r="3130" spans="1:4" ht="38.25">
      <c r="A3130" s="405">
        <v>2748</v>
      </c>
      <c r="B3130" s="406" t="s">
        <v>9746</v>
      </c>
      <c r="C3130" s="405" t="s">
        <v>1303</v>
      </c>
      <c r="D3130" s="405">
        <v>6.21</v>
      </c>
    </row>
    <row r="3131" spans="1:4" ht="38.25">
      <c r="A3131" s="405">
        <v>2736</v>
      </c>
      <c r="B3131" s="406" t="s">
        <v>9747</v>
      </c>
      <c r="C3131" s="405" t="s">
        <v>1303</v>
      </c>
      <c r="D3131" s="405">
        <v>8.67</v>
      </c>
    </row>
    <row r="3132" spans="1:4" ht="38.25">
      <c r="A3132" s="405">
        <v>2745</v>
      </c>
      <c r="B3132" s="406" t="s">
        <v>9748</v>
      </c>
      <c r="C3132" s="405" t="s">
        <v>1303</v>
      </c>
      <c r="D3132" s="405">
        <v>1.75</v>
      </c>
    </row>
    <row r="3133" spans="1:4" ht="38.25">
      <c r="A3133" s="405">
        <v>2751</v>
      </c>
      <c r="B3133" s="406" t="s">
        <v>9749</v>
      </c>
      <c r="C3133" s="405" t="s">
        <v>1303</v>
      </c>
      <c r="D3133" s="405">
        <v>2.2400000000000002</v>
      </c>
    </row>
    <row r="3134" spans="1:4" ht="38.25">
      <c r="A3134" s="405">
        <v>14439</v>
      </c>
      <c r="B3134" s="406" t="s">
        <v>9750</v>
      </c>
      <c r="C3134" s="405" t="s">
        <v>1303</v>
      </c>
      <c r="D3134" s="405">
        <v>1.98</v>
      </c>
    </row>
    <row r="3135" spans="1:4" ht="38.25">
      <c r="A3135" s="405">
        <v>2731</v>
      </c>
      <c r="B3135" s="406" t="s">
        <v>9751</v>
      </c>
      <c r="C3135" s="405" t="s">
        <v>1303</v>
      </c>
      <c r="D3135" s="405">
        <v>51.24</v>
      </c>
    </row>
    <row r="3136" spans="1:4" ht="38.25">
      <c r="A3136" s="405">
        <v>21138</v>
      </c>
      <c r="B3136" s="406" t="s">
        <v>9752</v>
      </c>
      <c r="C3136" s="405" t="s">
        <v>1303</v>
      </c>
      <c r="D3136" s="405">
        <v>5.56</v>
      </c>
    </row>
    <row r="3137" spans="1:4" ht="38.25">
      <c r="A3137" s="405">
        <v>2747</v>
      </c>
      <c r="B3137" s="406" t="s">
        <v>9753</v>
      </c>
      <c r="C3137" s="405" t="s">
        <v>1303</v>
      </c>
      <c r="D3137" s="405">
        <v>13.74</v>
      </c>
    </row>
    <row r="3138" spans="1:4" ht="38.25">
      <c r="A3138" s="405">
        <v>4115</v>
      </c>
      <c r="B3138" s="406" t="s">
        <v>9754</v>
      </c>
      <c r="C3138" s="405" t="s">
        <v>1303</v>
      </c>
      <c r="D3138" s="405">
        <v>10.76</v>
      </c>
    </row>
    <row r="3139" spans="1:4" ht="38.25">
      <c r="A3139" s="405">
        <v>2729</v>
      </c>
      <c r="B3139" s="406" t="s">
        <v>9755</v>
      </c>
      <c r="C3139" s="405" t="s">
        <v>1299</v>
      </c>
      <c r="D3139" s="405">
        <v>12.95</v>
      </c>
    </row>
    <row r="3140" spans="1:4" ht="38.25">
      <c r="A3140" s="405">
        <v>4119</v>
      </c>
      <c r="B3140" s="406" t="s">
        <v>9756</v>
      </c>
      <c r="C3140" s="405" t="s">
        <v>1303</v>
      </c>
      <c r="D3140" s="405">
        <v>21.64</v>
      </c>
    </row>
    <row r="3141" spans="1:4" ht="38.25">
      <c r="A3141" s="405">
        <v>2794</v>
      </c>
      <c r="B3141" s="406" t="s">
        <v>9757</v>
      </c>
      <c r="C3141" s="405" t="s">
        <v>1303</v>
      </c>
      <c r="D3141" s="405">
        <v>53.44</v>
      </c>
    </row>
    <row r="3142" spans="1:4" ht="38.25">
      <c r="A3142" s="405">
        <v>2788</v>
      </c>
      <c r="B3142" s="406" t="s">
        <v>9758</v>
      </c>
      <c r="C3142" s="405" t="s">
        <v>1303</v>
      </c>
      <c r="D3142" s="405">
        <v>108.04</v>
      </c>
    </row>
    <row r="3143" spans="1:4" ht="25.5">
      <c r="A3143" s="405">
        <v>4006</v>
      </c>
      <c r="B3143" s="406" t="s">
        <v>11998</v>
      </c>
      <c r="C3143" s="405" t="s">
        <v>1297</v>
      </c>
      <c r="D3143" s="407">
        <v>1507.93</v>
      </c>
    </row>
    <row r="3144" spans="1:4">
      <c r="A3144" s="405">
        <v>36151</v>
      </c>
      <c r="B3144" s="406" t="s">
        <v>9759</v>
      </c>
      <c r="C3144" s="405" t="s">
        <v>1299</v>
      </c>
      <c r="D3144" s="405">
        <v>25.8</v>
      </c>
    </row>
    <row r="3145" spans="1:4" ht="25.5">
      <c r="A3145" s="405">
        <v>37457</v>
      </c>
      <c r="B3145" s="406" t="s">
        <v>9760</v>
      </c>
      <c r="C3145" s="405" t="s">
        <v>1303</v>
      </c>
      <c r="D3145" s="405">
        <v>1.85</v>
      </c>
    </row>
    <row r="3146" spans="1:4" ht="25.5">
      <c r="A3146" s="405">
        <v>37456</v>
      </c>
      <c r="B3146" s="406" t="s">
        <v>9761</v>
      </c>
      <c r="C3146" s="405" t="s">
        <v>1303</v>
      </c>
      <c r="D3146" s="405">
        <v>0.97</v>
      </c>
    </row>
    <row r="3147" spans="1:4" ht="38.25">
      <c r="A3147" s="405">
        <v>37461</v>
      </c>
      <c r="B3147" s="406" t="s">
        <v>9762</v>
      </c>
      <c r="C3147" s="405" t="s">
        <v>1303</v>
      </c>
      <c r="D3147" s="405">
        <v>6.87</v>
      </c>
    </row>
    <row r="3148" spans="1:4" ht="38.25">
      <c r="A3148" s="405">
        <v>37460</v>
      </c>
      <c r="B3148" s="406" t="s">
        <v>9763</v>
      </c>
      <c r="C3148" s="405" t="s">
        <v>1303</v>
      </c>
      <c r="D3148" s="405">
        <v>9.39</v>
      </c>
    </row>
    <row r="3149" spans="1:4" ht="25.5">
      <c r="A3149" s="405">
        <v>37458</v>
      </c>
      <c r="B3149" s="406" t="s">
        <v>9764</v>
      </c>
      <c r="C3149" s="405" t="s">
        <v>1303</v>
      </c>
      <c r="D3149" s="405">
        <v>2.75</v>
      </c>
    </row>
    <row r="3150" spans="1:4" ht="25.5">
      <c r="A3150" s="405">
        <v>37454</v>
      </c>
      <c r="B3150" s="406" t="s">
        <v>9765</v>
      </c>
      <c r="C3150" s="405" t="s">
        <v>1303</v>
      </c>
      <c r="D3150" s="405">
        <v>0.72</v>
      </c>
    </row>
    <row r="3151" spans="1:4" ht="25.5">
      <c r="A3151" s="405">
        <v>37455</v>
      </c>
      <c r="B3151" s="406" t="s">
        <v>9766</v>
      </c>
      <c r="C3151" s="405" t="s">
        <v>1303</v>
      </c>
      <c r="D3151" s="405">
        <v>1.21</v>
      </c>
    </row>
    <row r="3152" spans="1:4" ht="25.5">
      <c r="A3152" s="405">
        <v>37459</v>
      </c>
      <c r="B3152" s="406" t="s">
        <v>9767</v>
      </c>
      <c r="C3152" s="405" t="s">
        <v>1303</v>
      </c>
      <c r="D3152" s="405">
        <v>3.86</v>
      </c>
    </row>
    <row r="3153" spans="1:4" ht="51">
      <c r="A3153" s="405">
        <v>21029</v>
      </c>
      <c r="B3153" s="406" t="s">
        <v>9768</v>
      </c>
      <c r="C3153" s="405" t="s">
        <v>1299</v>
      </c>
      <c r="D3153" s="405">
        <v>245</v>
      </c>
    </row>
    <row r="3154" spans="1:4" ht="51">
      <c r="A3154" s="405">
        <v>21030</v>
      </c>
      <c r="B3154" s="406" t="s">
        <v>9769</v>
      </c>
      <c r="C3154" s="405" t="s">
        <v>1299</v>
      </c>
      <c r="D3154" s="405">
        <v>302</v>
      </c>
    </row>
    <row r="3155" spans="1:4" ht="51">
      <c r="A3155" s="405">
        <v>21031</v>
      </c>
      <c r="B3155" s="406" t="s">
        <v>9770</v>
      </c>
      <c r="C3155" s="405" t="s">
        <v>1299</v>
      </c>
      <c r="D3155" s="405">
        <v>375.99</v>
      </c>
    </row>
    <row r="3156" spans="1:4" ht="51">
      <c r="A3156" s="405">
        <v>21032</v>
      </c>
      <c r="B3156" s="406" t="s">
        <v>9771</v>
      </c>
      <c r="C3156" s="405" t="s">
        <v>1299</v>
      </c>
      <c r="D3156" s="405">
        <v>401.46</v>
      </c>
    </row>
    <row r="3157" spans="1:4" ht="51">
      <c r="A3157" s="405">
        <v>37527</v>
      </c>
      <c r="B3157" s="406" t="s">
        <v>9772</v>
      </c>
      <c r="C3157" s="405" t="s">
        <v>1299</v>
      </c>
      <c r="D3157" s="405">
        <v>362.64</v>
      </c>
    </row>
    <row r="3158" spans="1:4" ht="51">
      <c r="A3158" s="405">
        <v>37528</v>
      </c>
      <c r="B3158" s="406" t="s">
        <v>9773</v>
      </c>
      <c r="C3158" s="405" t="s">
        <v>1299</v>
      </c>
      <c r="D3158" s="405">
        <v>432.38</v>
      </c>
    </row>
    <row r="3159" spans="1:4" ht="51">
      <c r="A3159" s="405">
        <v>37529</v>
      </c>
      <c r="B3159" s="406" t="s">
        <v>9774</v>
      </c>
      <c r="C3159" s="405" t="s">
        <v>1299</v>
      </c>
      <c r="D3159" s="405">
        <v>436.63</v>
      </c>
    </row>
    <row r="3160" spans="1:4" ht="51">
      <c r="A3160" s="405">
        <v>37530</v>
      </c>
      <c r="B3160" s="406" t="s">
        <v>9775</v>
      </c>
      <c r="C3160" s="405" t="s">
        <v>1299</v>
      </c>
      <c r="D3160" s="405">
        <v>570.04</v>
      </c>
    </row>
    <row r="3161" spans="1:4" ht="51">
      <c r="A3161" s="405">
        <v>21034</v>
      </c>
      <c r="B3161" s="406" t="s">
        <v>9776</v>
      </c>
      <c r="C3161" s="405" t="s">
        <v>1299</v>
      </c>
      <c r="D3161" s="405">
        <v>486.36</v>
      </c>
    </row>
    <row r="3162" spans="1:4" ht="51">
      <c r="A3162" s="405">
        <v>37531</v>
      </c>
      <c r="B3162" s="406" t="s">
        <v>9777</v>
      </c>
      <c r="C3162" s="405" t="s">
        <v>1299</v>
      </c>
      <c r="D3162" s="405">
        <v>612.5</v>
      </c>
    </row>
    <row r="3163" spans="1:4" ht="51">
      <c r="A3163" s="405">
        <v>21036</v>
      </c>
      <c r="B3163" s="406" t="s">
        <v>9778</v>
      </c>
      <c r="C3163" s="405" t="s">
        <v>1299</v>
      </c>
      <c r="D3163" s="405">
        <v>744.7</v>
      </c>
    </row>
    <row r="3164" spans="1:4" ht="51">
      <c r="A3164" s="405">
        <v>21037</v>
      </c>
      <c r="B3164" s="406" t="s">
        <v>9779</v>
      </c>
      <c r="C3164" s="405" t="s">
        <v>1299</v>
      </c>
      <c r="D3164" s="405">
        <v>849</v>
      </c>
    </row>
    <row r="3165" spans="1:4" ht="51">
      <c r="A3165" s="405">
        <v>20185</v>
      </c>
      <c r="B3165" s="406" t="s">
        <v>9780</v>
      </c>
      <c r="C3165" s="405" t="s">
        <v>1303</v>
      </c>
      <c r="D3165" s="405">
        <v>11.18</v>
      </c>
    </row>
    <row r="3166" spans="1:4" ht="25.5">
      <c r="A3166" s="405">
        <v>20260</v>
      </c>
      <c r="B3166" s="406" t="s">
        <v>9781</v>
      </c>
      <c r="C3166" s="405" t="s">
        <v>1299</v>
      </c>
      <c r="D3166" s="405">
        <v>5.6</v>
      </c>
    </row>
    <row r="3167" spans="1:4" ht="38.25">
      <c r="A3167" s="405">
        <v>37523</v>
      </c>
      <c r="B3167" s="406" t="s">
        <v>9782</v>
      </c>
      <c r="C3167" s="405" t="s">
        <v>1299</v>
      </c>
      <c r="D3167" s="407">
        <v>494909.66</v>
      </c>
    </row>
    <row r="3168" spans="1:4" ht="38.25">
      <c r="A3168" s="405">
        <v>37515</v>
      </c>
      <c r="B3168" s="406" t="s">
        <v>9783</v>
      </c>
      <c r="C3168" s="405" t="s">
        <v>1299</v>
      </c>
      <c r="D3168" s="407">
        <v>440000</v>
      </c>
    </row>
    <row r="3169" spans="1:4" ht="38.25">
      <c r="A3169" s="405">
        <v>12899</v>
      </c>
      <c r="B3169" s="406" t="s">
        <v>9784</v>
      </c>
      <c r="C3169" s="405" t="s">
        <v>1299</v>
      </c>
      <c r="D3169" s="405">
        <v>100.35</v>
      </c>
    </row>
    <row r="3170" spans="1:4" ht="38.25">
      <c r="A3170" s="405">
        <v>12898</v>
      </c>
      <c r="B3170" s="406" t="s">
        <v>9785</v>
      </c>
      <c r="C3170" s="405" t="s">
        <v>1299</v>
      </c>
      <c r="D3170" s="405">
        <v>159.18</v>
      </c>
    </row>
    <row r="3171" spans="1:4" ht="25.5">
      <c r="A3171" s="405">
        <v>42528</v>
      </c>
      <c r="B3171" s="406" t="s">
        <v>9786</v>
      </c>
      <c r="C3171" s="405" t="s">
        <v>1304</v>
      </c>
      <c r="D3171" s="405">
        <v>5.81</v>
      </c>
    </row>
    <row r="3172" spans="1:4" ht="25.5">
      <c r="A3172" s="405">
        <v>39696</v>
      </c>
      <c r="B3172" s="406" t="s">
        <v>9787</v>
      </c>
      <c r="C3172" s="405" t="s">
        <v>1304</v>
      </c>
      <c r="D3172" s="405">
        <v>4.09</v>
      </c>
    </row>
    <row r="3173" spans="1:4" ht="25.5">
      <c r="A3173" s="405">
        <v>39700</v>
      </c>
      <c r="B3173" s="406" t="s">
        <v>9788</v>
      </c>
      <c r="C3173" s="405" t="s">
        <v>1304</v>
      </c>
      <c r="D3173" s="405">
        <v>17.66</v>
      </c>
    </row>
    <row r="3174" spans="1:4" ht="38.25">
      <c r="A3174" s="405">
        <v>11621</v>
      </c>
      <c r="B3174" s="406" t="s">
        <v>9789</v>
      </c>
      <c r="C3174" s="405" t="s">
        <v>1304</v>
      </c>
      <c r="D3174" s="405">
        <v>35.14</v>
      </c>
    </row>
    <row r="3175" spans="1:4" ht="38.25">
      <c r="A3175" s="405">
        <v>4014</v>
      </c>
      <c r="B3175" s="406" t="s">
        <v>9790</v>
      </c>
      <c r="C3175" s="405" t="s">
        <v>1304</v>
      </c>
      <c r="D3175" s="405">
        <v>36.36</v>
      </c>
    </row>
    <row r="3176" spans="1:4" ht="38.25">
      <c r="A3176" s="405">
        <v>4015</v>
      </c>
      <c r="B3176" s="406" t="s">
        <v>9791</v>
      </c>
      <c r="C3176" s="405" t="s">
        <v>1304</v>
      </c>
      <c r="D3176" s="405">
        <v>44.65</v>
      </c>
    </row>
    <row r="3177" spans="1:4" ht="38.25">
      <c r="A3177" s="405">
        <v>4017</v>
      </c>
      <c r="B3177" s="406" t="s">
        <v>9792</v>
      </c>
      <c r="C3177" s="405" t="s">
        <v>1304</v>
      </c>
      <c r="D3177" s="405">
        <v>64.959999999999994</v>
      </c>
    </row>
    <row r="3178" spans="1:4" ht="38.25">
      <c r="A3178" s="405">
        <v>4016</v>
      </c>
      <c r="B3178" s="406" t="s">
        <v>9793</v>
      </c>
      <c r="C3178" s="405" t="s">
        <v>1304</v>
      </c>
      <c r="D3178" s="405">
        <v>25.66</v>
      </c>
    </row>
    <row r="3179" spans="1:4">
      <c r="A3179" s="405">
        <v>39699</v>
      </c>
      <c r="B3179" s="406" t="s">
        <v>9794</v>
      </c>
      <c r="C3179" s="405" t="s">
        <v>1304</v>
      </c>
      <c r="D3179" s="405">
        <v>10.61</v>
      </c>
    </row>
    <row r="3180" spans="1:4" ht="25.5">
      <c r="A3180" s="405">
        <v>38544</v>
      </c>
      <c r="B3180" s="406" t="s">
        <v>9795</v>
      </c>
      <c r="C3180" s="405" t="s">
        <v>1304</v>
      </c>
      <c r="D3180" s="405">
        <v>6.58</v>
      </c>
    </row>
    <row r="3181" spans="1:4" ht="25.5">
      <c r="A3181" s="405">
        <v>38545</v>
      </c>
      <c r="B3181" s="406" t="s">
        <v>9796</v>
      </c>
      <c r="C3181" s="405" t="s">
        <v>1304</v>
      </c>
      <c r="D3181" s="405">
        <v>4.2300000000000004</v>
      </c>
    </row>
    <row r="3182" spans="1:4" ht="38.25">
      <c r="A3182" s="405">
        <v>42527</v>
      </c>
      <c r="B3182" s="406" t="s">
        <v>9797</v>
      </c>
      <c r="C3182" s="405" t="s">
        <v>1304</v>
      </c>
      <c r="D3182" s="405">
        <v>15.36</v>
      </c>
    </row>
    <row r="3183" spans="1:4" ht="38.25">
      <c r="A3183" s="405">
        <v>39323</v>
      </c>
      <c r="B3183" s="406" t="s">
        <v>9798</v>
      </c>
      <c r="C3183" s="405" t="s">
        <v>1304</v>
      </c>
      <c r="D3183" s="405">
        <v>16.14</v>
      </c>
    </row>
    <row r="3184" spans="1:4" ht="51">
      <c r="A3184" s="405">
        <v>626</v>
      </c>
      <c r="B3184" s="406" t="s">
        <v>9799</v>
      </c>
      <c r="C3184" s="405" t="s">
        <v>1296</v>
      </c>
      <c r="D3184" s="405">
        <v>12.08</v>
      </c>
    </row>
    <row r="3185" spans="1:4" ht="25.5">
      <c r="A3185" s="405">
        <v>25860</v>
      </c>
      <c r="B3185" s="406" t="s">
        <v>9800</v>
      </c>
      <c r="C3185" s="405" t="s">
        <v>1304</v>
      </c>
      <c r="D3185" s="405">
        <v>9.11</v>
      </c>
    </row>
    <row r="3186" spans="1:4" ht="25.5">
      <c r="A3186" s="405">
        <v>25861</v>
      </c>
      <c r="B3186" s="406" t="s">
        <v>9801</v>
      </c>
      <c r="C3186" s="405" t="s">
        <v>1304</v>
      </c>
      <c r="D3186" s="405">
        <v>13.74</v>
      </c>
    </row>
    <row r="3187" spans="1:4" ht="25.5">
      <c r="A3187" s="405">
        <v>25862</v>
      </c>
      <c r="B3187" s="406" t="s">
        <v>9802</v>
      </c>
      <c r="C3187" s="405" t="s">
        <v>1304</v>
      </c>
      <c r="D3187" s="405">
        <v>14.58</v>
      </c>
    </row>
    <row r="3188" spans="1:4" ht="25.5">
      <c r="A3188" s="405">
        <v>25863</v>
      </c>
      <c r="B3188" s="406" t="s">
        <v>9803</v>
      </c>
      <c r="C3188" s="405" t="s">
        <v>1304</v>
      </c>
      <c r="D3188" s="405">
        <v>18.23</v>
      </c>
    </row>
    <row r="3189" spans="1:4" ht="25.5">
      <c r="A3189" s="405">
        <v>25864</v>
      </c>
      <c r="B3189" s="406" t="s">
        <v>9804</v>
      </c>
      <c r="C3189" s="405" t="s">
        <v>1304</v>
      </c>
      <c r="D3189" s="405">
        <v>27.34</v>
      </c>
    </row>
    <row r="3190" spans="1:4" ht="25.5">
      <c r="A3190" s="405">
        <v>25865</v>
      </c>
      <c r="B3190" s="406" t="s">
        <v>9805</v>
      </c>
      <c r="C3190" s="405" t="s">
        <v>1304</v>
      </c>
      <c r="D3190" s="405">
        <v>36.630000000000003</v>
      </c>
    </row>
    <row r="3191" spans="1:4" ht="25.5">
      <c r="A3191" s="405">
        <v>25866</v>
      </c>
      <c r="B3191" s="406" t="s">
        <v>9806</v>
      </c>
      <c r="C3191" s="405" t="s">
        <v>1304</v>
      </c>
      <c r="D3191" s="405">
        <v>45.48</v>
      </c>
    </row>
    <row r="3192" spans="1:4" ht="38.25">
      <c r="A3192" s="405">
        <v>25868</v>
      </c>
      <c r="B3192" s="406" t="s">
        <v>9807</v>
      </c>
      <c r="C3192" s="405" t="s">
        <v>1304</v>
      </c>
      <c r="D3192" s="405">
        <v>10.15</v>
      </c>
    </row>
    <row r="3193" spans="1:4" ht="38.25">
      <c r="A3193" s="405">
        <v>25869</v>
      </c>
      <c r="B3193" s="406" t="s">
        <v>9808</v>
      </c>
      <c r="C3193" s="405" t="s">
        <v>1304</v>
      </c>
      <c r="D3193" s="405">
        <v>14.33</v>
      </c>
    </row>
    <row r="3194" spans="1:4" ht="38.25">
      <c r="A3194" s="405">
        <v>25870</v>
      </c>
      <c r="B3194" s="406" t="s">
        <v>9809</v>
      </c>
      <c r="C3194" s="405" t="s">
        <v>1304</v>
      </c>
      <c r="D3194" s="405">
        <v>16.239999999999998</v>
      </c>
    </row>
    <row r="3195" spans="1:4" ht="38.25">
      <c r="A3195" s="405">
        <v>25871</v>
      </c>
      <c r="B3195" s="406" t="s">
        <v>9810</v>
      </c>
      <c r="C3195" s="405" t="s">
        <v>1304</v>
      </c>
      <c r="D3195" s="405">
        <v>19.940000000000001</v>
      </c>
    </row>
    <row r="3196" spans="1:4" ht="38.25">
      <c r="A3196" s="405">
        <v>25867</v>
      </c>
      <c r="B3196" s="406" t="s">
        <v>9811</v>
      </c>
      <c r="C3196" s="405" t="s">
        <v>1304</v>
      </c>
      <c r="D3196" s="405">
        <v>29.52</v>
      </c>
    </row>
    <row r="3197" spans="1:4" ht="38.25">
      <c r="A3197" s="405">
        <v>25872</v>
      </c>
      <c r="B3197" s="406" t="s">
        <v>9812</v>
      </c>
      <c r="C3197" s="405" t="s">
        <v>1304</v>
      </c>
      <c r="D3197" s="405">
        <v>39.9</v>
      </c>
    </row>
    <row r="3198" spans="1:4" ht="38.25">
      <c r="A3198" s="405">
        <v>25873</v>
      </c>
      <c r="B3198" s="406" t="s">
        <v>9813</v>
      </c>
      <c r="C3198" s="405" t="s">
        <v>1304</v>
      </c>
      <c r="D3198" s="405">
        <v>49.77</v>
      </c>
    </row>
    <row r="3199" spans="1:4" ht="25.5">
      <c r="A3199" s="405">
        <v>40637</v>
      </c>
      <c r="B3199" s="406" t="s">
        <v>9814</v>
      </c>
      <c r="C3199" s="405" t="s">
        <v>1299</v>
      </c>
      <c r="D3199" s="407">
        <v>505925.24</v>
      </c>
    </row>
    <row r="3200" spans="1:4" ht="38.25">
      <c r="A3200" s="405">
        <v>13836</v>
      </c>
      <c r="B3200" s="406" t="s">
        <v>9815</v>
      </c>
      <c r="C3200" s="405" t="s">
        <v>1299</v>
      </c>
      <c r="D3200" s="407">
        <v>78291.97</v>
      </c>
    </row>
    <row r="3201" spans="1:4" ht="63.75">
      <c r="A3201" s="405">
        <v>14534</v>
      </c>
      <c r="B3201" s="406" t="s">
        <v>9816</v>
      </c>
      <c r="C3201" s="405" t="s">
        <v>1299</v>
      </c>
      <c r="D3201" s="407">
        <v>32775.089999999997</v>
      </c>
    </row>
    <row r="3202" spans="1:4" ht="38.25">
      <c r="A3202" s="405">
        <v>14619</v>
      </c>
      <c r="B3202" s="406" t="s">
        <v>9817</v>
      </c>
      <c r="C3202" s="405" t="s">
        <v>1299</v>
      </c>
      <c r="D3202" s="407">
        <v>15690.31</v>
      </c>
    </row>
    <row r="3203" spans="1:4" ht="63.75">
      <c r="A3203" s="405">
        <v>14535</v>
      </c>
      <c r="B3203" s="406" t="s">
        <v>9818</v>
      </c>
      <c r="C3203" s="405" t="s">
        <v>1299</v>
      </c>
      <c r="D3203" s="407">
        <v>325295.92</v>
      </c>
    </row>
    <row r="3204" spans="1:4" ht="102">
      <c r="A3204" s="405">
        <v>39813</v>
      </c>
      <c r="B3204" s="406" t="s">
        <v>9819</v>
      </c>
      <c r="C3204" s="405" t="s">
        <v>1299</v>
      </c>
      <c r="D3204" s="407">
        <v>14375.23</v>
      </c>
    </row>
    <row r="3205" spans="1:4" ht="76.5">
      <c r="A3205" s="405">
        <v>40403</v>
      </c>
      <c r="B3205" s="406" t="s">
        <v>11999</v>
      </c>
      <c r="C3205" s="405" t="s">
        <v>1299</v>
      </c>
      <c r="D3205" s="405">
        <v>728</v>
      </c>
    </row>
    <row r="3206" spans="1:4">
      <c r="A3206" s="405">
        <v>12868</v>
      </c>
      <c r="B3206" s="406" t="s">
        <v>9820</v>
      </c>
      <c r="C3206" s="405" t="s">
        <v>1302</v>
      </c>
      <c r="D3206" s="405">
        <v>13.23</v>
      </c>
    </row>
    <row r="3207" spans="1:4">
      <c r="A3207" s="405">
        <v>40916</v>
      </c>
      <c r="B3207" s="406" t="s">
        <v>9821</v>
      </c>
      <c r="C3207" s="405" t="s">
        <v>1421</v>
      </c>
      <c r="D3207" s="407">
        <v>2341.46</v>
      </c>
    </row>
    <row r="3208" spans="1:4">
      <c r="A3208" s="405">
        <v>4755</v>
      </c>
      <c r="B3208" s="406" t="s">
        <v>9822</v>
      </c>
      <c r="C3208" s="405" t="s">
        <v>1302</v>
      </c>
      <c r="D3208" s="405">
        <v>13.23</v>
      </c>
    </row>
    <row r="3209" spans="1:4">
      <c r="A3209" s="405">
        <v>41067</v>
      </c>
      <c r="B3209" s="406" t="s">
        <v>9823</v>
      </c>
      <c r="C3209" s="405" t="s">
        <v>1421</v>
      </c>
      <c r="D3209" s="407">
        <v>2342.15</v>
      </c>
    </row>
    <row r="3210" spans="1:4">
      <c r="A3210" s="405">
        <v>38463</v>
      </c>
      <c r="B3210" s="406" t="s">
        <v>9824</v>
      </c>
      <c r="C3210" s="405" t="s">
        <v>1299</v>
      </c>
      <c r="D3210" s="405">
        <v>26.36</v>
      </c>
    </row>
    <row r="3211" spans="1:4" ht="51">
      <c r="A3211" s="405">
        <v>40703</v>
      </c>
      <c r="B3211" s="406" t="s">
        <v>9825</v>
      </c>
      <c r="C3211" s="405" t="s">
        <v>1299</v>
      </c>
      <c r="D3211" s="407">
        <v>7326.66</v>
      </c>
    </row>
    <row r="3212" spans="1:4" ht="25.5">
      <c r="A3212" s="405">
        <v>14531</v>
      </c>
      <c r="B3212" s="406" t="s">
        <v>9826</v>
      </c>
      <c r="C3212" s="405" t="s">
        <v>1299</v>
      </c>
      <c r="D3212" s="407">
        <v>13659.65</v>
      </c>
    </row>
    <row r="3213" spans="1:4" ht="25.5">
      <c r="A3213" s="405">
        <v>36533</v>
      </c>
      <c r="B3213" s="406" t="s">
        <v>9827</v>
      </c>
      <c r="C3213" s="405" t="s">
        <v>1299</v>
      </c>
      <c r="D3213" s="407">
        <v>15718.77</v>
      </c>
    </row>
    <row r="3214" spans="1:4" ht="25.5">
      <c r="A3214" s="405">
        <v>11616</v>
      </c>
      <c r="B3214" s="406" t="s">
        <v>9828</v>
      </c>
      <c r="C3214" s="405" t="s">
        <v>1299</v>
      </c>
      <c r="D3214" s="407">
        <v>14846.14</v>
      </c>
    </row>
    <row r="3215" spans="1:4" ht="25.5">
      <c r="A3215" s="405">
        <v>41898</v>
      </c>
      <c r="B3215" s="406" t="s">
        <v>9829</v>
      </c>
      <c r="C3215" s="405" t="s">
        <v>1299</v>
      </c>
      <c r="D3215" s="407">
        <v>16703.93</v>
      </c>
    </row>
    <row r="3216" spans="1:4" ht="38.25">
      <c r="A3216" s="405">
        <v>13447</v>
      </c>
      <c r="B3216" s="406" t="s">
        <v>9830</v>
      </c>
      <c r="C3216" s="405" t="s">
        <v>1299</v>
      </c>
      <c r="D3216" s="407">
        <v>30736.38</v>
      </c>
    </row>
    <row r="3217" spans="1:4" ht="25.5">
      <c r="A3217" s="405">
        <v>14529</v>
      </c>
      <c r="B3217" s="406" t="s">
        <v>9831</v>
      </c>
      <c r="C3217" s="405" t="s">
        <v>1299</v>
      </c>
      <c r="D3217" s="407">
        <v>17190.080000000002</v>
      </c>
    </row>
    <row r="3218" spans="1:4" ht="25.5">
      <c r="A3218" s="405">
        <v>10747</v>
      </c>
      <c r="B3218" s="406" t="s">
        <v>9832</v>
      </c>
      <c r="C3218" s="405" t="s">
        <v>1299</v>
      </c>
      <c r="D3218" s="407">
        <v>16866.09</v>
      </c>
    </row>
    <row r="3219" spans="1:4" ht="38.25">
      <c r="A3219" s="405">
        <v>36141</v>
      </c>
      <c r="B3219" s="406" t="s">
        <v>9833</v>
      </c>
      <c r="C3219" s="405" t="s">
        <v>1299</v>
      </c>
      <c r="D3219" s="405">
        <v>34.83</v>
      </c>
    </row>
    <row r="3220" spans="1:4">
      <c r="A3220" s="405">
        <v>4053</v>
      </c>
      <c r="B3220" s="406" t="s">
        <v>9834</v>
      </c>
      <c r="C3220" s="405" t="s">
        <v>1309</v>
      </c>
      <c r="D3220" s="405">
        <v>45.63</v>
      </c>
    </row>
    <row r="3221" spans="1:4">
      <c r="A3221" s="405">
        <v>4052</v>
      </c>
      <c r="B3221" s="406" t="s">
        <v>9835</v>
      </c>
      <c r="C3221" s="405" t="s">
        <v>1310</v>
      </c>
      <c r="D3221" s="405">
        <v>93.07</v>
      </c>
    </row>
    <row r="3222" spans="1:4" ht="25.5">
      <c r="A3222" s="405">
        <v>4056</v>
      </c>
      <c r="B3222" s="406" t="s">
        <v>9836</v>
      </c>
      <c r="C3222" s="405" t="s">
        <v>1309</v>
      </c>
      <c r="D3222" s="405">
        <v>24</v>
      </c>
    </row>
    <row r="3223" spans="1:4">
      <c r="A3223" s="405">
        <v>4051</v>
      </c>
      <c r="B3223" s="406" t="s">
        <v>9837</v>
      </c>
      <c r="C3223" s="405" t="s">
        <v>1310</v>
      </c>
      <c r="D3223" s="405">
        <v>59.9</v>
      </c>
    </row>
    <row r="3224" spans="1:4">
      <c r="A3224" s="405">
        <v>4048</v>
      </c>
      <c r="B3224" s="406" t="s">
        <v>9837</v>
      </c>
      <c r="C3224" s="405" t="s">
        <v>1298</v>
      </c>
      <c r="D3224" s="405">
        <v>3.32</v>
      </c>
    </row>
    <row r="3225" spans="1:4">
      <c r="A3225" s="405">
        <v>4047</v>
      </c>
      <c r="B3225" s="406" t="s">
        <v>9837</v>
      </c>
      <c r="C3225" s="405" t="s">
        <v>1309</v>
      </c>
      <c r="D3225" s="405">
        <v>11.98</v>
      </c>
    </row>
    <row r="3226" spans="1:4" ht="51">
      <c r="A3226" s="405">
        <v>39434</v>
      </c>
      <c r="B3226" s="406" t="s">
        <v>9838</v>
      </c>
      <c r="C3226" s="405" t="s">
        <v>1296</v>
      </c>
      <c r="D3226" s="405">
        <v>4.07</v>
      </c>
    </row>
    <row r="3227" spans="1:4" ht="38.25">
      <c r="A3227" s="405">
        <v>39433</v>
      </c>
      <c r="B3227" s="406" t="s">
        <v>9839</v>
      </c>
      <c r="C3227" s="405" t="s">
        <v>1296</v>
      </c>
      <c r="D3227" s="405">
        <v>2.92</v>
      </c>
    </row>
    <row r="3228" spans="1:4" ht="25.5">
      <c r="A3228" s="405">
        <v>4049</v>
      </c>
      <c r="B3228" s="406" t="s">
        <v>9840</v>
      </c>
      <c r="C3228" s="405" t="s">
        <v>1298</v>
      </c>
      <c r="D3228" s="405">
        <v>37.53</v>
      </c>
    </row>
    <row r="3229" spans="1:4">
      <c r="A3229" s="405">
        <v>38120</v>
      </c>
      <c r="B3229" s="406" t="s">
        <v>9841</v>
      </c>
      <c r="C3229" s="405" t="s">
        <v>1296</v>
      </c>
      <c r="D3229" s="405">
        <v>85.97</v>
      </c>
    </row>
    <row r="3230" spans="1:4" ht="25.5">
      <c r="A3230" s="405">
        <v>38877</v>
      </c>
      <c r="B3230" s="406" t="s">
        <v>9842</v>
      </c>
      <c r="C3230" s="405" t="s">
        <v>1296</v>
      </c>
      <c r="D3230" s="405">
        <v>5.24</v>
      </c>
    </row>
    <row r="3231" spans="1:4" ht="38.25">
      <c r="A3231" s="405">
        <v>34546</v>
      </c>
      <c r="B3231" s="406" t="s">
        <v>9843</v>
      </c>
      <c r="C3231" s="405" t="s">
        <v>1296</v>
      </c>
      <c r="D3231" s="405">
        <v>5.28</v>
      </c>
    </row>
    <row r="3232" spans="1:4">
      <c r="A3232" s="405">
        <v>10498</v>
      </c>
      <c r="B3232" s="406" t="s">
        <v>9844</v>
      </c>
      <c r="C3232" s="405" t="s">
        <v>1296</v>
      </c>
      <c r="D3232" s="405">
        <v>6.61</v>
      </c>
    </row>
    <row r="3233" spans="1:4">
      <c r="A3233" s="405">
        <v>4823</v>
      </c>
      <c r="B3233" s="406" t="s">
        <v>9845</v>
      </c>
      <c r="C3233" s="405" t="s">
        <v>1296</v>
      </c>
      <c r="D3233" s="405">
        <v>31.92</v>
      </c>
    </row>
    <row r="3234" spans="1:4" ht="25.5">
      <c r="A3234" s="405">
        <v>12357</v>
      </c>
      <c r="B3234" s="406" t="s">
        <v>9846</v>
      </c>
      <c r="C3234" s="405" t="s">
        <v>1299</v>
      </c>
      <c r="D3234" s="405">
        <v>155.85</v>
      </c>
    </row>
    <row r="3235" spans="1:4" ht="25.5">
      <c r="A3235" s="405">
        <v>12358</v>
      </c>
      <c r="B3235" s="406" t="s">
        <v>9847</v>
      </c>
      <c r="C3235" s="405" t="s">
        <v>1299</v>
      </c>
      <c r="D3235" s="405">
        <v>175.3</v>
      </c>
    </row>
    <row r="3236" spans="1:4" ht="38.25">
      <c r="A3236" s="405">
        <v>11079</v>
      </c>
      <c r="B3236" s="406" t="s">
        <v>9848</v>
      </c>
      <c r="C3236" s="405" t="s">
        <v>1297</v>
      </c>
      <c r="D3236" s="405">
        <v>827.03</v>
      </c>
    </row>
    <row r="3237" spans="1:4" ht="38.25">
      <c r="A3237" s="405">
        <v>11082</v>
      </c>
      <c r="B3237" s="406" t="s">
        <v>9849</v>
      </c>
      <c r="C3237" s="405" t="s">
        <v>1297</v>
      </c>
      <c r="D3237" s="405">
        <v>843.77</v>
      </c>
    </row>
    <row r="3238" spans="1:4">
      <c r="A3238" s="405">
        <v>4058</v>
      </c>
      <c r="B3238" s="406" t="s">
        <v>9850</v>
      </c>
      <c r="C3238" s="405" t="s">
        <v>1302</v>
      </c>
      <c r="D3238" s="405">
        <v>14.18</v>
      </c>
    </row>
    <row r="3239" spans="1:4" ht="25.5">
      <c r="A3239" s="405">
        <v>40974</v>
      </c>
      <c r="B3239" s="406" t="s">
        <v>9851</v>
      </c>
      <c r="C3239" s="405" t="s">
        <v>1421</v>
      </c>
      <c r="D3239" s="407">
        <v>2510.17</v>
      </c>
    </row>
    <row r="3240" spans="1:4">
      <c r="A3240" s="405">
        <v>34794</v>
      </c>
      <c r="B3240" s="406" t="s">
        <v>9852</v>
      </c>
      <c r="C3240" s="405" t="s">
        <v>1302</v>
      </c>
      <c r="D3240" s="405">
        <v>14.74</v>
      </c>
    </row>
    <row r="3241" spans="1:4">
      <c r="A3241" s="405">
        <v>40925</v>
      </c>
      <c r="B3241" s="406" t="s">
        <v>9853</v>
      </c>
      <c r="C3241" s="405" t="s">
        <v>1421</v>
      </c>
      <c r="D3241" s="407">
        <v>2608.9499999999998</v>
      </c>
    </row>
    <row r="3242" spans="1:4" ht="25.5">
      <c r="A3242" s="405">
        <v>13741</v>
      </c>
      <c r="B3242" s="406" t="s">
        <v>9854</v>
      </c>
      <c r="C3242" s="405" t="s">
        <v>1299</v>
      </c>
      <c r="D3242" s="407">
        <v>1865.32</v>
      </c>
    </row>
    <row r="3243" spans="1:4" ht="38.25">
      <c r="A3243" s="405">
        <v>3288</v>
      </c>
      <c r="B3243" s="406" t="s">
        <v>9855</v>
      </c>
      <c r="C3243" s="405" t="s">
        <v>1303</v>
      </c>
      <c r="D3243" s="405">
        <v>3.2</v>
      </c>
    </row>
    <row r="3244" spans="1:4" ht="38.25">
      <c r="A3244" s="405">
        <v>13587</v>
      </c>
      <c r="B3244" s="406" t="s">
        <v>9856</v>
      </c>
      <c r="C3244" s="405" t="s">
        <v>1303</v>
      </c>
      <c r="D3244" s="405">
        <v>1.93</v>
      </c>
    </row>
    <row r="3245" spans="1:4" ht="25.5">
      <c r="A3245" s="405">
        <v>38598</v>
      </c>
      <c r="B3245" s="406" t="s">
        <v>9857</v>
      </c>
      <c r="C3245" s="405" t="s">
        <v>1299</v>
      </c>
      <c r="D3245" s="405">
        <v>2.33</v>
      </c>
    </row>
    <row r="3246" spans="1:4" ht="25.5">
      <c r="A3246" s="405">
        <v>38595</v>
      </c>
      <c r="B3246" s="406" t="s">
        <v>9858</v>
      </c>
      <c r="C3246" s="405" t="s">
        <v>1299</v>
      </c>
      <c r="D3246" s="405">
        <v>1.61</v>
      </c>
    </row>
    <row r="3247" spans="1:4" ht="25.5">
      <c r="A3247" s="405">
        <v>38592</v>
      </c>
      <c r="B3247" s="406" t="s">
        <v>9859</v>
      </c>
      <c r="C3247" s="405" t="s">
        <v>1299</v>
      </c>
      <c r="D3247" s="405">
        <v>2.11</v>
      </c>
    </row>
    <row r="3248" spans="1:4" ht="25.5">
      <c r="A3248" s="405">
        <v>38588</v>
      </c>
      <c r="B3248" s="406" t="s">
        <v>9860</v>
      </c>
      <c r="C3248" s="405" t="s">
        <v>1299</v>
      </c>
      <c r="D3248" s="405">
        <v>1.33</v>
      </c>
    </row>
    <row r="3249" spans="1:4" ht="25.5">
      <c r="A3249" s="405">
        <v>38593</v>
      </c>
      <c r="B3249" s="406" t="s">
        <v>9861</v>
      </c>
      <c r="C3249" s="405" t="s">
        <v>1299</v>
      </c>
      <c r="D3249" s="405">
        <v>2.2599999999999998</v>
      </c>
    </row>
    <row r="3250" spans="1:4" ht="25.5">
      <c r="A3250" s="405">
        <v>38589</v>
      </c>
      <c r="B3250" s="406" t="s">
        <v>9862</v>
      </c>
      <c r="C3250" s="405" t="s">
        <v>1299</v>
      </c>
      <c r="D3250" s="405">
        <v>1.62</v>
      </c>
    </row>
    <row r="3251" spans="1:4" ht="25.5">
      <c r="A3251" s="405">
        <v>38594</v>
      </c>
      <c r="B3251" s="406" t="s">
        <v>9863</v>
      </c>
      <c r="C3251" s="405" t="s">
        <v>1299</v>
      </c>
      <c r="D3251" s="405">
        <v>3.36</v>
      </c>
    </row>
    <row r="3252" spans="1:4" ht="25.5">
      <c r="A3252" s="405">
        <v>34787</v>
      </c>
      <c r="B3252" s="406" t="s">
        <v>9864</v>
      </c>
      <c r="C3252" s="405" t="s">
        <v>1299</v>
      </c>
      <c r="D3252" s="405">
        <v>1</v>
      </c>
    </row>
    <row r="3253" spans="1:4" ht="25.5">
      <c r="A3253" s="405">
        <v>34788</v>
      </c>
      <c r="B3253" s="406" t="s">
        <v>9865</v>
      </c>
      <c r="C3253" s="405" t="s">
        <v>1299</v>
      </c>
      <c r="D3253" s="405">
        <v>1.01</v>
      </c>
    </row>
    <row r="3254" spans="1:4" ht="25.5">
      <c r="A3254" s="405">
        <v>34784</v>
      </c>
      <c r="B3254" s="406" t="s">
        <v>9866</v>
      </c>
      <c r="C3254" s="405" t="s">
        <v>1299</v>
      </c>
      <c r="D3254" s="405">
        <v>1.1100000000000001</v>
      </c>
    </row>
    <row r="3255" spans="1:4" ht="25.5">
      <c r="A3255" s="405">
        <v>34781</v>
      </c>
      <c r="B3255" s="406" t="s">
        <v>9867</v>
      </c>
      <c r="C3255" s="405" t="s">
        <v>1299</v>
      </c>
      <c r="D3255" s="405">
        <v>1.26</v>
      </c>
    </row>
    <row r="3256" spans="1:4" ht="25.5">
      <c r="A3256" s="405">
        <v>34773</v>
      </c>
      <c r="B3256" s="406" t="s">
        <v>9868</v>
      </c>
      <c r="C3256" s="405" t="s">
        <v>1299</v>
      </c>
      <c r="D3256" s="405">
        <v>1.68</v>
      </c>
    </row>
    <row r="3257" spans="1:4" ht="25.5">
      <c r="A3257" s="405">
        <v>34769</v>
      </c>
      <c r="B3257" s="406" t="s">
        <v>9869</v>
      </c>
      <c r="C3257" s="405" t="s">
        <v>1299</v>
      </c>
      <c r="D3257" s="405">
        <v>1.94</v>
      </c>
    </row>
    <row r="3258" spans="1:4" ht="25.5">
      <c r="A3258" s="405">
        <v>34763</v>
      </c>
      <c r="B3258" s="406" t="s">
        <v>9870</v>
      </c>
      <c r="C3258" s="405" t="s">
        <v>1299</v>
      </c>
      <c r="D3258" s="405">
        <v>1.1299999999999999</v>
      </c>
    </row>
    <row r="3259" spans="1:4" ht="25.5">
      <c r="A3259" s="405">
        <v>34774</v>
      </c>
      <c r="B3259" s="406" t="s">
        <v>9871</v>
      </c>
      <c r="C3259" s="405" t="s">
        <v>1299</v>
      </c>
      <c r="D3259" s="405">
        <v>1.5</v>
      </c>
    </row>
    <row r="3260" spans="1:4" ht="25.5">
      <c r="A3260" s="405">
        <v>34771</v>
      </c>
      <c r="B3260" s="406" t="s">
        <v>9872</v>
      </c>
      <c r="C3260" s="405" t="s">
        <v>1299</v>
      </c>
      <c r="D3260" s="405">
        <v>1.72</v>
      </c>
    </row>
    <row r="3261" spans="1:4" ht="25.5">
      <c r="A3261" s="405">
        <v>34764</v>
      </c>
      <c r="B3261" s="406" t="s">
        <v>9873</v>
      </c>
      <c r="C3261" s="405" t="s">
        <v>1299</v>
      </c>
      <c r="D3261" s="405">
        <v>1.05</v>
      </c>
    </row>
    <row r="3262" spans="1:4" ht="25.5">
      <c r="A3262" s="405">
        <v>4062</v>
      </c>
      <c r="B3262" s="406" t="s">
        <v>9874</v>
      </c>
      <c r="C3262" s="405" t="s">
        <v>1299</v>
      </c>
      <c r="D3262" s="405">
        <v>19.25</v>
      </c>
    </row>
    <row r="3263" spans="1:4" ht="25.5">
      <c r="A3263" s="405">
        <v>4059</v>
      </c>
      <c r="B3263" s="406" t="s">
        <v>9875</v>
      </c>
      <c r="C3263" s="405" t="s">
        <v>1303</v>
      </c>
      <c r="D3263" s="405">
        <v>23.34</v>
      </c>
    </row>
    <row r="3264" spans="1:4" ht="38.25">
      <c r="A3264" s="405">
        <v>4061</v>
      </c>
      <c r="B3264" s="406" t="s">
        <v>9876</v>
      </c>
      <c r="C3264" s="405" t="s">
        <v>1299</v>
      </c>
      <c r="D3264" s="405">
        <v>18.670000000000002</v>
      </c>
    </row>
    <row r="3265" spans="1:4" ht="38.25">
      <c r="A3265" s="405">
        <v>10608</v>
      </c>
      <c r="B3265" s="406" t="s">
        <v>9877</v>
      </c>
      <c r="C3265" s="405" t="s">
        <v>1299</v>
      </c>
      <c r="D3265" s="407">
        <v>11200</v>
      </c>
    </row>
    <row r="3266" spans="1:4">
      <c r="A3266" s="405">
        <v>4069</v>
      </c>
      <c r="B3266" s="406" t="s">
        <v>9878</v>
      </c>
      <c r="C3266" s="405" t="s">
        <v>1302</v>
      </c>
      <c r="D3266" s="405">
        <v>26.33</v>
      </c>
    </row>
    <row r="3267" spans="1:4">
      <c r="A3267" s="405">
        <v>40819</v>
      </c>
      <c r="B3267" s="406" t="s">
        <v>9879</v>
      </c>
      <c r="C3267" s="405" t="s">
        <v>1421</v>
      </c>
      <c r="D3267" s="407">
        <v>4657.37</v>
      </c>
    </row>
    <row r="3268" spans="1:4" ht="25.5">
      <c r="A3268" s="405">
        <v>34361</v>
      </c>
      <c r="B3268" s="406" t="s">
        <v>9880</v>
      </c>
      <c r="C3268" s="405" t="s">
        <v>1296</v>
      </c>
      <c r="D3268" s="405">
        <v>1.81</v>
      </c>
    </row>
    <row r="3269" spans="1:4" ht="38.25">
      <c r="A3269" s="405">
        <v>36512</v>
      </c>
      <c r="B3269" s="406" t="s">
        <v>9881</v>
      </c>
      <c r="C3269" s="405" t="s">
        <v>1299</v>
      </c>
      <c r="D3269" s="407">
        <v>10535.03</v>
      </c>
    </row>
    <row r="3270" spans="1:4" ht="38.25">
      <c r="A3270" s="405">
        <v>25972</v>
      </c>
      <c r="B3270" s="406" t="s">
        <v>9882</v>
      </c>
      <c r="C3270" s="405" t="s">
        <v>1296</v>
      </c>
      <c r="D3270" s="405">
        <v>8.66</v>
      </c>
    </row>
    <row r="3271" spans="1:4" ht="38.25">
      <c r="A3271" s="405">
        <v>25973</v>
      </c>
      <c r="B3271" s="406" t="s">
        <v>9883</v>
      </c>
      <c r="C3271" s="405" t="s">
        <v>1296</v>
      </c>
      <c r="D3271" s="405">
        <v>8.66</v>
      </c>
    </row>
    <row r="3272" spans="1:4" ht="25.5">
      <c r="A3272" s="405">
        <v>11697</v>
      </c>
      <c r="B3272" s="406" t="s">
        <v>9884</v>
      </c>
      <c r="C3272" s="405" t="s">
        <v>1299</v>
      </c>
      <c r="D3272" s="405">
        <v>448.69</v>
      </c>
    </row>
    <row r="3273" spans="1:4" ht="25.5">
      <c r="A3273" s="405">
        <v>11698</v>
      </c>
      <c r="B3273" s="406" t="s">
        <v>9885</v>
      </c>
      <c r="C3273" s="405" t="s">
        <v>1299</v>
      </c>
      <c r="D3273" s="405">
        <v>535.26</v>
      </c>
    </row>
    <row r="3274" spans="1:4" ht="25.5">
      <c r="A3274" s="405">
        <v>11699</v>
      </c>
      <c r="B3274" s="406" t="s">
        <v>9886</v>
      </c>
      <c r="C3274" s="405" t="s">
        <v>1299</v>
      </c>
      <c r="D3274" s="405">
        <v>591.59</v>
      </c>
    </row>
    <row r="3275" spans="1:4" ht="25.5">
      <c r="A3275" s="405">
        <v>10432</v>
      </c>
      <c r="B3275" s="406" t="s">
        <v>9887</v>
      </c>
      <c r="C3275" s="405" t="s">
        <v>1299</v>
      </c>
      <c r="D3275" s="405">
        <v>247.8</v>
      </c>
    </row>
    <row r="3276" spans="1:4" ht="25.5">
      <c r="A3276" s="405">
        <v>10430</v>
      </c>
      <c r="B3276" s="406" t="s">
        <v>9888</v>
      </c>
      <c r="C3276" s="405" t="s">
        <v>1299</v>
      </c>
      <c r="D3276" s="405">
        <v>266.87</v>
      </c>
    </row>
    <row r="3277" spans="1:4" ht="38.25">
      <c r="A3277" s="405">
        <v>37514</v>
      </c>
      <c r="B3277" s="406" t="s">
        <v>9889</v>
      </c>
      <c r="C3277" s="405" t="s">
        <v>1299</v>
      </c>
      <c r="D3277" s="407">
        <v>158877.5</v>
      </c>
    </row>
    <row r="3278" spans="1:4" ht="38.25">
      <c r="A3278" s="405">
        <v>37519</v>
      </c>
      <c r="B3278" s="406" t="s">
        <v>9890</v>
      </c>
      <c r="C3278" s="405" t="s">
        <v>1299</v>
      </c>
      <c r="D3278" s="407">
        <v>245194.59</v>
      </c>
    </row>
    <row r="3279" spans="1:4" ht="38.25">
      <c r="A3279" s="405">
        <v>37520</v>
      </c>
      <c r="B3279" s="406" t="s">
        <v>9891</v>
      </c>
      <c r="C3279" s="405" t="s">
        <v>1299</v>
      </c>
      <c r="D3279" s="407">
        <v>241175.01</v>
      </c>
    </row>
    <row r="3280" spans="1:4" ht="38.25">
      <c r="A3280" s="405">
        <v>37521</v>
      </c>
      <c r="B3280" s="406" t="s">
        <v>9892</v>
      </c>
      <c r="C3280" s="405" t="s">
        <v>1299</v>
      </c>
      <c r="D3280" s="407">
        <v>294233.51</v>
      </c>
    </row>
    <row r="3281" spans="1:4" ht="38.25">
      <c r="A3281" s="405">
        <v>37522</v>
      </c>
      <c r="B3281" s="406" t="s">
        <v>9893</v>
      </c>
      <c r="C3281" s="405" t="s">
        <v>1299</v>
      </c>
      <c r="D3281" s="407">
        <v>303085.76</v>
      </c>
    </row>
    <row r="3282" spans="1:4" ht="51">
      <c r="A3282" s="405">
        <v>21109</v>
      </c>
      <c r="B3282" s="406" t="s">
        <v>9894</v>
      </c>
      <c r="C3282" s="405" t="s">
        <v>1299</v>
      </c>
      <c r="D3282" s="405">
        <v>59.78</v>
      </c>
    </row>
    <row r="3283" spans="1:4" ht="25.5">
      <c r="A3283" s="405">
        <v>36800</v>
      </c>
      <c r="B3283" s="406" t="s">
        <v>9895</v>
      </c>
      <c r="C3283" s="405" t="s">
        <v>1299</v>
      </c>
      <c r="D3283" s="405">
        <v>91.21</v>
      </c>
    </row>
    <row r="3284" spans="1:4" ht="25.5">
      <c r="A3284" s="405">
        <v>11769</v>
      </c>
      <c r="B3284" s="406" t="s">
        <v>9896</v>
      </c>
      <c r="C3284" s="405" t="s">
        <v>1299</v>
      </c>
      <c r="D3284" s="405">
        <v>223.53</v>
      </c>
    </row>
    <row r="3285" spans="1:4" ht="25.5">
      <c r="A3285" s="405">
        <v>36793</v>
      </c>
      <c r="B3285" s="406" t="s">
        <v>9897</v>
      </c>
      <c r="C3285" s="405" t="s">
        <v>1299</v>
      </c>
      <c r="D3285" s="405">
        <v>361.91</v>
      </c>
    </row>
    <row r="3286" spans="1:4" ht="51">
      <c r="A3286" s="405">
        <v>37546</v>
      </c>
      <c r="B3286" s="406" t="s">
        <v>9898</v>
      </c>
      <c r="C3286" s="405" t="s">
        <v>1299</v>
      </c>
      <c r="D3286" s="407">
        <v>10096.299999999999</v>
      </c>
    </row>
    <row r="3287" spans="1:4" ht="51">
      <c r="A3287" s="405">
        <v>37544</v>
      </c>
      <c r="B3287" s="406" t="s">
        <v>9899</v>
      </c>
      <c r="C3287" s="405" t="s">
        <v>1299</v>
      </c>
      <c r="D3287" s="407">
        <v>10678.54</v>
      </c>
    </row>
    <row r="3288" spans="1:4" ht="51">
      <c r="A3288" s="405">
        <v>37545</v>
      </c>
      <c r="B3288" s="406" t="s">
        <v>9900</v>
      </c>
      <c r="C3288" s="405" t="s">
        <v>1299</v>
      </c>
      <c r="D3288" s="407">
        <v>12706.02</v>
      </c>
    </row>
    <row r="3289" spans="1:4" ht="25.5">
      <c r="A3289" s="405">
        <v>11771</v>
      </c>
      <c r="B3289" s="406" t="s">
        <v>9901</v>
      </c>
      <c r="C3289" s="405" t="s">
        <v>1299</v>
      </c>
      <c r="D3289" s="405">
        <v>277.27</v>
      </c>
    </row>
    <row r="3290" spans="1:4" ht="63.75">
      <c r="A3290" s="405">
        <v>39919</v>
      </c>
      <c r="B3290" s="406" t="s">
        <v>9902</v>
      </c>
      <c r="C3290" s="405" t="s">
        <v>1299</v>
      </c>
      <c r="D3290" s="407">
        <v>50537.58</v>
      </c>
    </row>
    <row r="3291" spans="1:4" ht="38.25">
      <c r="A3291" s="405">
        <v>38385</v>
      </c>
      <c r="B3291" s="406" t="s">
        <v>9903</v>
      </c>
      <c r="C3291" s="405" t="s">
        <v>1299</v>
      </c>
      <c r="D3291" s="405">
        <v>39.96</v>
      </c>
    </row>
    <row r="3292" spans="1:4" ht="25.5">
      <c r="A3292" s="405">
        <v>37587</v>
      </c>
      <c r="B3292" s="406" t="s">
        <v>9904</v>
      </c>
      <c r="C3292" s="405" t="s">
        <v>1299</v>
      </c>
      <c r="D3292" s="405">
        <v>252.18</v>
      </c>
    </row>
    <row r="3293" spans="1:4" ht="25.5">
      <c r="A3293" s="405">
        <v>11571</v>
      </c>
      <c r="B3293" s="406" t="s">
        <v>9905</v>
      </c>
      <c r="C3293" s="405" t="s">
        <v>1299</v>
      </c>
      <c r="D3293" s="405">
        <v>185.58</v>
      </c>
    </row>
    <row r="3294" spans="1:4" ht="25.5">
      <c r="A3294" s="405">
        <v>11561</v>
      </c>
      <c r="B3294" s="406" t="s">
        <v>9906</v>
      </c>
      <c r="C3294" s="405" t="s">
        <v>1299</v>
      </c>
      <c r="D3294" s="405">
        <v>143.53</v>
      </c>
    </row>
    <row r="3295" spans="1:4" ht="25.5">
      <c r="A3295" s="405">
        <v>11560</v>
      </c>
      <c r="B3295" s="406" t="s">
        <v>9907</v>
      </c>
      <c r="C3295" s="405" t="s">
        <v>1299</v>
      </c>
      <c r="D3295" s="405">
        <v>122.16</v>
      </c>
    </row>
    <row r="3296" spans="1:4" ht="25.5">
      <c r="A3296" s="405">
        <v>11499</v>
      </c>
      <c r="B3296" s="406" t="s">
        <v>9908</v>
      </c>
      <c r="C3296" s="405" t="s">
        <v>1299</v>
      </c>
      <c r="D3296" s="407">
        <v>1162.06</v>
      </c>
    </row>
    <row r="3297" spans="1:4">
      <c r="A3297" s="405">
        <v>34761</v>
      </c>
      <c r="B3297" s="406" t="s">
        <v>9909</v>
      </c>
      <c r="C3297" s="405" t="s">
        <v>1302</v>
      </c>
      <c r="D3297" s="405">
        <v>13.08</v>
      </c>
    </row>
    <row r="3298" spans="1:4" ht="25.5">
      <c r="A3298" s="405">
        <v>40924</v>
      </c>
      <c r="B3298" s="406" t="s">
        <v>9910</v>
      </c>
      <c r="C3298" s="405" t="s">
        <v>1421</v>
      </c>
      <c r="D3298" s="407">
        <v>2314.67</v>
      </c>
    </row>
    <row r="3299" spans="1:4">
      <c r="A3299" s="405">
        <v>25957</v>
      </c>
      <c r="B3299" s="406" t="s">
        <v>9911</v>
      </c>
      <c r="C3299" s="405" t="s">
        <v>1302</v>
      </c>
      <c r="D3299" s="405">
        <v>8.8699999999999992</v>
      </c>
    </row>
    <row r="3300" spans="1:4" ht="25.5">
      <c r="A3300" s="405">
        <v>40983</v>
      </c>
      <c r="B3300" s="406" t="s">
        <v>9912</v>
      </c>
      <c r="C3300" s="405" t="s">
        <v>1421</v>
      </c>
      <c r="D3300" s="407">
        <v>1569.45</v>
      </c>
    </row>
    <row r="3301" spans="1:4">
      <c r="A3301" s="405">
        <v>2437</v>
      </c>
      <c r="B3301" s="406" t="s">
        <v>9913</v>
      </c>
      <c r="C3301" s="405" t="s">
        <v>1302</v>
      </c>
      <c r="D3301" s="405">
        <v>14.57</v>
      </c>
    </row>
    <row r="3302" spans="1:4">
      <c r="A3302" s="405">
        <v>40921</v>
      </c>
      <c r="B3302" s="406" t="s">
        <v>9914</v>
      </c>
      <c r="C3302" s="405" t="s">
        <v>1421</v>
      </c>
      <c r="D3302" s="407">
        <v>2580.12</v>
      </c>
    </row>
    <row r="3303" spans="1:4" ht="38.25">
      <c r="A3303" s="405">
        <v>40534</v>
      </c>
      <c r="B3303" s="406" t="s">
        <v>9915</v>
      </c>
      <c r="C3303" s="405" t="s">
        <v>1299</v>
      </c>
      <c r="D3303" s="405">
        <v>199.81</v>
      </c>
    </row>
    <row r="3304" spans="1:4" ht="38.25">
      <c r="A3304" s="405">
        <v>14252</v>
      </c>
      <c r="B3304" s="406" t="s">
        <v>9916</v>
      </c>
      <c r="C3304" s="405" t="s">
        <v>1299</v>
      </c>
      <c r="D3304" s="407">
        <v>1968.83</v>
      </c>
    </row>
    <row r="3305" spans="1:4" ht="51">
      <c r="A3305" s="405">
        <v>730</v>
      </c>
      <c r="B3305" s="406" t="s">
        <v>9917</v>
      </c>
      <c r="C3305" s="405" t="s">
        <v>1299</v>
      </c>
      <c r="D3305" s="407">
        <v>5260.34</v>
      </c>
    </row>
    <row r="3306" spans="1:4" ht="51">
      <c r="A3306" s="405">
        <v>723</v>
      </c>
      <c r="B3306" s="406" t="s">
        <v>9918</v>
      </c>
      <c r="C3306" s="405" t="s">
        <v>1299</v>
      </c>
      <c r="D3306" s="407">
        <v>2614.5700000000002</v>
      </c>
    </row>
    <row r="3307" spans="1:4" ht="51">
      <c r="A3307" s="405">
        <v>36502</v>
      </c>
      <c r="B3307" s="406" t="s">
        <v>9919</v>
      </c>
      <c r="C3307" s="405" t="s">
        <v>1299</v>
      </c>
      <c r="D3307" s="407">
        <v>2457.38</v>
      </c>
    </row>
    <row r="3308" spans="1:4" ht="51">
      <c r="A3308" s="405">
        <v>36503</v>
      </c>
      <c r="B3308" s="406" t="s">
        <v>9920</v>
      </c>
      <c r="C3308" s="405" t="s">
        <v>1299</v>
      </c>
      <c r="D3308" s="407">
        <v>3030.25</v>
      </c>
    </row>
    <row r="3309" spans="1:4" ht="38.25">
      <c r="A3309" s="405">
        <v>4090</v>
      </c>
      <c r="B3309" s="406" t="s">
        <v>9921</v>
      </c>
      <c r="C3309" s="405" t="s">
        <v>1299</v>
      </c>
      <c r="D3309" s="407">
        <v>532500</v>
      </c>
    </row>
    <row r="3310" spans="1:4" ht="38.25">
      <c r="A3310" s="405">
        <v>13227</v>
      </c>
      <c r="B3310" s="406" t="s">
        <v>9922</v>
      </c>
      <c r="C3310" s="405" t="s">
        <v>1299</v>
      </c>
      <c r="D3310" s="407">
        <v>661697.65</v>
      </c>
    </row>
    <row r="3311" spans="1:4" ht="38.25">
      <c r="A3311" s="405">
        <v>10597</v>
      </c>
      <c r="B3311" s="406" t="s">
        <v>9923</v>
      </c>
      <c r="C3311" s="405" t="s">
        <v>1299</v>
      </c>
      <c r="D3311" s="407">
        <v>696522.14</v>
      </c>
    </row>
    <row r="3312" spans="1:4" ht="25.5">
      <c r="A3312" s="405">
        <v>39628</v>
      </c>
      <c r="B3312" s="406" t="s">
        <v>9924</v>
      </c>
      <c r="C3312" s="405" t="s">
        <v>1299</v>
      </c>
      <c r="D3312" s="407">
        <v>2512.92</v>
      </c>
    </row>
    <row r="3313" spans="1:4" ht="25.5">
      <c r="A3313" s="405">
        <v>39404</v>
      </c>
      <c r="B3313" s="406" t="s">
        <v>9925</v>
      </c>
      <c r="C3313" s="405" t="s">
        <v>1299</v>
      </c>
      <c r="D3313" s="407">
        <v>1246.07</v>
      </c>
    </row>
    <row r="3314" spans="1:4" ht="25.5">
      <c r="A3314" s="405">
        <v>39402</v>
      </c>
      <c r="B3314" s="406" t="s">
        <v>9926</v>
      </c>
      <c r="C3314" s="405" t="s">
        <v>1299</v>
      </c>
      <c r="D3314" s="407">
        <v>1026.53</v>
      </c>
    </row>
    <row r="3315" spans="1:4" ht="25.5">
      <c r="A3315" s="405">
        <v>39403</v>
      </c>
      <c r="B3315" s="406" t="s">
        <v>9927</v>
      </c>
      <c r="C3315" s="405" t="s">
        <v>1299</v>
      </c>
      <c r="D3315" s="407">
        <v>1004.2</v>
      </c>
    </row>
    <row r="3316" spans="1:4">
      <c r="A3316" s="405">
        <v>4093</v>
      </c>
      <c r="B3316" s="406" t="s">
        <v>9928</v>
      </c>
      <c r="C3316" s="405" t="s">
        <v>1302</v>
      </c>
      <c r="D3316" s="405">
        <v>10.28</v>
      </c>
    </row>
    <row r="3317" spans="1:4">
      <c r="A3317" s="405">
        <v>10512</v>
      </c>
      <c r="B3317" s="406" t="s">
        <v>9929</v>
      </c>
      <c r="C3317" s="405" t="s">
        <v>1421</v>
      </c>
      <c r="D3317" s="407">
        <v>2214.9299999999998</v>
      </c>
    </row>
    <row r="3318" spans="1:4">
      <c r="A3318" s="405">
        <v>20020</v>
      </c>
      <c r="B3318" s="406" t="s">
        <v>9930</v>
      </c>
      <c r="C3318" s="405" t="s">
        <v>1302</v>
      </c>
      <c r="D3318" s="405">
        <v>9.7100000000000009</v>
      </c>
    </row>
    <row r="3319" spans="1:4" ht="25.5">
      <c r="A3319" s="405">
        <v>41038</v>
      </c>
      <c r="B3319" s="406" t="s">
        <v>9931</v>
      </c>
      <c r="C3319" s="405" t="s">
        <v>1421</v>
      </c>
      <c r="D3319" s="407">
        <v>2089.23</v>
      </c>
    </row>
    <row r="3320" spans="1:4">
      <c r="A3320" s="405">
        <v>4094</v>
      </c>
      <c r="B3320" s="406" t="s">
        <v>9932</v>
      </c>
      <c r="C3320" s="405" t="s">
        <v>1302</v>
      </c>
      <c r="D3320" s="405">
        <v>13.75</v>
      </c>
    </row>
    <row r="3321" spans="1:4" ht="25.5">
      <c r="A3321" s="405">
        <v>40988</v>
      </c>
      <c r="B3321" s="406" t="s">
        <v>9933</v>
      </c>
      <c r="C3321" s="405" t="s">
        <v>1421</v>
      </c>
      <c r="D3321" s="407">
        <v>2957.89</v>
      </c>
    </row>
    <row r="3322" spans="1:4">
      <c r="A3322" s="405">
        <v>4095</v>
      </c>
      <c r="B3322" s="406" t="s">
        <v>9934</v>
      </c>
      <c r="C3322" s="405" t="s">
        <v>1302</v>
      </c>
      <c r="D3322" s="405">
        <v>9.5399999999999991</v>
      </c>
    </row>
    <row r="3323" spans="1:4" ht="25.5">
      <c r="A3323" s="405">
        <v>40990</v>
      </c>
      <c r="B3323" s="406" t="s">
        <v>9935</v>
      </c>
      <c r="C3323" s="405" t="s">
        <v>1421</v>
      </c>
      <c r="D3323" s="407">
        <v>2169.4</v>
      </c>
    </row>
    <row r="3324" spans="1:4">
      <c r="A3324" s="405">
        <v>4097</v>
      </c>
      <c r="B3324" s="406" t="s">
        <v>9936</v>
      </c>
      <c r="C3324" s="405" t="s">
        <v>1302</v>
      </c>
      <c r="D3324" s="405">
        <v>11.23</v>
      </c>
    </row>
    <row r="3325" spans="1:4" ht="25.5">
      <c r="A3325" s="405">
        <v>40994</v>
      </c>
      <c r="B3325" s="406" t="s">
        <v>9937</v>
      </c>
      <c r="C3325" s="405" t="s">
        <v>1421</v>
      </c>
      <c r="D3325" s="407">
        <v>2554.0500000000002</v>
      </c>
    </row>
    <row r="3326" spans="1:4" ht="25.5">
      <c r="A3326" s="405">
        <v>4096</v>
      </c>
      <c r="B3326" s="406" t="s">
        <v>9938</v>
      </c>
      <c r="C3326" s="405" t="s">
        <v>1302</v>
      </c>
      <c r="D3326" s="405">
        <v>12.05</v>
      </c>
    </row>
    <row r="3327" spans="1:4" ht="25.5">
      <c r="A3327" s="405">
        <v>40992</v>
      </c>
      <c r="B3327" s="406" t="s">
        <v>9939</v>
      </c>
      <c r="C3327" s="405" t="s">
        <v>1421</v>
      </c>
      <c r="D3327" s="407">
        <v>2740.92</v>
      </c>
    </row>
    <row r="3328" spans="1:4" ht="25.5">
      <c r="A3328" s="405">
        <v>13955</v>
      </c>
      <c r="B3328" s="406" t="s">
        <v>9940</v>
      </c>
      <c r="C3328" s="405" t="s">
        <v>1299</v>
      </c>
      <c r="D3328" s="407">
        <v>2028.5</v>
      </c>
    </row>
    <row r="3329" spans="1:4" ht="25.5">
      <c r="A3329" s="405">
        <v>4114</v>
      </c>
      <c r="B3329" s="406" t="s">
        <v>9941</v>
      </c>
      <c r="C3329" s="405" t="s">
        <v>1299</v>
      </c>
      <c r="D3329" s="405">
        <v>42.2</v>
      </c>
    </row>
    <row r="3330" spans="1:4" ht="25.5">
      <c r="A3330" s="405">
        <v>36797</v>
      </c>
      <c r="B3330" s="406" t="s">
        <v>9942</v>
      </c>
      <c r="C3330" s="405" t="s">
        <v>1299</v>
      </c>
      <c r="D3330" s="405">
        <v>36.9</v>
      </c>
    </row>
    <row r="3331" spans="1:4" ht="25.5">
      <c r="A3331" s="405">
        <v>4107</v>
      </c>
      <c r="B3331" s="406" t="s">
        <v>9943</v>
      </c>
      <c r="C3331" s="405" t="s">
        <v>1299</v>
      </c>
      <c r="D3331" s="405">
        <v>35.53</v>
      </c>
    </row>
    <row r="3332" spans="1:4" ht="25.5">
      <c r="A3332" s="405">
        <v>36799</v>
      </c>
      <c r="B3332" s="406" t="s">
        <v>9944</v>
      </c>
      <c r="C3332" s="405" t="s">
        <v>1299</v>
      </c>
      <c r="D3332" s="405">
        <v>33.92</v>
      </c>
    </row>
    <row r="3333" spans="1:4" ht="25.5">
      <c r="A3333" s="405">
        <v>4108</v>
      </c>
      <c r="B3333" s="406" t="s">
        <v>9945</v>
      </c>
      <c r="C3333" s="405" t="s">
        <v>1299</v>
      </c>
      <c r="D3333" s="405">
        <v>28.57</v>
      </c>
    </row>
    <row r="3334" spans="1:4" ht="25.5">
      <c r="A3334" s="405">
        <v>4102</v>
      </c>
      <c r="B3334" s="406" t="s">
        <v>9946</v>
      </c>
      <c r="C3334" s="405" t="s">
        <v>1299</v>
      </c>
      <c r="D3334" s="405">
        <v>42.5</v>
      </c>
    </row>
    <row r="3335" spans="1:4" ht="38.25">
      <c r="A3335" s="405">
        <v>10826</v>
      </c>
      <c r="B3335" s="406" t="s">
        <v>9947</v>
      </c>
      <c r="C3335" s="405" t="s">
        <v>1299</v>
      </c>
      <c r="D3335" s="405">
        <v>86.2</v>
      </c>
    </row>
    <row r="3336" spans="1:4" ht="38.25">
      <c r="A3336" s="405">
        <v>365</v>
      </c>
      <c r="B3336" s="406" t="s">
        <v>9948</v>
      </c>
      <c r="C3336" s="405" t="s">
        <v>1299</v>
      </c>
      <c r="D3336" s="405">
        <v>53.44</v>
      </c>
    </row>
    <row r="3337" spans="1:4">
      <c r="A3337" s="405">
        <v>38639</v>
      </c>
      <c r="B3337" s="406" t="s">
        <v>9949</v>
      </c>
      <c r="C3337" s="405" t="s">
        <v>1299</v>
      </c>
      <c r="D3337" s="405">
        <v>206.89</v>
      </c>
    </row>
    <row r="3338" spans="1:4" ht="25.5">
      <c r="A3338" s="405">
        <v>38640</v>
      </c>
      <c r="B3338" s="406" t="s">
        <v>9950</v>
      </c>
      <c r="C3338" s="405" t="s">
        <v>1299</v>
      </c>
      <c r="D3338" s="405">
        <v>3.1</v>
      </c>
    </row>
    <row r="3339" spans="1:4" ht="38.25">
      <c r="A3339" s="405">
        <v>358</v>
      </c>
      <c r="B3339" s="406" t="s">
        <v>9951</v>
      </c>
      <c r="C3339" s="405" t="s">
        <v>1299</v>
      </c>
      <c r="D3339" s="405">
        <v>63.79</v>
      </c>
    </row>
    <row r="3340" spans="1:4" ht="38.25">
      <c r="A3340" s="405">
        <v>359</v>
      </c>
      <c r="B3340" s="406" t="s">
        <v>9952</v>
      </c>
      <c r="C3340" s="405" t="s">
        <v>1299</v>
      </c>
      <c r="D3340" s="405">
        <v>131.03</v>
      </c>
    </row>
    <row r="3341" spans="1:4">
      <c r="A3341" s="405">
        <v>38641</v>
      </c>
      <c r="B3341" s="406" t="s">
        <v>9953</v>
      </c>
      <c r="C3341" s="405" t="s">
        <v>1299</v>
      </c>
      <c r="D3341" s="405">
        <v>129.31</v>
      </c>
    </row>
    <row r="3342" spans="1:4" ht="38.25">
      <c r="A3342" s="405">
        <v>360</v>
      </c>
      <c r="B3342" s="406" t="s">
        <v>9954</v>
      </c>
      <c r="C3342" s="405" t="s">
        <v>1299</v>
      </c>
      <c r="D3342" s="405">
        <v>3</v>
      </c>
    </row>
    <row r="3343" spans="1:4" ht="38.25">
      <c r="A3343" s="405">
        <v>4127</v>
      </c>
      <c r="B3343" s="406" t="s">
        <v>9955</v>
      </c>
      <c r="C3343" s="405" t="s">
        <v>1299</v>
      </c>
      <c r="D3343" s="405">
        <v>210.82</v>
      </c>
    </row>
    <row r="3344" spans="1:4" ht="38.25">
      <c r="A3344" s="405">
        <v>4154</v>
      </c>
      <c r="B3344" s="406" t="s">
        <v>9956</v>
      </c>
      <c r="C3344" s="405" t="s">
        <v>1299</v>
      </c>
      <c r="D3344" s="405">
        <v>257.57</v>
      </c>
    </row>
    <row r="3345" spans="1:4" ht="38.25">
      <c r="A3345" s="405">
        <v>4168</v>
      </c>
      <c r="B3345" s="406" t="s">
        <v>9957</v>
      </c>
      <c r="C3345" s="405" t="s">
        <v>1299</v>
      </c>
      <c r="D3345" s="405">
        <v>272.02</v>
      </c>
    </row>
    <row r="3346" spans="1:4" ht="38.25">
      <c r="A3346" s="405">
        <v>4161</v>
      </c>
      <c r="B3346" s="406" t="s">
        <v>9958</v>
      </c>
      <c r="C3346" s="405" t="s">
        <v>1299</v>
      </c>
      <c r="D3346" s="405">
        <v>261.82</v>
      </c>
    </row>
    <row r="3347" spans="1:4" ht="63.75">
      <c r="A3347" s="405">
        <v>42430</v>
      </c>
      <c r="B3347" s="406" t="s">
        <v>12000</v>
      </c>
      <c r="C3347" s="405" t="s">
        <v>1299</v>
      </c>
      <c r="D3347" s="407">
        <v>5594.17</v>
      </c>
    </row>
    <row r="3348" spans="1:4" ht="25.5">
      <c r="A3348" s="405">
        <v>4214</v>
      </c>
      <c r="B3348" s="406" t="s">
        <v>9959</v>
      </c>
      <c r="C3348" s="405" t="s">
        <v>1299</v>
      </c>
      <c r="D3348" s="405">
        <v>5.73</v>
      </c>
    </row>
    <row r="3349" spans="1:4" ht="25.5">
      <c r="A3349" s="405">
        <v>4215</v>
      </c>
      <c r="B3349" s="406" t="s">
        <v>9960</v>
      </c>
      <c r="C3349" s="405" t="s">
        <v>1299</v>
      </c>
      <c r="D3349" s="405">
        <v>3.77</v>
      </c>
    </row>
    <row r="3350" spans="1:4">
      <c r="A3350" s="405">
        <v>4210</v>
      </c>
      <c r="B3350" s="406" t="s">
        <v>9961</v>
      </c>
      <c r="C3350" s="405" t="s">
        <v>1299</v>
      </c>
      <c r="D3350" s="405">
        <v>0.63</v>
      </c>
    </row>
    <row r="3351" spans="1:4">
      <c r="A3351" s="405">
        <v>4212</v>
      </c>
      <c r="B3351" s="406" t="s">
        <v>9962</v>
      </c>
      <c r="C3351" s="405" t="s">
        <v>1299</v>
      </c>
      <c r="D3351" s="405">
        <v>1.82</v>
      </c>
    </row>
    <row r="3352" spans="1:4">
      <c r="A3352" s="405">
        <v>4213</v>
      </c>
      <c r="B3352" s="406" t="s">
        <v>9963</v>
      </c>
      <c r="C3352" s="405" t="s">
        <v>1299</v>
      </c>
      <c r="D3352" s="405">
        <v>8.14</v>
      </c>
    </row>
    <row r="3353" spans="1:4">
      <c r="A3353" s="405">
        <v>4211</v>
      </c>
      <c r="B3353" s="406" t="s">
        <v>9964</v>
      </c>
      <c r="C3353" s="405" t="s">
        <v>1299</v>
      </c>
      <c r="D3353" s="405">
        <v>0.91</v>
      </c>
    </row>
    <row r="3354" spans="1:4" ht="25.5">
      <c r="A3354" s="405">
        <v>4209</v>
      </c>
      <c r="B3354" s="406" t="s">
        <v>9965</v>
      </c>
      <c r="C3354" s="405" t="s">
        <v>1299</v>
      </c>
      <c r="D3354" s="405">
        <v>10.09</v>
      </c>
    </row>
    <row r="3355" spans="1:4" ht="25.5">
      <c r="A3355" s="405">
        <v>4180</v>
      </c>
      <c r="B3355" s="406" t="s">
        <v>9966</v>
      </c>
      <c r="C3355" s="405" t="s">
        <v>1299</v>
      </c>
      <c r="D3355" s="405">
        <v>7.6</v>
      </c>
    </row>
    <row r="3356" spans="1:4" ht="25.5">
      <c r="A3356" s="405">
        <v>4177</v>
      </c>
      <c r="B3356" s="406" t="s">
        <v>9967</v>
      </c>
      <c r="C3356" s="405" t="s">
        <v>1299</v>
      </c>
      <c r="D3356" s="405">
        <v>2.52</v>
      </c>
    </row>
    <row r="3357" spans="1:4" ht="25.5">
      <c r="A3357" s="405">
        <v>4179</v>
      </c>
      <c r="B3357" s="406" t="s">
        <v>9968</v>
      </c>
      <c r="C3357" s="405" t="s">
        <v>1299</v>
      </c>
      <c r="D3357" s="405">
        <v>5.16</v>
      </c>
    </row>
    <row r="3358" spans="1:4" ht="25.5">
      <c r="A3358" s="405">
        <v>4208</v>
      </c>
      <c r="B3358" s="406" t="s">
        <v>9969</v>
      </c>
      <c r="C3358" s="405" t="s">
        <v>1299</v>
      </c>
      <c r="D3358" s="405">
        <v>24.03</v>
      </c>
    </row>
    <row r="3359" spans="1:4" ht="25.5">
      <c r="A3359" s="405">
        <v>4181</v>
      </c>
      <c r="B3359" s="406" t="s">
        <v>9970</v>
      </c>
      <c r="C3359" s="405" t="s">
        <v>1299</v>
      </c>
      <c r="D3359" s="405">
        <v>15.7</v>
      </c>
    </row>
    <row r="3360" spans="1:4" ht="25.5">
      <c r="A3360" s="405">
        <v>4178</v>
      </c>
      <c r="B3360" s="406" t="s">
        <v>9971</v>
      </c>
      <c r="C3360" s="405" t="s">
        <v>1299</v>
      </c>
      <c r="D3360" s="405">
        <v>3.5</v>
      </c>
    </row>
    <row r="3361" spans="1:4" ht="25.5">
      <c r="A3361" s="405">
        <v>4182</v>
      </c>
      <c r="B3361" s="406" t="s">
        <v>9972</v>
      </c>
      <c r="C3361" s="405" t="s">
        <v>1299</v>
      </c>
      <c r="D3361" s="405">
        <v>39.090000000000003</v>
      </c>
    </row>
    <row r="3362" spans="1:4" ht="25.5">
      <c r="A3362" s="405">
        <v>4183</v>
      </c>
      <c r="B3362" s="406" t="s">
        <v>9973</v>
      </c>
      <c r="C3362" s="405" t="s">
        <v>1299</v>
      </c>
      <c r="D3362" s="405">
        <v>62.94</v>
      </c>
    </row>
    <row r="3363" spans="1:4" ht="25.5">
      <c r="A3363" s="405">
        <v>4184</v>
      </c>
      <c r="B3363" s="406" t="s">
        <v>9974</v>
      </c>
      <c r="C3363" s="405" t="s">
        <v>1299</v>
      </c>
      <c r="D3363" s="405">
        <v>138.94</v>
      </c>
    </row>
    <row r="3364" spans="1:4" ht="25.5">
      <c r="A3364" s="405">
        <v>4185</v>
      </c>
      <c r="B3364" s="406" t="s">
        <v>9975</v>
      </c>
      <c r="C3364" s="405" t="s">
        <v>1299</v>
      </c>
      <c r="D3364" s="405">
        <v>230.86</v>
      </c>
    </row>
    <row r="3365" spans="1:4" ht="25.5">
      <c r="A3365" s="405">
        <v>4205</v>
      </c>
      <c r="B3365" s="406" t="s">
        <v>9976</v>
      </c>
      <c r="C3365" s="405" t="s">
        <v>1299</v>
      </c>
      <c r="D3365" s="405">
        <v>13.33</v>
      </c>
    </row>
    <row r="3366" spans="1:4" ht="25.5">
      <c r="A3366" s="405">
        <v>4192</v>
      </c>
      <c r="B3366" s="406" t="s">
        <v>9977</v>
      </c>
      <c r="C3366" s="405" t="s">
        <v>1299</v>
      </c>
      <c r="D3366" s="405">
        <v>13.33</v>
      </c>
    </row>
    <row r="3367" spans="1:4" ht="25.5">
      <c r="A3367" s="405">
        <v>4191</v>
      </c>
      <c r="B3367" s="406" t="s">
        <v>9978</v>
      </c>
      <c r="C3367" s="405" t="s">
        <v>1299</v>
      </c>
      <c r="D3367" s="405">
        <v>13.33</v>
      </c>
    </row>
    <row r="3368" spans="1:4" ht="25.5">
      <c r="A3368" s="405">
        <v>4207</v>
      </c>
      <c r="B3368" s="406" t="s">
        <v>9979</v>
      </c>
      <c r="C3368" s="405" t="s">
        <v>1299</v>
      </c>
      <c r="D3368" s="405">
        <v>10.73</v>
      </c>
    </row>
    <row r="3369" spans="1:4" ht="25.5">
      <c r="A3369" s="405">
        <v>4206</v>
      </c>
      <c r="B3369" s="406" t="s">
        <v>9980</v>
      </c>
      <c r="C3369" s="405" t="s">
        <v>1299</v>
      </c>
      <c r="D3369" s="405">
        <v>10.42</v>
      </c>
    </row>
    <row r="3370" spans="1:4" ht="25.5">
      <c r="A3370" s="405">
        <v>4190</v>
      </c>
      <c r="B3370" s="406" t="s">
        <v>9981</v>
      </c>
      <c r="C3370" s="405" t="s">
        <v>1299</v>
      </c>
      <c r="D3370" s="405">
        <v>10.42</v>
      </c>
    </row>
    <row r="3371" spans="1:4" ht="25.5">
      <c r="A3371" s="405">
        <v>4186</v>
      </c>
      <c r="B3371" s="406" t="s">
        <v>9982</v>
      </c>
      <c r="C3371" s="405" t="s">
        <v>1299</v>
      </c>
      <c r="D3371" s="405">
        <v>3.08</v>
      </c>
    </row>
    <row r="3372" spans="1:4" ht="25.5">
      <c r="A3372" s="405">
        <v>4188</v>
      </c>
      <c r="B3372" s="406" t="s">
        <v>9983</v>
      </c>
      <c r="C3372" s="405" t="s">
        <v>1299</v>
      </c>
      <c r="D3372" s="405">
        <v>6.28</v>
      </c>
    </row>
    <row r="3373" spans="1:4" ht="25.5">
      <c r="A3373" s="405">
        <v>4189</v>
      </c>
      <c r="B3373" s="406" t="s">
        <v>9984</v>
      </c>
      <c r="C3373" s="405" t="s">
        <v>1299</v>
      </c>
      <c r="D3373" s="405">
        <v>6.28</v>
      </c>
    </row>
    <row r="3374" spans="1:4" ht="25.5">
      <c r="A3374" s="405">
        <v>4197</v>
      </c>
      <c r="B3374" s="406" t="s">
        <v>9985</v>
      </c>
      <c r="C3374" s="405" t="s">
        <v>1299</v>
      </c>
      <c r="D3374" s="405">
        <v>33.29</v>
      </c>
    </row>
    <row r="3375" spans="1:4" ht="25.5">
      <c r="A3375" s="405">
        <v>4194</v>
      </c>
      <c r="B3375" s="406" t="s">
        <v>9986</v>
      </c>
      <c r="C3375" s="405" t="s">
        <v>1299</v>
      </c>
      <c r="D3375" s="405">
        <v>20.11</v>
      </c>
    </row>
    <row r="3376" spans="1:4" ht="25.5">
      <c r="A3376" s="405">
        <v>4193</v>
      </c>
      <c r="B3376" s="406" t="s">
        <v>9987</v>
      </c>
      <c r="C3376" s="405" t="s">
        <v>1299</v>
      </c>
      <c r="D3376" s="405">
        <v>20.11</v>
      </c>
    </row>
    <row r="3377" spans="1:4" ht="25.5">
      <c r="A3377" s="405">
        <v>4204</v>
      </c>
      <c r="B3377" s="406" t="s">
        <v>9988</v>
      </c>
      <c r="C3377" s="405" t="s">
        <v>1299</v>
      </c>
      <c r="D3377" s="405">
        <v>20.11</v>
      </c>
    </row>
    <row r="3378" spans="1:4" ht="25.5">
      <c r="A3378" s="405">
        <v>4187</v>
      </c>
      <c r="B3378" s="406" t="s">
        <v>9989</v>
      </c>
      <c r="C3378" s="405" t="s">
        <v>1299</v>
      </c>
      <c r="D3378" s="405">
        <v>4.01</v>
      </c>
    </row>
    <row r="3379" spans="1:4" ht="25.5">
      <c r="A3379" s="405">
        <v>4202</v>
      </c>
      <c r="B3379" s="406" t="s">
        <v>9990</v>
      </c>
      <c r="C3379" s="405" t="s">
        <v>1299</v>
      </c>
      <c r="D3379" s="405">
        <v>60.8</v>
      </c>
    </row>
    <row r="3380" spans="1:4" ht="25.5">
      <c r="A3380" s="405">
        <v>4203</v>
      </c>
      <c r="B3380" s="406" t="s">
        <v>9991</v>
      </c>
      <c r="C3380" s="405" t="s">
        <v>1299</v>
      </c>
      <c r="D3380" s="405">
        <v>53.69</v>
      </c>
    </row>
    <row r="3381" spans="1:4" ht="25.5">
      <c r="A3381" s="405">
        <v>40368</v>
      </c>
      <c r="B3381" s="406" t="s">
        <v>9992</v>
      </c>
      <c r="C3381" s="405" t="s">
        <v>1299</v>
      </c>
      <c r="D3381" s="405">
        <v>25.65</v>
      </c>
    </row>
    <row r="3382" spans="1:4" ht="25.5">
      <c r="A3382" s="405">
        <v>40365</v>
      </c>
      <c r="B3382" s="406" t="s">
        <v>9993</v>
      </c>
      <c r="C3382" s="405" t="s">
        <v>1299</v>
      </c>
      <c r="D3382" s="405">
        <v>17.3</v>
      </c>
    </row>
    <row r="3383" spans="1:4" ht="25.5">
      <c r="A3383" s="405">
        <v>40356</v>
      </c>
      <c r="B3383" s="406" t="s">
        <v>9994</v>
      </c>
      <c r="C3383" s="405" t="s">
        <v>1299</v>
      </c>
      <c r="D3383" s="405">
        <v>5.91</v>
      </c>
    </row>
    <row r="3384" spans="1:4" ht="25.5">
      <c r="A3384" s="405">
        <v>40362</v>
      </c>
      <c r="B3384" s="406" t="s">
        <v>9995</v>
      </c>
      <c r="C3384" s="405" t="s">
        <v>1299</v>
      </c>
      <c r="D3384" s="405">
        <v>11.46</v>
      </c>
    </row>
    <row r="3385" spans="1:4" ht="25.5">
      <c r="A3385" s="405">
        <v>40374</v>
      </c>
      <c r="B3385" s="406" t="s">
        <v>9996</v>
      </c>
      <c r="C3385" s="405" t="s">
        <v>1299</v>
      </c>
      <c r="D3385" s="405">
        <v>67.040000000000006</v>
      </c>
    </row>
    <row r="3386" spans="1:4" ht="25.5">
      <c r="A3386" s="405">
        <v>40371</v>
      </c>
      <c r="B3386" s="406" t="s">
        <v>9997</v>
      </c>
      <c r="C3386" s="405" t="s">
        <v>1299</v>
      </c>
      <c r="D3386" s="405">
        <v>42.2</v>
      </c>
    </row>
    <row r="3387" spans="1:4" ht="25.5">
      <c r="A3387" s="405">
        <v>40359</v>
      </c>
      <c r="B3387" s="406" t="s">
        <v>9998</v>
      </c>
      <c r="C3387" s="405" t="s">
        <v>1299</v>
      </c>
      <c r="D3387" s="405">
        <v>7.63</v>
      </c>
    </row>
    <row r="3388" spans="1:4">
      <c r="A3388" s="405">
        <v>7595</v>
      </c>
      <c r="B3388" s="406" t="s">
        <v>9999</v>
      </c>
      <c r="C3388" s="405" t="s">
        <v>1302</v>
      </c>
      <c r="D3388" s="405">
        <v>6.43</v>
      </c>
    </row>
    <row r="3389" spans="1:4">
      <c r="A3389" s="405">
        <v>41094</v>
      </c>
      <c r="B3389" s="406" t="s">
        <v>10000</v>
      </c>
      <c r="C3389" s="405" t="s">
        <v>1421</v>
      </c>
      <c r="D3389" s="407">
        <v>1194.8399999999999</v>
      </c>
    </row>
    <row r="3390" spans="1:4" ht="38.25">
      <c r="A3390" s="405">
        <v>38175</v>
      </c>
      <c r="B3390" s="406" t="s">
        <v>10001</v>
      </c>
      <c r="C3390" s="405" t="s">
        <v>1299</v>
      </c>
      <c r="D3390" s="405">
        <v>2.4700000000000002</v>
      </c>
    </row>
    <row r="3391" spans="1:4" ht="38.25">
      <c r="A3391" s="405">
        <v>38176</v>
      </c>
      <c r="B3391" s="406" t="s">
        <v>10002</v>
      </c>
      <c r="C3391" s="405" t="s">
        <v>1299</v>
      </c>
      <c r="D3391" s="405">
        <v>6.71</v>
      </c>
    </row>
    <row r="3392" spans="1:4" ht="38.25">
      <c r="A3392" s="405">
        <v>36152</v>
      </c>
      <c r="B3392" s="406" t="s">
        <v>10003</v>
      </c>
      <c r="C3392" s="405" t="s">
        <v>1299</v>
      </c>
      <c r="D3392" s="405">
        <v>5.03</v>
      </c>
    </row>
    <row r="3393" spans="1:4">
      <c r="A3393" s="405">
        <v>11138</v>
      </c>
      <c r="B3393" s="406" t="s">
        <v>10004</v>
      </c>
      <c r="C3393" s="405" t="s">
        <v>1298</v>
      </c>
      <c r="D3393" s="405">
        <v>2.4700000000000002</v>
      </c>
    </row>
    <row r="3394" spans="1:4">
      <c r="A3394" s="405">
        <v>5333</v>
      </c>
      <c r="B3394" s="406" t="s">
        <v>10005</v>
      </c>
      <c r="C3394" s="405" t="s">
        <v>1298</v>
      </c>
      <c r="D3394" s="405">
        <v>17.63</v>
      </c>
    </row>
    <row r="3395" spans="1:4">
      <c r="A3395" s="405">
        <v>4221</v>
      </c>
      <c r="B3395" s="406" t="s">
        <v>10006</v>
      </c>
      <c r="C3395" s="405" t="s">
        <v>1298</v>
      </c>
      <c r="D3395" s="405">
        <v>3.84</v>
      </c>
    </row>
    <row r="3396" spans="1:4" ht="38.25">
      <c r="A3396" s="405">
        <v>4227</v>
      </c>
      <c r="B3396" s="406" t="s">
        <v>10007</v>
      </c>
      <c r="C3396" s="405" t="s">
        <v>1298</v>
      </c>
      <c r="D3396" s="405">
        <v>14.9</v>
      </c>
    </row>
    <row r="3397" spans="1:4" ht="51">
      <c r="A3397" s="405">
        <v>38170</v>
      </c>
      <c r="B3397" s="406" t="s">
        <v>10008</v>
      </c>
      <c r="C3397" s="405" t="s">
        <v>1299</v>
      </c>
      <c r="D3397" s="405">
        <v>11.3</v>
      </c>
    </row>
    <row r="3398" spans="1:4">
      <c r="A3398" s="405">
        <v>4252</v>
      </c>
      <c r="B3398" s="406" t="s">
        <v>10009</v>
      </c>
      <c r="C3398" s="405" t="s">
        <v>1302</v>
      </c>
      <c r="D3398" s="405">
        <v>10.82</v>
      </c>
    </row>
    <row r="3399" spans="1:4">
      <c r="A3399" s="405">
        <v>40980</v>
      </c>
      <c r="B3399" s="406" t="s">
        <v>10010</v>
      </c>
      <c r="C3399" s="405" t="s">
        <v>1421</v>
      </c>
      <c r="D3399" s="407">
        <v>1915.56</v>
      </c>
    </row>
    <row r="3400" spans="1:4">
      <c r="A3400" s="405">
        <v>4243</v>
      </c>
      <c r="B3400" s="406" t="s">
        <v>10011</v>
      </c>
      <c r="C3400" s="405" t="s">
        <v>1302</v>
      </c>
      <c r="D3400" s="405">
        <v>9.2799999999999994</v>
      </c>
    </row>
    <row r="3401" spans="1:4" ht="25.5">
      <c r="A3401" s="405">
        <v>41031</v>
      </c>
      <c r="B3401" s="406" t="s">
        <v>10012</v>
      </c>
      <c r="C3401" s="405" t="s">
        <v>1421</v>
      </c>
      <c r="D3401" s="407">
        <v>1642.82</v>
      </c>
    </row>
    <row r="3402" spans="1:4" ht="25.5">
      <c r="A3402" s="405">
        <v>40986</v>
      </c>
      <c r="B3402" s="406" t="s">
        <v>10013</v>
      </c>
      <c r="C3402" s="405" t="s">
        <v>1421</v>
      </c>
      <c r="D3402" s="407">
        <v>1585.38</v>
      </c>
    </row>
    <row r="3403" spans="1:4" ht="25.5">
      <c r="A3403" s="405">
        <v>37666</v>
      </c>
      <c r="B3403" s="406" t="s">
        <v>10014</v>
      </c>
      <c r="C3403" s="405" t="s">
        <v>1302</v>
      </c>
      <c r="D3403" s="405">
        <v>8.94</v>
      </c>
    </row>
    <row r="3404" spans="1:4" ht="25.5">
      <c r="A3404" s="405">
        <v>4250</v>
      </c>
      <c r="B3404" s="406" t="s">
        <v>10015</v>
      </c>
      <c r="C3404" s="405" t="s">
        <v>1302</v>
      </c>
      <c r="D3404" s="405">
        <v>9.76</v>
      </c>
    </row>
    <row r="3405" spans="1:4" ht="25.5">
      <c r="A3405" s="405">
        <v>40978</v>
      </c>
      <c r="B3405" s="406" t="s">
        <v>10016</v>
      </c>
      <c r="C3405" s="405" t="s">
        <v>1421</v>
      </c>
      <c r="D3405" s="407">
        <v>1727.84</v>
      </c>
    </row>
    <row r="3406" spans="1:4" ht="25.5">
      <c r="A3406" s="405">
        <v>25960</v>
      </c>
      <c r="B3406" s="406" t="s">
        <v>10017</v>
      </c>
      <c r="C3406" s="405" t="s">
        <v>1302</v>
      </c>
      <c r="D3406" s="405">
        <v>11.42</v>
      </c>
    </row>
    <row r="3407" spans="1:4" ht="25.5">
      <c r="A3407" s="405">
        <v>41043</v>
      </c>
      <c r="B3407" s="406" t="s">
        <v>10018</v>
      </c>
      <c r="C3407" s="405" t="s">
        <v>1421</v>
      </c>
      <c r="D3407" s="407">
        <v>2021.92</v>
      </c>
    </row>
    <row r="3408" spans="1:4">
      <c r="A3408" s="405">
        <v>4234</v>
      </c>
      <c r="B3408" s="406" t="s">
        <v>10019</v>
      </c>
      <c r="C3408" s="405" t="s">
        <v>1302</v>
      </c>
      <c r="D3408" s="405">
        <v>12.52</v>
      </c>
    </row>
    <row r="3409" spans="1:4">
      <c r="A3409" s="405">
        <v>40987</v>
      </c>
      <c r="B3409" s="406" t="s">
        <v>10020</v>
      </c>
      <c r="C3409" s="405" t="s">
        <v>1421</v>
      </c>
      <c r="D3409" s="407">
        <v>2214.9299999999998</v>
      </c>
    </row>
    <row r="3410" spans="1:4">
      <c r="A3410" s="405">
        <v>4253</v>
      </c>
      <c r="B3410" s="406" t="s">
        <v>10021</v>
      </c>
      <c r="C3410" s="405" t="s">
        <v>1302</v>
      </c>
      <c r="D3410" s="405">
        <v>9</v>
      </c>
    </row>
    <row r="3411" spans="1:4" ht="25.5">
      <c r="A3411" s="405">
        <v>40981</v>
      </c>
      <c r="B3411" s="406" t="s">
        <v>10022</v>
      </c>
      <c r="C3411" s="405" t="s">
        <v>1421</v>
      </c>
      <c r="D3411" s="407">
        <v>1593.21</v>
      </c>
    </row>
    <row r="3412" spans="1:4">
      <c r="A3412" s="405">
        <v>4254</v>
      </c>
      <c r="B3412" s="406" t="s">
        <v>10023</v>
      </c>
      <c r="C3412" s="405" t="s">
        <v>1302</v>
      </c>
      <c r="D3412" s="405">
        <v>9.0500000000000007</v>
      </c>
    </row>
    <row r="3413" spans="1:4">
      <c r="A3413" s="405">
        <v>41036</v>
      </c>
      <c r="B3413" s="406" t="s">
        <v>10024</v>
      </c>
      <c r="C3413" s="405" t="s">
        <v>1421</v>
      </c>
      <c r="D3413" s="407">
        <v>1601.96</v>
      </c>
    </row>
    <row r="3414" spans="1:4">
      <c r="A3414" s="405">
        <v>4251</v>
      </c>
      <c r="B3414" s="406" t="s">
        <v>10025</v>
      </c>
      <c r="C3414" s="405" t="s">
        <v>1302</v>
      </c>
      <c r="D3414" s="405">
        <v>13.71</v>
      </c>
    </row>
    <row r="3415" spans="1:4" ht="25.5">
      <c r="A3415" s="405">
        <v>40979</v>
      </c>
      <c r="B3415" s="406" t="s">
        <v>10026</v>
      </c>
      <c r="C3415" s="405" t="s">
        <v>1421</v>
      </c>
      <c r="D3415" s="407">
        <v>2428.0500000000002</v>
      </c>
    </row>
    <row r="3416" spans="1:4" ht="25.5">
      <c r="A3416" s="405">
        <v>4230</v>
      </c>
      <c r="B3416" s="406" t="s">
        <v>10027</v>
      </c>
      <c r="C3416" s="405" t="s">
        <v>1302</v>
      </c>
      <c r="D3416" s="405">
        <v>9.5399999999999991</v>
      </c>
    </row>
    <row r="3417" spans="1:4" ht="25.5">
      <c r="A3417" s="405">
        <v>40998</v>
      </c>
      <c r="B3417" s="406" t="s">
        <v>10028</v>
      </c>
      <c r="C3417" s="405" t="s">
        <v>1421</v>
      </c>
      <c r="D3417" s="407">
        <v>1688.45</v>
      </c>
    </row>
    <row r="3418" spans="1:4">
      <c r="A3418" s="405">
        <v>4257</v>
      </c>
      <c r="B3418" s="406" t="s">
        <v>10029</v>
      </c>
      <c r="C3418" s="405" t="s">
        <v>1302</v>
      </c>
      <c r="D3418" s="405">
        <v>7.51</v>
      </c>
    </row>
    <row r="3419" spans="1:4" ht="25.5">
      <c r="A3419" s="405">
        <v>40982</v>
      </c>
      <c r="B3419" s="406" t="s">
        <v>10030</v>
      </c>
      <c r="C3419" s="405" t="s">
        <v>1421</v>
      </c>
      <c r="D3419" s="407">
        <v>1331.07</v>
      </c>
    </row>
    <row r="3420" spans="1:4">
      <c r="A3420" s="405">
        <v>4240</v>
      </c>
      <c r="B3420" s="406" t="s">
        <v>10031</v>
      </c>
      <c r="C3420" s="405" t="s">
        <v>1302</v>
      </c>
      <c r="D3420" s="405">
        <v>11.61</v>
      </c>
    </row>
    <row r="3421" spans="1:4">
      <c r="A3421" s="405">
        <v>41026</v>
      </c>
      <c r="B3421" s="406" t="s">
        <v>10032</v>
      </c>
      <c r="C3421" s="405" t="s">
        <v>1421</v>
      </c>
      <c r="D3421" s="407">
        <v>2056.39</v>
      </c>
    </row>
    <row r="3422" spans="1:4">
      <c r="A3422" s="405">
        <v>4239</v>
      </c>
      <c r="B3422" s="406" t="s">
        <v>10033</v>
      </c>
      <c r="C3422" s="405" t="s">
        <v>1302</v>
      </c>
      <c r="D3422" s="405">
        <v>14.25</v>
      </c>
    </row>
    <row r="3423" spans="1:4">
      <c r="A3423" s="405">
        <v>41024</v>
      </c>
      <c r="B3423" s="406" t="s">
        <v>10034</v>
      </c>
      <c r="C3423" s="405" t="s">
        <v>1421</v>
      </c>
      <c r="D3423" s="407">
        <v>2522.81</v>
      </c>
    </row>
    <row r="3424" spans="1:4">
      <c r="A3424" s="405">
        <v>4248</v>
      </c>
      <c r="B3424" s="406" t="s">
        <v>10035</v>
      </c>
      <c r="C3424" s="405" t="s">
        <v>1302</v>
      </c>
      <c r="D3424" s="405">
        <v>10.4</v>
      </c>
    </row>
    <row r="3425" spans="1:4">
      <c r="A3425" s="405">
        <v>41033</v>
      </c>
      <c r="B3425" s="406" t="s">
        <v>10036</v>
      </c>
      <c r="C3425" s="405" t="s">
        <v>1421</v>
      </c>
      <c r="D3425" s="407">
        <v>1842.32</v>
      </c>
    </row>
    <row r="3426" spans="1:4">
      <c r="A3426" s="405">
        <v>25959</v>
      </c>
      <c r="B3426" s="406" t="s">
        <v>10037</v>
      </c>
      <c r="C3426" s="405" t="s">
        <v>1302</v>
      </c>
      <c r="D3426" s="405">
        <v>12</v>
      </c>
    </row>
    <row r="3427" spans="1:4" ht="25.5">
      <c r="A3427" s="405">
        <v>41040</v>
      </c>
      <c r="B3427" s="406" t="s">
        <v>10038</v>
      </c>
      <c r="C3427" s="405" t="s">
        <v>1421</v>
      </c>
      <c r="D3427" s="407">
        <v>2123.02</v>
      </c>
    </row>
    <row r="3428" spans="1:4">
      <c r="A3428" s="405">
        <v>4238</v>
      </c>
      <c r="B3428" s="406" t="s">
        <v>10039</v>
      </c>
      <c r="C3428" s="405" t="s">
        <v>1302</v>
      </c>
      <c r="D3428" s="405">
        <v>9.5399999999999991</v>
      </c>
    </row>
    <row r="3429" spans="1:4" ht="25.5">
      <c r="A3429" s="405">
        <v>41012</v>
      </c>
      <c r="B3429" s="406" t="s">
        <v>10040</v>
      </c>
      <c r="C3429" s="405" t="s">
        <v>1421</v>
      </c>
      <c r="D3429" s="407">
        <v>1688.45</v>
      </c>
    </row>
    <row r="3430" spans="1:4" ht="25.5">
      <c r="A3430" s="405">
        <v>4237</v>
      </c>
      <c r="B3430" s="406" t="s">
        <v>10041</v>
      </c>
      <c r="C3430" s="405" t="s">
        <v>1302</v>
      </c>
      <c r="D3430" s="405">
        <v>9.61</v>
      </c>
    </row>
    <row r="3431" spans="1:4" ht="25.5">
      <c r="A3431" s="405">
        <v>41002</v>
      </c>
      <c r="B3431" s="406" t="s">
        <v>10042</v>
      </c>
      <c r="C3431" s="405" t="s">
        <v>1421</v>
      </c>
      <c r="D3431" s="407">
        <v>1701.74</v>
      </c>
    </row>
    <row r="3432" spans="1:4" ht="25.5">
      <c r="A3432" s="405">
        <v>4233</v>
      </c>
      <c r="B3432" s="406" t="s">
        <v>10043</v>
      </c>
      <c r="C3432" s="405" t="s">
        <v>1302</v>
      </c>
      <c r="D3432" s="405">
        <v>10.3</v>
      </c>
    </row>
    <row r="3433" spans="1:4" ht="25.5">
      <c r="A3433" s="405">
        <v>41001</v>
      </c>
      <c r="B3433" s="406" t="s">
        <v>10044</v>
      </c>
      <c r="C3433" s="405" t="s">
        <v>1421</v>
      </c>
      <c r="D3433" s="407">
        <v>1823.17</v>
      </c>
    </row>
    <row r="3434" spans="1:4" ht="25.5">
      <c r="A3434" s="405">
        <v>2</v>
      </c>
      <c r="B3434" s="406" t="s">
        <v>10045</v>
      </c>
      <c r="C3434" s="405" t="s">
        <v>1297</v>
      </c>
      <c r="D3434" s="405">
        <v>12.05</v>
      </c>
    </row>
    <row r="3435" spans="1:4" ht="38.25">
      <c r="A3435" s="405">
        <v>36517</v>
      </c>
      <c r="B3435" s="406" t="s">
        <v>10046</v>
      </c>
      <c r="C3435" s="405" t="s">
        <v>1299</v>
      </c>
      <c r="D3435" s="407">
        <v>319680</v>
      </c>
    </row>
    <row r="3436" spans="1:4" ht="38.25">
      <c r="A3436" s="405">
        <v>4262</v>
      </c>
      <c r="B3436" s="406" t="s">
        <v>10047</v>
      </c>
      <c r="C3436" s="405" t="s">
        <v>1299</v>
      </c>
      <c r="D3436" s="407">
        <v>360000</v>
      </c>
    </row>
    <row r="3437" spans="1:4" ht="38.25">
      <c r="A3437" s="405">
        <v>4263</v>
      </c>
      <c r="B3437" s="406" t="s">
        <v>10048</v>
      </c>
      <c r="C3437" s="405" t="s">
        <v>1299</v>
      </c>
      <c r="D3437" s="407">
        <v>499199.97</v>
      </c>
    </row>
    <row r="3438" spans="1:4" ht="38.25">
      <c r="A3438" s="405">
        <v>36518</v>
      </c>
      <c r="B3438" s="406" t="s">
        <v>10049</v>
      </c>
      <c r="C3438" s="405" t="s">
        <v>1299</v>
      </c>
      <c r="D3438" s="407">
        <v>568319.97</v>
      </c>
    </row>
    <row r="3439" spans="1:4" ht="38.25">
      <c r="A3439" s="405">
        <v>14221</v>
      </c>
      <c r="B3439" s="406" t="s">
        <v>10050</v>
      </c>
      <c r="C3439" s="405" t="s">
        <v>1299</v>
      </c>
      <c r="D3439" s="407">
        <v>331679.98</v>
      </c>
    </row>
    <row r="3440" spans="1:4">
      <c r="A3440" s="405">
        <v>38402</v>
      </c>
      <c r="B3440" s="406" t="s">
        <v>10051</v>
      </c>
      <c r="C3440" s="405" t="s">
        <v>1299</v>
      </c>
      <c r="D3440" s="405">
        <v>11.3</v>
      </c>
    </row>
    <row r="3441" spans="1:4" ht="25.5">
      <c r="A3441" s="405">
        <v>3412</v>
      </c>
      <c r="B3441" s="406" t="s">
        <v>10052</v>
      </c>
      <c r="C3441" s="405" t="s">
        <v>1304</v>
      </c>
      <c r="D3441" s="405">
        <v>13.73</v>
      </c>
    </row>
    <row r="3442" spans="1:4" ht="25.5">
      <c r="A3442" s="405">
        <v>3413</v>
      </c>
      <c r="B3442" s="406" t="s">
        <v>10053</v>
      </c>
      <c r="C3442" s="405" t="s">
        <v>1304</v>
      </c>
      <c r="D3442" s="405">
        <v>30.91</v>
      </c>
    </row>
    <row r="3443" spans="1:4" ht="25.5">
      <c r="A3443" s="405">
        <v>39744</v>
      </c>
      <c r="B3443" s="406" t="s">
        <v>10054</v>
      </c>
      <c r="C3443" s="405" t="s">
        <v>1304</v>
      </c>
      <c r="D3443" s="405">
        <v>24</v>
      </c>
    </row>
    <row r="3444" spans="1:4" ht="25.5">
      <c r="A3444" s="405">
        <v>39745</v>
      </c>
      <c r="B3444" s="406" t="s">
        <v>10055</v>
      </c>
      <c r="C3444" s="405" t="s">
        <v>1304</v>
      </c>
      <c r="D3444" s="405">
        <v>50.66</v>
      </c>
    </row>
    <row r="3445" spans="1:4" ht="38.25">
      <c r="A3445" s="405">
        <v>39637</v>
      </c>
      <c r="B3445" s="406" t="s">
        <v>10056</v>
      </c>
      <c r="C3445" s="405" t="s">
        <v>1304</v>
      </c>
      <c r="D3445" s="405">
        <v>63.34</v>
      </c>
    </row>
    <row r="3446" spans="1:4" ht="38.25">
      <c r="A3446" s="405">
        <v>39638</v>
      </c>
      <c r="B3446" s="406" t="s">
        <v>10057</v>
      </c>
      <c r="C3446" s="405" t="s">
        <v>1304</v>
      </c>
      <c r="D3446" s="405">
        <v>117.95</v>
      </c>
    </row>
    <row r="3447" spans="1:4" ht="38.25">
      <c r="A3447" s="405">
        <v>39639</v>
      </c>
      <c r="B3447" s="406" t="s">
        <v>10058</v>
      </c>
      <c r="C3447" s="405" t="s">
        <v>1304</v>
      </c>
      <c r="D3447" s="405">
        <v>155.51</v>
      </c>
    </row>
    <row r="3448" spans="1:4" ht="63.75">
      <c r="A3448" s="405">
        <v>39517</v>
      </c>
      <c r="B3448" s="406" t="s">
        <v>10059</v>
      </c>
      <c r="C3448" s="405" t="s">
        <v>1304</v>
      </c>
      <c r="D3448" s="405">
        <v>144.38</v>
      </c>
    </row>
    <row r="3449" spans="1:4" ht="63.75">
      <c r="A3449" s="405">
        <v>39518</v>
      </c>
      <c r="B3449" s="406" t="s">
        <v>10060</v>
      </c>
      <c r="C3449" s="405" t="s">
        <v>1304</v>
      </c>
      <c r="D3449" s="405">
        <v>170.77</v>
      </c>
    </row>
    <row r="3450" spans="1:4">
      <c r="A3450" s="405">
        <v>38366</v>
      </c>
      <c r="B3450" s="406" t="s">
        <v>10061</v>
      </c>
      <c r="C3450" s="405" t="s">
        <v>1304</v>
      </c>
      <c r="D3450" s="405">
        <v>3.73</v>
      </c>
    </row>
    <row r="3451" spans="1:4" ht="25.5">
      <c r="A3451" s="405">
        <v>11703</v>
      </c>
      <c r="B3451" s="406" t="s">
        <v>10062</v>
      </c>
      <c r="C3451" s="405" t="s">
        <v>1299</v>
      </c>
      <c r="D3451" s="405">
        <v>44.01</v>
      </c>
    </row>
    <row r="3452" spans="1:4" ht="25.5">
      <c r="A3452" s="405">
        <v>37400</v>
      </c>
      <c r="B3452" s="406" t="s">
        <v>10063</v>
      </c>
      <c r="C3452" s="405" t="s">
        <v>1299</v>
      </c>
      <c r="D3452" s="405">
        <v>39.659999999999997</v>
      </c>
    </row>
    <row r="3453" spans="1:4" ht="51">
      <c r="A3453" s="405">
        <v>25400</v>
      </c>
      <c r="B3453" s="406" t="s">
        <v>10064</v>
      </c>
      <c r="C3453" s="405" t="s">
        <v>1299</v>
      </c>
      <c r="D3453" s="407">
        <v>1228.23</v>
      </c>
    </row>
    <row r="3454" spans="1:4" ht="25.5">
      <c r="A3454" s="405">
        <v>4272</v>
      </c>
      <c r="B3454" s="406" t="s">
        <v>10065</v>
      </c>
      <c r="C3454" s="405" t="s">
        <v>1299</v>
      </c>
      <c r="D3454" s="405">
        <v>89.48</v>
      </c>
    </row>
    <row r="3455" spans="1:4" ht="25.5">
      <c r="A3455" s="405">
        <v>4276</v>
      </c>
      <c r="B3455" s="406" t="s">
        <v>10066</v>
      </c>
      <c r="C3455" s="405" t="s">
        <v>1299</v>
      </c>
      <c r="D3455" s="405">
        <v>264.08999999999997</v>
      </c>
    </row>
    <row r="3456" spans="1:4" ht="25.5">
      <c r="A3456" s="405">
        <v>4273</v>
      </c>
      <c r="B3456" s="406" t="s">
        <v>10067</v>
      </c>
      <c r="C3456" s="405" t="s">
        <v>1299</v>
      </c>
      <c r="D3456" s="405">
        <v>438.71</v>
      </c>
    </row>
    <row r="3457" spans="1:4" ht="51">
      <c r="A3457" s="405">
        <v>4274</v>
      </c>
      <c r="B3457" s="406" t="s">
        <v>10068</v>
      </c>
      <c r="C3457" s="405" t="s">
        <v>1299</v>
      </c>
      <c r="D3457" s="405">
        <v>101.73</v>
      </c>
    </row>
    <row r="3458" spans="1:4" ht="51">
      <c r="A3458" s="405">
        <v>39438</v>
      </c>
      <c r="B3458" s="406" t="s">
        <v>10069</v>
      </c>
      <c r="C3458" s="405" t="s">
        <v>1299</v>
      </c>
      <c r="D3458" s="405">
        <v>0.19</v>
      </c>
    </row>
    <row r="3459" spans="1:4" ht="38.25">
      <c r="A3459" s="405">
        <v>11963</v>
      </c>
      <c r="B3459" s="406" t="s">
        <v>10070</v>
      </c>
      <c r="C3459" s="405" t="s">
        <v>1299</v>
      </c>
      <c r="D3459" s="405">
        <v>6.86</v>
      </c>
    </row>
    <row r="3460" spans="1:4" ht="38.25">
      <c r="A3460" s="405">
        <v>11964</v>
      </c>
      <c r="B3460" s="406" t="s">
        <v>10071</v>
      </c>
      <c r="C3460" s="405" t="s">
        <v>1299</v>
      </c>
      <c r="D3460" s="405">
        <v>1.73</v>
      </c>
    </row>
    <row r="3461" spans="1:4" ht="38.25">
      <c r="A3461" s="405">
        <v>4379</v>
      </c>
      <c r="B3461" s="406" t="s">
        <v>10072</v>
      </c>
      <c r="C3461" s="405" t="s">
        <v>1299</v>
      </c>
      <c r="D3461" s="405">
        <v>0.03</v>
      </c>
    </row>
    <row r="3462" spans="1:4" ht="38.25">
      <c r="A3462" s="405">
        <v>4377</v>
      </c>
      <c r="B3462" s="406" t="s">
        <v>10073</v>
      </c>
      <c r="C3462" s="405" t="s">
        <v>1299</v>
      </c>
      <c r="D3462" s="405">
        <v>0.13</v>
      </c>
    </row>
    <row r="3463" spans="1:4" ht="38.25">
      <c r="A3463" s="405">
        <v>4356</v>
      </c>
      <c r="B3463" s="406" t="s">
        <v>10074</v>
      </c>
      <c r="C3463" s="405" t="s">
        <v>1299</v>
      </c>
      <c r="D3463" s="405">
        <v>0.19</v>
      </c>
    </row>
    <row r="3464" spans="1:4" ht="38.25">
      <c r="A3464" s="405">
        <v>13246</v>
      </c>
      <c r="B3464" s="406" t="s">
        <v>10075</v>
      </c>
      <c r="C3464" s="405" t="s">
        <v>1299</v>
      </c>
      <c r="D3464" s="405">
        <v>0.32</v>
      </c>
    </row>
    <row r="3465" spans="1:4" ht="38.25">
      <c r="A3465" s="405">
        <v>4346</v>
      </c>
      <c r="B3465" s="406" t="s">
        <v>10076</v>
      </c>
      <c r="C3465" s="405" t="s">
        <v>1299</v>
      </c>
      <c r="D3465" s="405">
        <v>7.35</v>
      </c>
    </row>
    <row r="3466" spans="1:4" ht="51">
      <c r="A3466" s="405">
        <v>11955</v>
      </c>
      <c r="B3466" s="406" t="s">
        <v>10077</v>
      </c>
      <c r="C3466" s="405" t="s">
        <v>1299</v>
      </c>
      <c r="D3466" s="405">
        <v>3.22</v>
      </c>
    </row>
    <row r="3467" spans="1:4" ht="38.25">
      <c r="A3467" s="405">
        <v>11960</v>
      </c>
      <c r="B3467" s="406" t="s">
        <v>10078</v>
      </c>
      <c r="C3467" s="405" t="s">
        <v>1299</v>
      </c>
      <c r="D3467" s="405">
        <v>0.1</v>
      </c>
    </row>
    <row r="3468" spans="1:4" ht="38.25">
      <c r="A3468" s="405">
        <v>4333</v>
      </c>
      <c r="B3468" s="406" t="s">
        <v>10079</v>
      </c>
      <c r="C3468" s="405" t="s">
        <v>1299</v>
      </c>
      <c r="D3468" s="405">
        <v>0.19</v>
      </c>
    </row>
    <row r="3469" spans="1:4" ht="38.25">
      <c r="A3469" s="405">
        <v>4358</v>
      </c>
      <c r="B3469" s="406" t="s">
        <v>10080</v>
      </c>
      <c r="C3469" s="405" t="s">
        <v>1299</v>
      </c>
      <c r="D3469" s="405">
        <v>1.47</v>
      </c>
    </row>
    <row r="3470" spans="1:4" ht="38.25">
      <c r="A3470" s="405">
        <v>39435</v>
      </c>
      <c r="B3470" s="406" t="s">
        <v>10081</v>
      </c>
      <c r="C3470" s="405" t="s">
        <v>1299</v>
      </c>
      <c r="D3470" s="405">
        <v>7.0000000000000007E-2</v>
      </c>
    </row>
    <row r="3471" spans="1:4" ht="38.25">
      <c r="A3471" s="405">
        <v>39436</v>
      </c>
      <c r="B3471" s="406" t="s">
        <v>10082</v>
      </c>
      <c r="C3471" s="405" t="s">
        <v>1299</v>
      </c>
      <c r="D3471" s="405">
        <v>0.12</v>
      </c>
    </row>
    <row r="3472" spans="1:4" ht="38.25">
      <c r="A3472" s="405">
        <v>39437</v>
      </c>
      <c r="B3472" s="406" t="s">
        <v>10083</v>
      </c>
      <c r="C3472" s="405" t="s">
        <v>1299</v>
      </c>
      <c r="D3472" s="405">
        <v>0.16</v>
      </c>
    </row>
    <row r="3473" spans="1:4" ht="38.25">
      <c r="A3473" s="405">
        <v>39439</v>
      </c>
      <c r="B3473" s="406" t="s">
        <v>10084</v>
      </c>
      <c r="C3473" s="405" t="s">
        <v>1299</v>
      </c>
      <c r="D3473" s="405">
        <v>0.11</v>
      </c>
    </row>
    <row r="3474" spans="1:4" ht="38.25">
      <c r="A3474" s="405">
        <v>39440</v>
      </c>
      <c r="B3474" s="406" t="s">
        <v>10085</v>
      </c>
      <c r="C3474" s="405" t="s">
        <v>1299</v>
      </c>
      <c r="D3474" s="405">
        <v>0.14000000000000001</v>
      </c>
    </row>
    <row r="3475" spans="1:4" ht="38.25">
      <c r="A3475" s="405">
        <v>39441</v>
      </c>
      <c r="B3475" s="406" t="s">
        <v>10086</v>
      </c>
      <c r="C3475" s="405" t="s">
        <v>1299</v>
      </c>
      <c r="D3475" s="405">
        <v>0.18</v>
      </c>
    </row>
    <row r="3476" spans="1:4" ht="38.25">
      <c r="A3476" s="405">
        <v>39442</v>
      </c>
      <c r="B3476" s="406" t="s">
        <v>10087</v>
      </c>
      <c r="C3476" s="405" t="s">
        <v>1299</v>
      </c>
      <c r="D3476" s="405">
        <v>0.13</v>
      </c>
    </row>
    <row r="3477" spans="1:4" ht="38.25">
      <c r="A3477" s="405">
        <v>39443</v>
      </c>
      <c r="B3477" s="406" t="s">
        <v>10088</v>
      </c>
      <c r="C3477" s="405" t="s">
        <v>1299</v>
      </c>
      <c r="D3477" s="405">
        <v>0.17</v>
      </c>
    </row>
    <row r="3478" spans="1:4" ht="38.25">
      <c r="A3478" s="405">
        <v>4329</v>
      </c>
      <c r="B3478" s="406" t="s">
        <v>10089</v>
      </c>
      <c r="C3478" s="405" t="s">
        <v>1299</v>
      </c>
      <c r="D3478" s="405">
        <v>1.57</v>
      </c>
    </row>
    <row r="3479" spans="1:4" ht="51">
      <c r="A3479" s="405">
        <v>4383</v>
      </c>
      <c r="B3479" s="406" t="s">
        <v>10090</v>
      </c>
      <c r="C3479" s="405" t="s">
        <v>1299</v>
      </c>
      <c r="D3479" s="405">
        <v>14.19</v>
      </c>
    </row>
    <row r="3480" spans="1:4" ht="51">
      <c r="A3480" s="405">
        <v>4344</v>
      </c>
      <c r="B3480" s="406" t="s">
        <v>10091</v>
      </c>
      <c r="C3480" s="405" t="s">
        <v>1299</v>
      </c>
      <c r="D3480" s="405">
        <v>14.88</v>
      </c>
    </row>
    <row r="3481" spans="1:4" ht="38.25">
      <c r="A3481" s="405">
        <v>436</v>
      </c>
      <c r="B3481" s="406" t="s">
        <v>10092</v>
      </c>
      <c r="C3481" s="405" t="s">
        <v>1299</v>
      </c>
      <c r="D3481" s="405">
        <v>3.92</v>
      </c>
    </row>
    <row r="3482" spans="1:4" ht="38.25">
      <c r="A3482" s="405">
        <v>442</v>
      </c>
      <c r="B3482" s="406" t="s">
        <v>10093</v>
      </c>
      <c r="C3482" s="405" t="s">
        <v>1299</v>
      </c>
      <c r="D3482" s="405">
        <v>2.3199999999999998</v>
      </c>
    </row>
    <row r="3483" spans="1:4" ht="25.5">
      <c r="A3483" s="405">
        <v>11953</v>
      </c>
      <c r="B3483" s="406" t="s">
        <v>10094</v>
      </c>
      <c r="C3483" s="405" t="s">
        <v>1299</v>
      </c>
      <c r="D3483" s="405">
        <v>2.36</v>
      </c>
    </row>
    <row r="3484" spans="1:4" ht="38.25">
      <c r="A3484" s="405">
        <v>4335</v>
      </c>
      <c r="B3484" s="406" t="s">
        <v>10095</v>
      </c>
      <c r="C3484" s="405" t="s">
        <v>1299</v>
      </c>
      <c r="D3484" s="405">
        <v>9.99</v>
      </c>
    </row>
    <row r="3485" spans="1:4" ht="38.25">
      <c r="A3485" s="405">
        <v>4334</v>
      </c>
      <c r="B3485" s="406" t="s">
        <v>10096</v>
      </c>
      <c r="C3485" s="405" t="s">
        <v>1299</v>
      </c>
      <c r="D3485" s="405">
        <v>13.7</v>
      </c>
    </row>
    <row r="3486" spans="1:4" ht="25.5">
      <c r="A3486" s="405">
        <v>4343</v>
      </c>
      <c r="B3486" s="406" t="s">
        <v>10097</v>
      </c>
      <c r="C3486" s="405" t="s">
        <v>1299</v>
      </c>
      <c r="D3486" s="405">
        <v>3.37</v>
      </c>
    </row>
    <row r="3487" spans="1:4" ht="38.25">
      <c r="A3487" s="405">
        <v>430</v>
      </c>
      <c r="B3487" s="406" t="s">
        <v>10098</v>
      </c>
      <c r="C3487" s="405" t="s">
        <v>1299</v>
      </c>
      <c r="D3487" s="405">
        <v>3.51</v>
      </c>
    </row>
    <row r="3488" spans="1:4" ht="38.25">
      <c r="A3488" s="405">
        <v>441</v>
      </c>
      <c r="B3488" s="406" t="s">
        <v>10099</v>
      </c>
      <c r="C3488" s="405" t="s">
        <v>1299</v>
      </c>
      <c r="D3488" s="405">
        <v>3.86</v>
      </c>
    </row>
    <row r="3489" spans="1:4" ht="38.25">
      <c r="A3489" s="405">
        <v>431</v>
      </c>
      <c r="B3489" s="406" t="s">
        <v>10100</v>
      </c>
      <c r="C3489" s="405" t="s">
        <v>1299</v>
      </c>
      <c r="D3489" s="405">
        <v>4.66</v>
      </c>
    </row>
    <row r="3490" spans="1:4" ht="38.25">
      <c r="A3490" s="405">
        <v>432</v>
      </c>
      <c r="B3490" s="406" t="s">
        <v>10101</v>
      </c>
      <c r="C3490" s="405" t="s">
        <v>1299</v>
      </c>
      <c r="D3490" s="405">
        <v>5.15</v>
      </c>
    </row>
    <row r="3491" spans="1:4" ht="38.25">
      <c r="A3491" s="405">
        <v>429</v>
      </c>
      <c r="B3491" s="406" t="s">
        <v>10102</v>
      </c>
      <c r="C3491" s="405" t="s">
        <v>1299</v>
      </c>
      <c r="D3491" s="405">
        <v>6.94</v>
      </c>
    </row>
    <row r="3492" spans="1:4" ht="38.25">
      <c r="A3492" s="405">
        <v>439</v>
      </c>
      <c r="B3492" s="406" t="s">
        <v>10103</v>
      </c>
      <c r="C3492" s="405" t="s">
        <v>1299</v>
      </c>
      <c r="D3492" s="405">
        <v>5.91</v>
      </c>
    </row>
    <row r="3493" spans="1:4" ht="38.25">
      <c r="A3493" s="405">
        <v>433</v>
      </c>
      <c r="B3493" s="406" t="s">
        <v>10104</v>
      </c>
      <c r="C3493" s="405" t="s">
        <v>1299</v>
      </c>
      <c r="D3493" s="405">
        <v>6.9</v>
      </c>
    </row>
    <row r="3494" spans="1:4" ht="38.25">
      <c r="A3494" s="405">
        <v>437</v>
      </c>
      <c r="B3494" s="406" t="s">
        <v>10105</v>
      </c>
      <c r="C3494" s="405" t="s">
        <v>1299</v>
      </c>
      <c r="D3494" s="405">
        <v>9.17</v>
      </c>
    </row>
    <row r="3495" spans="1:4" ht="38.25">
      <c r="A3495" s="405">
        <v>11790</v>
      </c>
      <c r="B3495" s="406" t="s">
        <v>10106</v>
      </c>
      <c r="C3495" s="405" t="s">
        <v>1299</v>
      </c>
      <c r="D3495" s="405">
        <v>10.41</v>
      </c>
    </row>
    <row r="3496" spans="1:4" ht="51">
      <c r="A3496" s="405">
        <v>428</v>
      </c>
      <c r="B3496" s="406" t="s">
        <v>10107</v>
      </c>
      <c r="C3496" s="405" t="s">
        <v>1299</v>
      </c>
      <c r="D3496" s="405">
        <v>11.32</v>
      </c>
    </row>
    <row r="3497" spans="1:4" ht="51">
      <c r="A3497" s="405">
        <v>4384</v>
      </c>
      <c r="B3497" s="406" t="s">
        <v>10108</v>
      </c>
      <c r="C3497" s="405" t="s">
        <v>1299</v>
      </c>
      <c r="D3497" s="405">
        <v>16.309999999999999</v>
      </c>
    </row>
    <row r="3498" spans="1:4" ht="51">
      <c r="A3498" s="405">
        <v>4351</v>
      </c>
      <c r="B3498" s="406" t="s">
        <v>10109</v>
      </c>
      <c r="C3498" s="405" t="s">
        <v>1299</v>
      </c>
      <c r="D3498" s="405">
        <v>12.09</v>
      </c>
    </row>
    <row r="3499" spans="1:4" ht="25.5">
      <c r="A3499" s="405">
        <v>11054</v>
      </c>
      <c r="B3499" s="406" t="s">
        <v>10110</v>
      </c>
      <c r="C3499" s="405" t="s">
        <v>1299</v>
      </c>
      <c r="D3499" s="405">
        <v>0.02</v>
      </c>
    </row>
    <row r="3500" spans="1:4" ht="25.5">
      <c r="A3500" s="405">
        <v>11055</v>
      </c>
      <c r="B3500" s="406" t="s">
        <v>10111</v>
      </c>
      <c r="C3500" s="405" t="s">
        <v>1299</v>
      </c>
      <c r="D3500" s="405">
        <v>0.04</v>
      </c>
    </row>
    <row r="3501" spans="1:4" ht="25.5">
      <c r="A3501" s="405">
        <v>11056</v>
      </c>
      <c r="B3501" s="406" t="s">
        <v>10112</v>
      </c>
      <c r="C3501" s="405" t="s">
        <v>1299</v>
      </c>
      <c r="D3501" s="405">
        <v>0.05</v>
      </c>
    </row>
    <row r="3502" spans="1:4" ht="25.5">
      <c r="A3502" s="405">
        <v>11057</v>
      </c>
      <c r="B3502" s="406" t="s">
        <v>10113</v>
      </c>
      <c r="C3502" s="405" t="s">
        <v>1299</v>
      </c>
      <c r="D3502" s="405">
        <v>0.1</v>
      </c>
    </row>
    <row r="3503" spans="1:4" ht="25.5">
      <c r="A3503" s="405">
        <v>11059</v>
      </c>
      <c r="B3503" s="406" t="s">
        <v>10114</v>
      </c>
      <c r="C3503" s="405" t="s">
        <v>1299</v>
      </c>
      <c r="D3503" s="405">
        <v>0.19</v>
      </c>
    </row>
    <row r="3504" spans="1:4" ht="25.5">
      <c r="A3504" s="405">
        <v>11058</v>
      </c>
      <c r="B3504" s="406" t="s">
        <v>10115</v>
      </c>
      <c r="C3504" s="405" t="s">
        <v>1299</v>
      </c>
      <c r="D3504" s="405">
        <v>0.25</v>
      </c>
    </row>
    <row r="3505" spans="1:4" ht="25.5">
      <c r="A3505" s="405">
        <v>4380</v>
      </c>
      <c r="B3505" s="406" t="s">
        <v>10116</v>
      </c>
      <c r="C3505" s="405" t="s">
        <v>1299</v>
      </c>
      <c r="D3505" s="405">
        <v>0.85</v>
      </c>
    </row>
    <row r="3506" spans="1:4" ht="38.25">
      <c r="A3506" s="405">
        <v>4299</v>
      </c>
      <c r="B3506" s="406" t="s">
        <v>10117</v>
      </c>
      <c r="C3506" s="405" t="s">
        <v>1299</v>
      </c>
      <c r="D3506" s="405">
        <v>0.8</v>
      </c>
    </row>
    <row r="3507" spans="1:4" ht="38.25">
      <c r="A3507" s="405">
        <v>4304</v>
      </c>
      <c r="B3507" s="406" t="s">
        <v>10118</v>
      </c>
      <c r="C3507" s="405" t="s">
        <v>1299</v>
      </c>
      <c r="D3507" s="405">
        <v>1.0900000000000001</v>
      </c>
    </row>
    <row r="3508" spans="1:4" ht="38.25">
      <c r="A3508" s="405">
        <v>4305</v>
      </c>
      <c r="B3508" s="406" t="s">
        <v>10119</v>
      </c>
      <c r="C3508" s="405" t="s">
        <v>1299</v>
      </c>
      <c r="D3508" s="405">
        <v>1.26</v>
      </c>
    </row>
    <row r="3509" spans="1:4" ht="38.25">
      <c r="A3509" s="405">
        <v>4306</v>
      </c>
      <c r="B3509" s="406" t="s">
        <v>10120</v>
      </c>
      <c r="C3509" s="405" t="s">
        <v>1299</v>
      </c>
      <c r="D3509" s="405">
        <v>1.47</v>
      </c>
    </row>
    <row r="3510" spans="1:4" ht="38.25">
      <c r="A3510" s="405">
        <v>4308</v>
      </c>
      <c r="B3510" s="406" t="s">
        <v>10121</v>
      </c>
      <c r="C3510" s="405" t="s">
        <v>1299</v>
      </c>
      <c r="D3510" s="405">
        <v>3.04</v>
      </c>
    </row>
    <row r="3511" spans="1:4" ht="38.25">
      <c r="A3511" s="405">
        <v>4302</v>
      </c>
      <c r="B3511" s="406" t="s">
        <v>10122</v>
      </c>
      <c r="C3511" s="405" t="s">
        <v>1299</v>
      </c>
      <c r="D3511" s="405">
        <v>2.2799999999999998</v>
      </c>
    </row>
    <row r="3512" spans="1:4" ht="38.25">
      <c r="A3512" s="405">
        <v>4300</v>
      </c>
      <c r="B3512" s="406" t="s">
        <v>10123</v>
      </c>
      <c r="C3512" s="405" t="s">
        <v>1299</v>
      </c>
      <c r="D3512" s="405">
        <v>0.54</v>
      </c>
    </row>
    <row r="3513" spans="1:4" ht="38.25">
      <c r="A3513" s="405">
        <v>4301</v>
      </c>
      <c r="B3513" s="406" t="s">
        <v>10124</v>
      </c>
      <c r="C3513" s="405" t="s">
        <v>1299</v>
      </c>
      <c r="D3513" s="405">
        <v>0.66</v>
      </c>
    </row>
    <row r="3514" spans="1:4" ht="38.25">
      <c r="A3514" s="405">
        <v>4320</v>
      </c>
      <c r="B3514" s="406" t="s">
        <v>10125</v>
      </c>
      <c r="C3514" s="405" t="s">
        <v>1299</v>
      </c>
      <c r="D3514" s="405">
        <v>2.0099999999999998</v>
      </c>
    </row>
    <row r="3515" spans="1:4" ht="38.25">
      <c r="A3515" s="405">
        <v>4318</v>
      </c>
      <c r="B3515" s="406" t="s">
        <v>10126</v>
      </c>
      <c r="C3515" s="405" t="s">
        <v>1299</v>
      </c>
      <c r="D3515" s="405">
        <v>0.98</v>
      </c>
    </row>
    <row r="3516" spans="1:4" ht="25.5">
      <c r="A3516" s="405">
        <v>40547</v>
      </c>
      <c r="B3516" s="406" t="s">
        <v>10127</v>
      </c>
      <c r="C3516" s="405" t="s">
        <v>1424</v>
      </c>
      <c r="D3516" s="405">
        <v>19.82</v>
      </c>
    </row>
    <row r="3517" spans="1:4" ht="25.5">
      <c r="A3517" s="405">
        <v>11962</v>
      </c>
      <c r="B3517" s="406" t="s">
        <v>10128</v>
      </c>
      <c r="C3517" s="405" t="s">
        <v>1299</v>
      </c>
      <c r="D3517" s="405">
        <v>0.16</v>
      </c>
    </row>
    <row r="3518" spans="1:4" ht="25.5">
      <c r="A3518" s="405">
        <v>4332</v>
      </c>
      <c r="B3518" s="406" t="s">
        <v>10129</v>
      </c>
      <c r="C3518" s="405" t="s">
        <v>1299</v>
      </c>
      <c r="D3518" s="405">
        <v>0.79</v>
      </c>
    </row>
    <row r="3519" spans="1:4" ht="25.5">
      <c r="A3519" s="405">
        <v>4331</v>
      </c>
      <c r="B3519" s="406" t="s">
        <v>10130</v>
      </c>
      <c r="C3519" s="405" t="s">
        <v>1299</v>
      </c>
      <c r="D3519" s="405">
        <v>2.97</v>
      </c>
    </row>
    <row r="3520" spans="1:4" ht="38.25">
      <c r="A3520" s="405">
        <v>4336</v>
      </c>
      <c r="B3520" s="406" t="s">
        <v>10131</v>
      </c>
      <c r="C3520" s="405" t="s">
        <v>1299</v>
      </c>
      <c r="D3520" s="405">
        <v>3.8</v>
      </c>
    </row>
    <row r="3521" spans="1:4" ht="25.5">
      <c r="A3521" s="405">
        <v>13294</v>
      </c>
      <c r="B3521" s="406" t="s">
        <v>10132</v>
      </c>
      <c r="C3521" s="405" t="s">
        <v>1299</v>
      </c>
      <c r="D3521" s="405">
        <v>1.0900000000000001</v>
      </c>
    </row>
    <row r="3522" spans="1:4" ht="38.25">
      <c r="A3522" s="405">
        <v>11948</v>
      </c>
      <c r="B3522" s="406" t="s">
        <v>10133</v>
      </c>
      <c r="C3522" s="405" t="s">
        <v>1299</v>
      </c>
      <c r="D3522" s="405">
        <v>0.49</v>
      </c>
    </row>
    <row r="3523" spans="1:4" ht="38.25">
      <c r="A3523" s="405">
        <v>4382</v>
      </c>
      <c r="B3523" s="406" t="s">
        <v>10134</v>
      </c>
      <c r="C3523" s="405" t="s">
        <v>1299</v>
      </c>
      <c r="D3523" s="405">
        <v>0.81</v>
      </c>
    </row>
    <row r="3524" spans="1:4" ht="38.25">
      <c r="A3524" s="405">
        <v>4354</v>
      </c>
      <c r="B3524" s="406" t="s">
        <v>10135</v>
      </c>
      <c r="C3524" s="405" t="s">
        <v>1299</v>
      </c>
      <c r="D3524" s="405">
        <v>34.130000000000003</v>
      </c>
    </row>
    <row r="3525" spans="1:4" ht="38.25">
      <c r="A3525" s="405">
        <v>40839</v>
      </c>
      <c r="B3525" s="406" t="s">
        <v>10136</v>
      </c>
      <c r="C3525" s="405" t="s">
        <v>1424</v>
      </c>
      <c r="D3525" s="405">
        <v>82.12</v>
      </c>
    </row>
    <row r="3526" spans="1:4" ht="25.5">
      <c r="A3526" s="405">
        <v>40552</v>
      </c>
      <c r="B3526" s="406" t="s">
        <v>10137</v>
      </c>
      <c r="C3526" s="405" t="s">
        <v>1424</v>
      </c>
      <c r="D3526" s="405">
        <v>33.979999999999997</v>
      </c>
    </row>
    <row r="3527" spans="1:4" ht="38.25">
      <c r="A3527" s="405">
        <v>40549</v>
      </c>
      <c r="B3527" s="406" t="s">
        <v>10138</v>
      </c>
      <c r="C3527" s="405" t="s">
        <v>1424</v>
      </c>
      <c r="D3527" s="405">
        <v>134.51</v>
      </c>
    </row>
    <row r="3528" spans="1:4" ht="38.25">
      <c r="A3528" s="405">
        <v>4385</v>
      </c>
      <c r="B3528" s="406" t="s">
        <v>10139</v>
      </c>
      <c r="C3528" s="405" t="s">
        <v>1311</v>
      </c>
      <c r="D3528" s="407">
        <v>1028.57</v>
      </c>
    </row>
    <row r="3529" spans="1:4" ht="38.25">
      <c r="A3529" s="405">
        <v>4386</v>
      </c>
      <c r="B3529" s="406" t="s">
        <v>10139</v>
      </c>
      <c r="C3529" s="405" t="s">
        <v>1304</v>
      </c>
      <c r="D3529" s="405">
        <v>43.48</v>
      </c>
    </row>
    <row r="3530" spans="1:4">
      <c r="A3530" s="405">
        <v>38397</v>
      </c>
      <c r="B3530" s="406" t="s">
        <v>10140</v>
      </c>
      <c r="C3530" s="405" t="s">
        <v>1296</v>
      </c>
      <c r="D3530" s="405">
        <v>4.72</v>
      </c>
    </row>
    <row r="3531" spans="1:4" ht="38.25">
      <c r="A3531" s="405">
        <v>20078</v>
      </c>
      <c r="B3531" s="406" t="s">
        <v>10141</v>
      </c>
      <c r="C3531" s="405" t="s">
        <v>1299</v>
      </c>
      <c r="D3531" s="405">
        <v>18.12</v>
      </c>
    </row>
    <row r="3532" spans="1:4" ht="38.25">
      <c r="A3532" s="405">
        <v>20079</v>
      </c>
      <c r="B3532" s="406" t="s">
        <v>10142</v>
      </c>
      <c r="C3532" s="405" t="s">
        <v>1299</v>
      </c>
      <c r="D3532" s="405">
        <v>113.04</v>
      </c>
    </row>
    <row r="3533" spans="1:4" ht="25.5">
      <c r="A3533" s="405">
        <v>39897</v>
      </c>
      <c r="B3533" s="406" t="s">
        <v>10143</v>
      </c>
      <c r="C3533" s="405" t="s">
        <v>1299</v>
      </c>
      <c r="D3533" s="405">
        <v>44.98</v>
      </c>
    </row>
    <row r="3534" spans="1:4" ht="25.5">
      <c r="A3534" s="405">
        <v>118</v>
      </c>
      <c r="B3534" s="406" t="s">
        <v>10144</v>
      </c>
      <c r="C3534" s="405" t="s">
        <v>1299</v>
      </c>
      <c r="D3534" s="405">
        <v>68.510000000000005</v>
      </c>
    </row>
    <row r="3535" spans="1:4" ht="38.25">
      <c r="A3535" s="405">
        <v>4396</v>
      </c>
      <c r="B3535" s="406" t="s">
        <v>10145</v>
      </c>
      <c r="C3535" s="405" t="s">
        <v>1304</v>
      </c>
      <c r="D3535" s="405">
        <v>85.99</v>
      </c>
    </row>
    <row r="3536" spans="1:4" ht="25.5">
      <c r="A3536" s="405">
        <v>36881</v>
      </c>
      <c r="B3536" s="406" t="s">
        <v>10146</v>
      </c>
      <c r="C3536" s="405" t="s">
        <v>1304</v>
      </c>
      <c r="D3536" s="405">
        <v>76.84</v>
      </c>
    </row>
    <row r="3537" spans="1:4" ht="25.5">
      <c r="A3537" s="405">
        <v>36882</v>
      </c>
      <c r="B3537" s="406" t="s">
        <v>10147</v>
      </c>
      <c r="C3537" s="405" t="s">
        <v>1304</v>
      </c>
      <c r="D3537" s="405">
        <v>89.64</v>
      </c>
    </row>
    <row r="3538" spans="1:4" ht="38.25">
      <c r="A3538" s="405">
        <v>4397</v>
      </c>
      <c r="B3538" s="406" t="s">
        <v>10148</v>
      </c>
      <c r="C3538" s="405" t="s">
        <v>1304</v>
      </c>
      <c r="D3538" s="405">
        <v>139.44</v>
      </c>
    </row>
    <row r="3539" spans="1:4" ht="38.25">
      <c r="A3539" s="405">
        <v>34754</v>
      </c>
      <c r="B3539" s="406" t="s">
        <v>10149</v>
      </c>
      <c r="C3539" s="405" t="s">
        <v>1304</v>
      </c>
      <c r="D3539" s="405">
        <v>258.2</v>
      </c>
    </row>
    <row r="3540" spans="1:4" ht="63.75">
      <c r="A3540" s="405">
        <v>25962</v>
      </c>
      <c r="B3540" s="406" t="s">
        <v>10150</v>
      </c>
      <c r="C3540" s="405" t="s">
        <v>1304</v>
      </c>
      <c r="D3540" s="405">
        <v>163.53</v>
      </c>
    </row>
    <row r="3541" spans="1:4" ht="51">
      <c r="A3541" s="405">
        <v>34752</v>
      </c>
      <c r="B3541" s="406" t="s">
        <v>10151</v>
      </c>
      <c r="C3541" s="405" t="s">
        <v>1304</v>
      </c>
      <c r="D3541" s="405">
        <v>287.98</v>
      </c>
    </row>
    <row r="3542" spans="1:4">
      <c r="A3542" s="405">
        <v>4751</v>
      </c>
      <c r="B3542" s="406" t="s">
        <v>10152</v>
      </c>
      <c r="C3542" s="405" t="s">
        <v>1302</v>
      </c>
      <c r="D3542" s="405">
        <v>15.09</v>
      </c>
    </row>
    <row r="3543" spans="1:4">
      <c r="A3543" s="405">
        <v>41066</v>
      </c>
      <c r="B3543" s="406" t="s">
        <v>10153</v>
      </c>
      <c r="C3543" s="405" t="s">
        <v>1421</v>
      </c>
      <c r="D3543" s="407">
        <v>2671.66</v>
      </c>
    </row>
    <row r="3544" spans="1:4" ht="25.5">
      <c r="A3544" s="405">
        <v>39604</v>
      </c>
      <c r="B3544" s="406" t="s">
        <v>10154</v>
      </c>
      <c r="C3544" s="405" t="s">
        <v>1299</v>
      </c>
      <c r="D3544" s="405">
        <v>11.93</v>
      </c>
    </row>
    <row r="3545" spans="1:4" ht="25.5">
      <c r="A3545" s="405">
        <v>39605</v>
      </c>
      <c r="B3545" s="406" t="s">
        <v>10155</v>
      </c>
      <c r="C3545" s="405" t="s">
        <v>1299</v>
      </c>
      <c r="D3545" s="405">
        <v>16.559999999999999</v>
      </c>
    </row>
    <row r="3546" spans="1:4" ht="25.5">
      <c r="A3546" s="405">
        <v>39606</v>
      </c>
      <c r="B3546" s="406" t="s">
        <v>10156</v>
      </c>
      <c r="C3546" s="405" t="s">
        <v>1299</v>
      </c>
      <c r="D3546" s="405">
        <v>21.03</v>
      </c>
    </row>
    <row r="3547" spans="1:4" ht="25.5">
      <c r="A3547" s="405">
        <v>39607</v>
      </c>
      <c r="B3547" s="406" t="s">
        <v>10157</v>
      </c>
      <c r="C3547" s="405" t="s">
        <v>1299</v>
      </c>
      <c r="D3547" s="405">
        <v>24.13</v>
      </c>
    </row>
    <row r="3548" spans="1:4" ht="25.5">
      <c r="A3548" s="405">
        <v>39594</v>
      </c>
      <c r="B3548" s="406" t="s">
        <v>10158</v>
      </c>
      <c r="C3548" s="405" t="s">
        <v>1299</v>
      </c>
      <c r="D3548" s="405">
        <v>228.48</v>
      </c>
    </row>
    <row r="3549" spans="1:4" ht="25.5">
      <c r="A3549" s="405">
        <v>39596</v>
      </c>
      <c r="B3549" s="406" t="s">
        <v>10159</v>
      </c>
      <c r="C3549" s="405" t="s">
        <v>1299</v>
      </c>
      <c r="D3549" s="405">
        <v>398.23</v>
      </c>
    </row>
    <row r="3550" spans="1:4" ht="25.5">
      <c r="A3550" s="405">
        <v>39595</v>
      </c>
      <c r="B3550" s="406" t="s">
        <v>10160</v>
      </c>
      <c r="C3550" s="405" t="s">
        <v>1299</v>
      </c>
      <c r="D3550" s="405">
        <v>334.28</v>
      </c>
    </row>
    <row r="3551" spans="1:4" ht="25.5">
      <c r="A3551" s="405">
        <v>39597</v>
      </c>
      <c r="B3551" s="406" t="s">
        <v>10161</v>
      </c>
      <c r="C3551" s="405" t="s">
        <v>1299</v>
      </c>
      <c r="D3551" s="405">
        <v>537.03</v>
      </c>
    </row>
    <row r="3552" spans="1:4" ht="38.25">
      <c r="A3552" s="405">
        <v>20209</v>
      </c>
      <c r="B3552" s="406" t="s">
        <v>10162</v>
      </c>
      <c r="C3552" s="405" t="s">
        <v>1303</v>
      </c>
      <c r="D3552" s="405">
        <v>8.36</v>
      </c>
    </row>
    <row r="3553" spans="1:4" ht="38.25">
      <c r="A3553" s="405">
        <v>4433</v>
      </c>
      <c r="B3553" s="406" t="s">
        <v>10163</v>
      </c>
      <c r="C3553" s="405" t="s">
        <v>1303</v>
      </c>
      <c r="D3553" s="405">
        <v>6.08</v>
      </c>
    </row>
    <row r="3554" spans="1:4">
      <c r="A3554" s="405">
        <v>10731</v>
      </c>
      <c r="B3554" s="406" t="s">
        <v>10164</v>
      </c>
      <c r="C3554" s="405" t="s">
        <v>1304</v>
      </c>
      <c r="D3554" s="405">
        <v>27.76</v>
      </c>
    </row>
    <row r="3555" spans="1:4">
      <c r="A3555" s="405">
        <v>4704</v>
      </c>
      <c r="B3555" s="406" t="s">
        <v>10165</v>
      </c>
      <c r="C3555" s="405" t="s">
        <v>1304</v>
      </c>
      <c r="D3555" s="405">
        <v>25.05</v>
      </c>
    </row>
    <row r="3556" spans="1:4">
      <c r="A3556" s="405">
        <v>10730</v>
      </c>
      <c r="B3556" s="406" t="s">
        <v>10166</v>
      </c>
      <c r="C3556" s="405" t="s">
        <v>1304</v>
      </c>
      <c r="D3556" s="405">
        <v>26.84</v>
      </c>
    </row>
    <row r="3557" spans="1:4" ht="25.5">
      <c r="A3557" s="405">
        <v>4729</v>
      </c>
      <c r="B3557" s="406" t="s">
        <v>10167</v>
      </c>
      <c r="C3557" s="405" t="s">
        <v>1297</v>
      </c>
      <c r="D3557" s="405">
        <v>77.41</v>
      </c>
    </row>
    <row r="3558" spans="1:4" ht="38.25">
      <c r="A3558" s="405">
        <v>4720</v>
      </c>
      <c r="B3558" s="406" t="s">
        <v>10168</v>
      </c>
      <c r="C3558" s="405" t="s">
        <v>1297</v>
      </c>
      <c r="D3558" s="405">
        <v>84.64</v>
      </c>
    </row>
    <row r="3559" spans="1:4" ht="25.5">
      <c r="A3559" s="405">
        <v>4721</v>
      </c>
      <c r="B3559" s="406" t="s">
        <v>10169</v>
      </c>
      <c r="C3559" s="405" t="s">
        <v>1297</v>
      </c>
      <c r="D3559" s="405">
        <v>66.290000000000006</v>
      </c>
    </row>
    <row r="3560" spans="1:4" ht="25.5">
      <c r="A3560" s="405">
        <v>4718</v>
      </c>
      <c r="B3560" s="406" t="s">
        <v>10170</v>
      </c>
      <c r="C3560" s="405" t="s">
        <v>1297</v>
      </c>
      <c r="D3560" s="405">
        <v>66.290000000000006</v>
      </c>
    </row>
    <row r="3561" spans="1:4" ht="25.5">
      <c r="A3561" s="405">
        <v>4722</v>
      </c>
      <c r="B3561" s="406" t="s">
        <v>10171</v>
      </c>
      <c r="C3561" s="405" t="s">
        <v>1297</v>
      </c>
      <c r="D3561" s="405">
        <v>66.290000000000006</v>
      </c>
    </row>
    <row r="3562" spans="1:4" ht="25.5">
      <c r="A3562" s="405">
        <v>4723</v>
      </c>
      <c r="B3562" s="406" t="s">
        <v>10172</v>
      </c>
      <c r="C3562" s="405" t="s">
        <v>1297</v>
      </c>
      <c r="D3562" s="405">
        <v>72.319999999999993</v>
      </c>
    </row>
    <row r="3563" spans="1:4" ht="25.5">
      <c r="A3563" s="405">
        <v>4727</v>
      </c>
      <c r="B3563" s="406" t="s">
        <v>10173</v>
      </c>
      <c r="C3563" s="405" t="s">
        <v>1297</v>
      </c>
      <c r="D3563" s="405">
        <v>74.33</v>
      </c>
    </row>
    <row r="3564" spans="1:4" ht="38.25">
      <c r="A3564" s="405">
        <v>4748</v>
      </c>
      <c r="B3564" s="406" t="s">
        <v>10174</v>
      </c>
      <c r="C3564" s="405" t="s">
        <v>1297</v>
      </c>
      <c r="D3564" s="405">
        <v>71.72</v>
      </c>
    </row>
    <row r="3565" spans="1:4" ht="38.25">
      <c r="A3565" s="405">
        <v>4730</v>
      </c>
      <c r="B3565" s="406" t="s">
        <v>10175</v>
      </c>
      <c r="C3565" s="405" t="s">
        <v>1297</v>
      </c>
      <c r="D3565" s="405">
        <v>69.31</v>
      </c>
    </row>
    <row r="3566" spans="1:4" ht="51">
      <c r="A3566" s="405">
        <v>13186</v>
      </c>
      <c r="B3566" s="406" t="s">
        <v>10176</v>
      </c>
      <c r="C3566" s="405" t="s">
        <v>1297</v>
      </c>
      <c r="D3566" s="405">
        <v>61.17</v>
      </c>
    </row>
    <row r="3567" spans="1:4" ht="51">
      <c r="A3567" s="405">
        <v>10737</v>
      </c>
      <c r="B3567" s="406" t="s">
        <v>10177</v>
      </c>
      <c r="C3567" s="405" t="s">
        <v>1304</v>
      </c>
      <c r="D3567" s="405">
        <v>87.23</v>
      </c>
    </row>
    <row r="3568" spans="1:4" ht="51">
      <c r="A3568" s="405">
        <v>10734</v>
      </c>
      <c r="B3568" s="406" t="s">
        <v>10178</v>
      </c>
      <c r="C3568" s="405" t="s">
        <v>1304</v>
      </c>
      <c r="D3568" s="405">
        <v>51.89</v>
      </c>
    </row>
    <row r="3569" spans="1:4" ht="25.5">
      <c r="A3569" s="405">
        <v>4708</v>
      </c>
      <c r="B3569" s="406" t="s">
        <v>10179</v>
      </c>
      <c r="C3569" s="405" t="s">
        <v>1304</v>
      </c>
      <c r="D3569" s="405">
        <v>100.66</v>
      </c>
    </row>
    <row r="3570" spans="1:4" ht="63.75">
      <c r="A3570" s="405">
        <v>4712</v>
      </c>
      <c r="B3570" s="406" t="s">
        <v>10180</v>
      </c>
      <c r="C3570" s="405" t="s">
        <v>1304</v>
      </c>
      <c r="D3570" s="405">
        <v>49.21</v>
      </c>
    </row>
    <row r="3571" spans="1:4" ht="63.75">
      <c r="A3571" s="405">
        <v>4710</v>
      </c>
      <c r="B3571" s="406" t="s">
        <v>10181</v>
      </c>
      <c r="C3571" s="405" t="s">
        <v>1304</v>
      </c>
      <c r="D3571" s="405">
        <v>157.81</v>
      </c>
    </row>
    <row r="3572" spans="1:4" ht="38.25">
      <c r="A3572" s="405">
        <v>4746</v>
      </c>
      <c r="B3572" s="406" t="s">
        <v>10182</v>
      </c>
      <c r="C3572" s="405" t="s">
        <v>1297</v>
      </c>
      <c r="D3572" s="405">
        <v>64.28</v>
      </c>
    </row>
    <row r="3573" spans="1:4">
      <c r="A3573" s="405">
        <v>4750</v>
      </c>
      <c r="B3573" s="406" t="s">
        <v>10183</v>
      </c>
      <c r="C3573" s="405" t="s">
        <v>1302</v>
      </c>
      <c r="D3573" s="405">
        <v>12.95</v>
      </c>
    </row>
    <row r="3574" spans="1:4">
      <c r="A3574" s="405">
        <v>41065</v>
      </c>
      <c r="B3574" s="406" t="s">
        <v>10184</v>
      </c>
      <c r="C3574" s="405" t="s">
        <v>1421</v>
      </c>
      <c r="D3574" s="407">
        <v>2290.7399999999998</v>
      </c>
    </row>
    <row r="3575" spans="1:4" ht="38.25">
      <c r="A3575" s="405">
        <v>34747</v>
      </c>
      <c r="B3575" s="406" t="s">
        <v>10185</v>
      </c>
      <c r="C3575" s="405" t="s">
        <v>1303</v>
      </c>
      <c r="D3575" s="405">
        <v>72.38</v>
      </c>
    </row>
    <row r="3576" spans="1:4" ht="25.5">
      <c r="A3576" s="405">
        <v>4826</v>
      </c>
      <c r="B3576" s="406" t="s">
        <v>10186</v>
      </c>
      <c r="C3576" s="405" t="s">
        <v>1303</v>
      </c>
      <c r="D3576" s="405">
        <v>77.83</v>
      </c>
    </row>
    <row r="3577" spans="1:4" ht="25.5">
      <c r="A3577" s="405">
        <v>41975</v>
      </c>
      <c r="B3577" s="406" t="s">
        <v>10187</v>
      </c>
      <c r="C3577" s="405" t="s">
        <v>1304</v>
      </c>
      <c r="D3577" s="405">
        <v>60.86</v>
      </c>
    </row>
    <row r="3578" spans="1:4" ht="38.25">
      <c r="A3578" s="405">
        <v>4825</v>
      </c>
      <c r="B3578" s="406" t="s">
        <v>10188</v>
      </c>
      <c r="C3578" s="405" t="s">
        <v>1303</v>
      </c>
      <c r="D3578" s="405">
        <v>107.73</v>
      </c>
    </row>
    <row r="3579" spans="1:4" ht="25.5">
      <c r="A3579" s="405">
        <v>34744</v>
      </c>
      <c r="B3579" s="406" t="s">
        <v>10189</v>
      </c>
      <c r="C3579" s="405" t="s">
        <v>1304</v>
      </c>
      <c r="D3579" s="405">
        <v>39.520000000000003</v>
      </c>
    </row>
    <row r="3580" spans="1:4" ht="51">
      <c r="A3580" s="405">
        <v>39430</v>
      </c>
      <c r="B3580" s="406" t="s">
        <v>10190</v>
      </c>
      <c r="C3580" s="405" t="s">
        <v>1299</v>
      </c>
      <c r="D3580" s="405">
        <v>1.44</v>
      </c>
    </row>
    <row r="3581" spans="1:4" ht="38.25">
      <c r="A3581" s="405">
        <v>39573</v>
      </c>
      <c r="B3581" s="406" t="s">
        <v>10191</v>
      </c>
      <c r="C3581" s="405" t="s">
        <v>1299</v>
      </c>
      <c r="D3581" s="405">
        <v>1.41</v>
      </c>
    </row>
    <row r="3582" spans="1:4" ht="38.25">
      <c r="A3582" s="405">
        <v>38410</v>
      </c>
      <c r="B3582" s="406" t="s">
        <v>10192</v>
      </c>
      <c r="C3582" s="405" t="s">
        <v>1299</v>
      </c>
      <c r="D3582" s="407">
        <v>11822.63</v>
      </c>
    </row>
    <row r="3583" spans="1:4">
      <c r="A3583" s="405">
        <v>4765</v>
      </c>
      <c r="B3583" s="406" t="s">
        <v>10193</v>
      </c>
      <c r="C3583" s="405" t="s">
        <v>1303</v>
      </c>
      <c r="D3583" s="405">
        <v>69.12</v>
      </c>
    </row>
    <row r="3584" spans="1:4">
      <c r="A3584" s="405">
        <v>4766</v>
      </c>
      <c r="B3584" s="406" t="s">
        <v>10194</v>
      </c>
      <c r="C3584" s="405" t="s">
        <v>1296</v>
      </c>
      <c r="D3584" s="405">
        <v>5.51</v>
      </c>
    </row>
    <row r="3585" spans="1:4">
      <c r="A3585" s="405">
        <v>4767</v>
      </c>
      <c r="B3585" s="406" t="s">
        <v>10194</v>
      </c>
      <c r="C3585" s="405" t="s">
        <v>1303</v>
      </c>
      <c r="D3585" s="405">
        <v>119.09</v>
      </c>
    </row>
    <row r="3586" spans="1:4">
      <c r="A3586" s="405">
        <v>10963</v>
      </c>
      <c r="B3586" s="406" t="s">
        <v>10195</v>
      </c>
      <c r="C3586" s="405" t="s">
        <v>1303</v>
      </c>
      <c r="D3586" s="405">
        <v>188.74</v>
      </c>
    </row>
    <row r="3587" spans="1:4">
      <c r="A3587" s="405">
        <v>10962</v>
      </c>
      <c r="B3587" s="406" t="s">
        <v>10196</v>
      </c>
      <c r="C3587" s="405" t="s">
        <v>1296</v>
      </c>
      <c r="D3587" s="405">
        <v>5.86</v>
      </c>
    </row>
    <row r="3588" spans="1:4">
      <c r="A3588" s="405">
        <v>34742</v>
      </c>
      <c r="B3588" s="406" t="s">
        <v>10197</v>
      </c>
      <c r="C3588" s="405" t="s">
        <v>1296</v>
      </c>
      <c r="D3588" s="405">
        <v>5.49</v>
      </c>
    </row>
    <row r="3589" spans="1:4">
      <c r="A3589" s="405">
        <v>4773</v>
      </c>
      <c r="B3589" s="406" t="s">
        <v>10198</v>
      </c>
      <c r="C3589" s="405" t="s">
        <v>1303</v>
      </c>
      <c r="D3589" s="405">
        <v>238.25</v>
      </c>
    </row>
    <row r="3590" spans="1:4">
      <c r="A3590" s="405">
        <v>34740</v>
      </c>
      <c r="B3590" s="406" t="s">
        <v>10199</v>
      </c>
      <c r="C3590" s="405" t="s">
        <v>1296</v>
      </c>
      <c r="D3590" s="405">
        <v>5.49</v>
      </c>
    </row>
    <row r="3591" spans="1:4">
      <c r="A3591" s="405">
        <v>4776</v>
      </c>
      <c r="B3591" s="406" t="s">
        <v>10200</v>
      </c>
      <c r="C3591" s="405" t="s">
        <v>1303</v>
      </c>
      <c r="D3591" s="405">
        <v>369.38</v>
      </c>
    </row>
    <row r="3592" spans="1:4">
      <c r="A3592" s="405">
        <v>4774</v>
      </c>
      <c r="B3592" s="406" t="s">
        <v>10200</v>
      </c>
      <c r="C3592" s="405" t="s">
        <v>1296</v>
      </c>
      <c r="D3592" s="405">
        <v>5.51</v>
      </c>
    </row>
    <row r="3593" spans="1:4">
      <c r="A3593" s="405">
        <v>40313</v>
      </c>
      <c r="B3593" s="406" t="s">
        <v>10201</v>
      </c>
      <c r="C3593" s="405" t="s">
        <v>1296</v>
      </c>
      <c r="D3593" s="405">
        <v>5.49</v>
      </c>
    </row>
    <row r="3594" spans="1:4" ht="25.5">
      <c r="A3594" s="405">
        <v>13340</v>
      </c>
      <c r="B3594" s="406" t="s">
        <v>10202</v>
      </c>
      <c r="C3594" s="405" t="s">
        <v>1303</v>
      </c>
      <c r="D3594" s="405">
        <v>23.29</v>
      </c>
    </row>
    <row r="3595" spans="1:4">
      <c r="A3595" s="405">
        <v>10965</v>
      </c>
      <c r="B3595" s="406" t="s">
        <v>10203</v>
      </c>
      <c r="C3595" s="405" t="s">
        <v>1303</v>
      </c>
      <c r="D3595" s="405">
        <v>49.68</v>
      </c>
    </row>
    <row r="3596" spans="1:4">
      <c r="A3596" s="405">
        <v>10966</v>
      </c>
      <c r="B3596" s="406" t="s">
        <v>10204</v>
      </c>
      <c r="C3596" s="405" t="s">
        <v>1296</v>
      </c>
      <c r="D3596" s="405">
        <v>5.55</v>
      </c>
    </row>
    <row r="3597" spans="1:4" ht="25.5">
      <c r="A3597" s="405">
        <v>40537</v>
      </c>
      <c r="B3597" s="406" t="s">
        <v>10205</v>
      </c>
      <c r="C3597" s="405" t="s">
        <v>1296</v>
      </c>
      <c r="D3597" s="405">
        <v>6.06</v>
      </c>
    </row>
    <row r="3598" spans="1:4" ht="25.5">
      <c r="A3598" s="405">
        <v>40536</v>
      </c>
      <c r="B3598" s="406" t="s">
        <v>10206</v>
      </c>
      <c r="C3598" s="405" t="s">
        <v>1296</v>
      </c>
      <c r="D3598" s="405">
        <v>6.06</v>
      </c>
    </row>
    <row r="3599" spans="1:4" ht="25.5">
      <c r="A3599" s="405">
        <v>40535</v>
      </c>
      <c r="B3599" s="406" t="s">
        <v>10207</v>
      </c>
      <c r="C3599" s="405" t="s">
        <v>1296</v>
      </c>
      <c r="D3599" s="405">
        <v>6.06</v>
      </c>
    </row>
    <row r="3600" spans="1:4" ht="38.25">
      <c r="A3600" s="405">
        <v>39427</v>
      </c>
      <c r="B3600" s="406" t="s">
        <v>10208</v>
      </c>
      <c r="C3600" s="405" t="s">
        <v>1303</v>
      </c>
      <c r="D3600" s="405">
        <v>3.82</v>
      </c>
    </row>
    <row r="3601" spans="1:4" ht="25.5">
      <c r="A3601" s="405">
        <v>39424</v>
      </c>
      <c r="B3601" s="406" t="s">
        <v>10209</v>
      </c>
      <c r="C3601" s="405" t="s">
        <v>1303</v>
      </c>
      <c r="D3601" s="405">
        <v>2.27</v>
      </c>
    </row>
    <row r="3602" spans="1:4" ht="38.25">
      <c r="A3602" s="405">
        <v>39425</v>
      </c>
      <c r="B3602" s="406" t="s">
        <v>10210</v>
      </c>
      <c r="C3602" s="405" t="s">
        <v>1303</v>
      </c>
      <c r="D3602" s="405">
        <v>2.2400000000000002</v>
      </c>
    </row>
    <row r="3603" spans="1:4" ht="25.5">
      <c r="A3603" s="405">
        <v>40664</v>
      </c>
      <c r="B3603" s="406" t="s">
        <v>10211</v>
      </c>
      <c r="C3603" s="405" t="s">
        <v>1296</v>
      </c>
      <c r="D3603" s="405">
        <v>5.2</v>
      </c>
    </row>
    <row r="3604" spans="1:4">
      <c r="A3604" s="405">
        <v>34360</v>
      </c>
      <c r="B3604" s="406" t="s">
        <v>10212</v>
      </c>
      <c r="C3604" s="405" t="s">
        <v>1296</v>
      </c>
      <c r="D3604" s="405">
        <v>20.7</v>
      </c>
    </row>
    <row r="3605" spans="1:4" ht="25.5">
      <c r="A3605" s="405">
        <v>20259</v>
      </c>
      <c r="B3605" s="406" t="s">
        <v>10213</v>
      </c>
      <c r="C3605" s="405" t="s">
        <v>1303</v>
      </c>
      <c r="D3605" s="405">
        <v>9</v>
      </c>
    </row>
    <row r="3606" spans="1:4" ht="51">
      <c r="A3606" s="405">
        <v>14077</v>
      </c>
      <c r="B3606" s="406" t="s">
        <v>10214</v>
      </c>
      <c r="C3606" s="405" t="s">
        <v>1303</v>
      </c>
      <c r="D3606" s="405">
        <v>137.75</v>
      </c>
    </row>
    <row r="3607" spans="1:4" ht="51">
      <c r="A3607" s="405">
        <v>3678</v>
      </c>
      <c r="B3607" s="406" t="s">
        <v>10215</v>
      </c>
      <c r="C3607" s="405" t="s">
        <v>1303</v>
      </c>
      <c r="D3607" s="405">
        <v>62.26</v>
      </c>
    </row>
    <row r="3608" spans="1:4" ht="38.25">
      <c r="A3608" s="405">
        <v>39418</v>
      </c>
      <c r="B3608" s="406" t="s">
        <v>10216</v>
      </c>
      <c r="C3608" s="405" t="s">
        <v>1303</v>
      </c>
      <c r="D3608" s="405">
        <v>4.26</v>
      </c>
    </row>
    <row r="3609" spans="1:4" ht="38.25">
      <c r="A3609" s="405">
        <v>39419</v>
      </c>
      <c r="B3609" s="406" t="s">
        <v>10217</v>
      </c>
      <c r="C3609" s="405" t="s">
        <v>1303</v>
      </c>
      <c r="D3609" s="405">
        <v>5.19</v>
      </c>
    </row>
    <row r="3610" spans="1:4" ht="38.25">
      <c r="A3610" s="405">
        <v>39420</v>
      </c>
      <c r="B3610" s="406" t="s">
        <v>10218</v>
      </c>
      <c r="C3610" s="405" t="s">
        <v>1303</v>
      </c>
      <c r="D3610" s="405">
        <v>5.73</v>
      </c>
    </row>
    <row r="3611" spans="1:4" ht="38.25">
      <c r="A3611" s="405">
        <v>39571</v>
      </c>
      <c r="B3611" s="406" t="s">
        <v>10219</v>
      </c>
      <c r="C3611" s="405" t="s">
        <v>1303</v>
      </c>
      <c r="D3611" s="405">
        <v>3.46</v>
      </c>
    </row>
    <row r="3612" spans="1:4" ht="38.25">
      <c r="A3612" s="405">
        <v>39421</v>
      </c>
      <c r="B3612" s="406" t="s">
        <v>10220</v>
      </c>
      <c r="C3612" s="405" t="s">
        <v>1303</v>
      </c>
      <c r="D3612" s="405">
        <v>5.04</v>
      </c>
    </row>
    <row r="3613" spans="1:4" ht="38.25">
      <c r="A3613" s="405">
        <v>39422</v>
      </c>
      <c r="B3613" s="406" t="s">
        <v>10221</v>
      </c>
      <c r="C3613" s="405" t="s">
        <v>1303</v>
      </c>
      <c r="D3613" s="405">
        <v>5.89</v>
      </c>
    </row>
    <row r="3614" spans="1:4" ht="38.25">
      <c r="A3614" s="405">
        <v>39423</v>
      </c>
      <c r="B3614" s="406" t="s">
        <v>10222</v>
      </c>
      <c r="C3614" s="405" t="s">
        <v>1303</v>
      </c>
      <c r="D3614" s="405">
        <v>6.84</v>
      </c>
    </row>
    <row r="3615" spans="1:4" ht="51">
      <c r="A3615" s="405">
        <v>39426</v>
      </c>
      <c r="B3615" s="406" t="s">
        <v>10223</v>
      </c>
      <c r="C3615" s="405" t="s">
        <v>1303</v>
      </c>
      <c r="D3615" s="405">
        <v>15.37</v>
      </c>
    </row>
    <row r="3616" spans="1:4" ht="51">
      <c r="A3616" s="405">
        <v>39429</v>
      </c>
      <c r="B3616" s="406" t="s">
        <v>10224</v>
      </c>
      <c r="C3616" s="405" t="s">
        <v>1303</v>
      </c>
      <c r="D3616" s="405">
        <v>4.8499999999999996</v>
      </c>
    </row>
    <row r="3617" spans="1:4" ht="51">
      <c r="A3617" s="405">
        <v>39428</v>
      </c>
      <c r="B3617" s="406" t="s">
        <v>10225</v>
      </c>
      <c r="C3617" s="405" t="s">
        <v>1303</v>
      </c>
      <c r="D3617" s="405">
        <v>3.7</v>
      </c>
    </row>
    <row r="3618" spans="1:4" ht="38.25">
      <c r="A3618" s="405">
        <v>39572</v>
      </c>
      <c r="B3618" s="406" t="s">
        <v>10226</v>
      </c>
      <c r="C3618" s="405" t="s">
        <v>1303</v>
      </c>
      <c r="D3618" s="405">
        <v>3.2</v>
      </c>
    </row>
    <row r="3619" spans="1:4" ht="38.25">
      <c r="A3619" s="405">
        <v>39570</v>
      </c>
      <c r="B3619" s="406" t="s">
        <v>10227</v>
      </c>
      <c r="C3619" s="405" t="s">
        <v>1303</v>
      </c>
      <c r="D3619" s="405">
        <v>3.4</v>
      </c>
    </row>
    <row r="3620" spans="1:4" ht="38.25">
      <c r="A3620" s="405">
        <v>39569</v>
      </c>
      <c r="B3620" s="406" t="s">
        <v>10228</v>
      </c>
      <c r="C3620" s="405" t="s">
        <v>1303</v>
      </c>
      <c r="D3620" s="405">
        <v>3.36</v>
      </c>
    </row>
    <row r="3621" spans="1:4" ht="38.25">
      <c r="A3621" s="405">
        <v>11552</v>
      </c>
      <c r="B3621" s="406" t="s">
        <v>10229</v>
      </c>
      <c r="C3621" s="405" t="s">
        <v>1303</v>
      </c>
      <c r="D3621" s="405">
        <v>8.5399999999999991</v>
      </c>
    </row>
    <row r="3622" spans="1:4" ht="38.25">
      <c r="A3622" s="405">
        <v>40598</v>
      </c>
      <c r="B3622" s="406" t="s">
        <v>10230</v>
      </c>
      <c r="C3622" s="405" t="s">
        <v>1296</v>
      </c>
      <c r="D3622" s="405">
        <v>6.06</v>
      </c>
    </row>
    <row r="3623" spans="1:4" ht="25.5">
      <c r="A3623" s="405">
        <v>39029</v>
      </c>
      <c r="B3623" s="406" t="s">
        <v>10231</v>
      </c>
      <c r="C3623" s="405" t="s">
        <v>1303</v>
      </c>
      <c r="D3623" s="405">
        <v>10.85</v>
      </c>
    </row>
    <row r="3624" spans="1:4" ht="25.5">
      <c r="A3624" s="405">
        <v>39028</v>
      </c>
      <c r="B3624" s="406" t="s">
        <v>10232</v>
      </c>
      <c r="C3624" s="405" t="s">
        <v>1303</v>
      </c>
      <c r="D3624" s="405">
        <v>6.32</v>
      </c>
    </row>
    <row r="3625" spans="1:4">
      <c r="A3625" s="405">
        <v>39328</v>
      </c>
      <c r="B3625" s="406" t="s">
        <v>10233</v>
      </c>
      <c r="C3625" s="405" t="s">
        <v>1303</v>
      </c>
      <c r="D3625" s="405">
        <v>3.47</v>
      </c>
    </row>
    <row r="3626" spans="1:4" ht="76.5">
      <c r="A3626" s="405">
        <v>38541</v>
      </c>
      <c r="B3626" s="406" t="s">
        <v>10234</v>
      </c>
      <c r="C3626" s="405" t="s">
        <v>1299</v>
      </c>
      <c r="D3626" s="407">
        <v>2024432.94</v>
      </c>
    </row>
    <row r="3627" spans="1:4" ht="76.5">
      <c r="A3627" s="405">
        <v>38542</v>
      </c>
      <c r="B3627" s="406" t="s">
        <v>10235</v>
      </c>
      <c r="C3627" s="405" t="s">
        <v>1299</v>
      </c>
      <c r="D3627" s="407">
        <v>3147911.82</v>
      </c>
    </row>
    <row r="3628" spans="1:4" ht="76.5">
      <c r="A3628" s="405">
        <v>38543</v>
      </c>
      <c r="B3628" s="406" t="s">
        <v>10236</v>
      </c>
      <c r="C3628" s="405" t="s">
        <v>1299</v>
      </c>
      <c r="D3628" s="407">
        <v>770695.67</v>
      </c>
    </row>
    <row r="3629" spans="1:4" ht="38.25">
      <c r="A3629" s="405">
        <v>40406</v>
      </c>
      <c r="B3629" s="406" t="s">
        <v>10237</v>
      </c>
      <c r="C3629" s="405" t="s">
        <v>1299</v>
      </c>
      <c r="D3629" s="407">
        <v>49339.44</v>
      </c>
    </row>
    <row r="3630" spans="1:4" ht="38.25">
      <c r="A3630" s="405">
        <v>40789</v>
      </c>
      <c r="B3630" s="406" t="s">
        <v>10238</v>
      </c>
      <c r="C3630" s="405" t="s">
        <v>1299</v>
      </c>
      <c r="D3630" s="407">
        <v>7110.32</v>
      </c>
    </row>
    <row r="3631" spans="1:4" ht="51">
      <c r="A3631" s="405">
        <v>40791</v>
      </c>
      <c r="B3631" s="406" t="s">
        <v>10239</v>
      </c>
      <c r="C3631" s="405" t="s">
        <v>1299</v>
      </c>
      <c r="D3631" s="407">
        <v>22258.39</v>
      </c>
    </row>
    <row r="3632" spans="1:4" ht="38.25">
      <c r="A3632" s="405">
        <v>11651</v>
      </c>
      <c r="B3632" s="406" t="s">
        <v>10240</v>
      </c>
      <c r="C3632" s="405" t="s">
        <v>1299</v>
      </c>
      <c r="D3632" s="407">
        <v>12173.43</v>
      </c>
    </row>
    <row r="3633" spans="1:4" ht="38.25">
      <c r="A3633" s="405">
        <v>42002</v>
      </c>
      <c r="B3633" s="406" t="s">
        <v>10241</v>
      </c>
      <c r="C3633" s="405" t="s">
        <v>1299</v>
      </c>
      <c r="D3633" s="407">
        <v>660081.84</v>
      </c>
    </row>
    <row r="3634" spans="1:4" ht="38.25">
      <c r="A3634" s="405">
        <v>40435</v>
      </c>
      <c r="B3634" s="406" t="s">
        <v>10242</v>
      </c>
      <c r="C3634" s="405" t="s">
        <v>1299</v>
      </c>
      <c r="D3634" s="407">
        <v>422797.12</v>
      </c>
    </row>
    <row r="3635" spans="1:4" ht="38.25">
      <c r="A3635" s="405">
        <v>39012</v>
      </c>
      <c r="B3635" s="406" t="s">
        <v>10243</v>
      </c>
      <c r="C3635" s="405" t="s">
        <v>1299</v>
      </c>
      <c r="D3635" s="407">
        <v>441130.35</v>
      </c>
    </row>
    <row r="3636" spans="1:4" ht="25.5">
      <c r="A3636" s="405">
        <v>5327</v>
      </c>
      <c r="B3636" s="406" t="s">
        <v>10244</v>
      </c>
      <c r="C3636" s="405" t="s">
        <v>1296</v>
      </c>
      <c r="D3636" s="405">
        <v>27.96</v>
      </c>
    </row>
    <row r="3637" spans="1:4" ht="38.25">
      <c r="A3637" s="405">
        <v>35274</v>
      </c>
      <c r="B3637" s="406" t="s">
        <v>10245</v>
      </c>
      <c r="C3637" s="405" t="s">
        <v>1303</v>
      </c>
      <c r="D3637" s="405">
        <v>18.71</v>
      </c>
    </row>
    <row r="3638" spans="1:4" ht="38.25">
      <c r="A3638" s="405">
        <v>35275</v>
      </c>
      <c r="B3638" s="406" t="s">
        <v>10246</v>
      </c>
      <c r="C3638" s="405" t="s">
        <v>1303</v>
      </c>
      <c r="D3638" s="405">
        <v>39.97</v>
      </c>
    </row>
    <row r="3639" spans="1:4" ht="38.25">
      <c r="A3639" s="405">
        <v>35276</v>
      </c>
      <c r="B3639" s="406" t="s">
        <v>10247</v>
      </c>
      <c r="C3639" s="405" t="s">
        <v>1303</v>
      </c>
      <c r="D3639" s="405">
        <v>65.36</v>
      </c>
    </row>
    <row r="3640" spans="1:4" ht="25.5">
      <c r="A3640" s="405">
        <v>38386</v>
      </c>
      <c r="B3640" s="406" t="s">
        <v>10248</v>
      </c>
      <c r="C3640" s="405" t="s">
        <v>1299</v>
      </c>
      <c r="D3640" s="405">
        <v>4.29</v>
      </c>
    </row>
    <row r="3641" spans="1:4" ht="38.25">
      <c r="A3641" s="405">
        <v>11091</v>
      </c>
      <c r="B3641" s="406" t="s">
        <v>10249</v>
      </c>
      <c r="C3641" s="405" t="s">
        <v>1299</v>
      </c>
      <c r="D3641" s="405">
        <v>0.97</v>
      </c>
    </row>
    <row r="3642" spans="1:4" ht="38.25">
      <c r="A3642" s="405">
        <v>37586</v>
      </c>
      <c r="B3642" s="406" t="s">
        <v>10250</v>
      </c>
      <c r="C3642" s="405" t="s">
        <v>1424</v>
      </c>
      <c r="D3642" s="405">
        <v>32.619999999999997</v>
      </c>
    </row>
    <row r="3643" spans="1:4" ht="25.5">
      <c r="A3643" s="405">
        <v>37395</v>
      </c>
      <c r="B3643" s="406" t="s">
        <v>10251</v>
      </c>
      <c r="C3643" s="405" t="s">
        <v>1424</v>
      </c>
      <c r="D3643" s="405">
        <v>28.05</v>
      </c>
    </row>
    <row r="3644" spans="1:4" ht="38.25">
      <c r="A3644" s="405">
        <v>14147</v>
      </c>
      <c r="B3644" s="406" t="s">
        <v>10252</v>
      </c>
      <c r="C3644" s="405" t="s">
        <v>1424</v>
      </c>
      <c r="D3644" s="405">
        <v>37.21</v>
      </c>
    </row>
    <row r="3645" spans="1:4" ht="25.5">
      <c r="A3645" s="405">
        <v>37396</v>
      </c>
      <c r="B3645" s="406" t="s">
        <v>10253</v>
      </c>
      <c r="C3645" s="405" t="s">
        <v>1424</v>
      </c>
      <c r="D3645" s="405">
        <v>22.95</v>
      </c>
    </row>
    <row r="3646" spans="1:4" ht="25.5">
      <c r="A3646" s="405">
        <v>37397</v>
      </c>
      <c r="B3646" s="406" t="s">
        <v>10254</v>
      </c>
      <c r="C3646" s="405" t="s">
        <v>1424</v>
      </c>
      <c r="D3646" s="405">
        <v>24.04</v>
      </c>
    </row>
    <row r="3647" spans="1:4" ht="38.25">
      <c r="A3647" s="405">
        <v>11559</v>
      </c>
      <c r="B3647" s="406" t="s">
        <v>10255</v>
      </c>
      <c r="C3647" s="405" t="s">
        <v>1299</v>
      </c>
      <c r="D3647" s="405">
        <v>3.93</v>
      </c>
    </row>
    <row r="3648" spans="1:4" ht="38.25">
      <c r="A3648" s="405">
        <v>444</v>
      </c>
      <c r="B3648" s="406" t="s">
        <v>10256</v>
      </c>
      <c r="C3648" s="405" t="s">
        <v>1299</v>
      </c>
      <c r="D3648" s="405">
        <v>20.96</v>
      </c>
    </row>
    <row r="3649" spans="1:4" ht="38.25">
      <c r="A3649" s="405">
        <v>445</v>
      </c>
      <c r="B3649" s="406" t="s">
        <v>10257</v>
      </c>
      <c r="C3649" s="405" t="s">
        <v>1299</v>
      </c>
      <c r="D3649" s="405">
        <v>28.7</v>
      </c>
    </row>
    <row r="3650" spans="1:4">
      <c r="A3650" s="405">
        <v>4783</v>
      </c>
      <c r="B3650" s="406" t="s">
        <v>10258</v>
      </c>
      <c r="C3650" s="405" t="s">
        <v>1302</v>
      </c>
      <c r="D3650" s="405">
        <v>12.95</v>
      </c>
    </row>
    <row r="3651" spans="1:4">
      <c r="A3651" s="405">
        <v>41079</v>
      </c>
      <c r="B3651" s="406" t="s">
        <v>10259</v>
      </c>
      <c r="C3651" s="405" t="s">
        <v>1421</v>
      </c>
      <c r="D3651" s="407">
        <v>2290.7399999999998</v>
      </c>
    </row>
    <row r="3652" spans="1:4">
      <c r="A3652" s="405">
        <v>12874</v>
      </c>
      <c r="B3652" s="406" t="s">
        <v>10260</v>
      </c>
      <c r="C3652" s="405" t="s">
        <v>1302</v>
      </c>
      <c r="D3652" s="405">
        <v>14.92</v>
      </c>
    </row>
    <row r="3653" spans="1:4">
      <c r="A3653" s="405">
        <v>41082</v>
      </c>
      <c r="B3653" s="406" t="s">
        <v>10261</v>
      </c>
      <c r="C3653" s="405" t="s">
        <v>1421</v>
      </c>
      <c r="D3653" s="407">
        <v>2640.71</v>
      </c>
    </row>
    <row r="3654" spans="1:4">
      <c r="A3654" s="405">
        <v>4785</v>
      </c>
      <c r="B3654" s="406" t="s">
        <v>10262</v>
      </c>
      <c r="C3654" s="405" t="s">
        <v>1302</v>
      </c>
      <c r="D3654" s="405">
        <v>13.92</v>
      </c>
    </row>
    <row r="3655" spans="1:4">
      <c r="A3655" s="405">
        <v>41081</v>
      </c>
      <c r="B3655" s="406" t="s">
        <v>10263</v>
      </c>
      <c r="C3655" s="405" t="s">
        <v>1421</v>
      </c>
      <c r="D3655" s="407">
        <v>2463.9299999999998</v>
      </c>
    </row>
    <row r="3656" spans="1:4" ht="25.5">
      <c r="A3656" s="405">
        <v>4801</v>
      </c>
      <c r="B3656" s="406" t="s">
        <v>10264</v>
      </c>
      <c r="C3656" s="405" t="s">
        <v>1304</v>
      </c>
      <c r="D3656" s="405">
        <v>50.56</v>
      </c>
    </row>
    <row r="3657" spans="1:4" ht="25.5">
      <c r="A3657" s="405">
        <v>4794</v>
      </c>
      <c r="B3657" s="406" t="s">
        <v>10265</v>
      </c>
      <c r="C3657" s="405" t="s">
        <v>1304</v>
      </c>
      <c r="D3657" s="405">
        <v>230.29</v>
      </c>
    </row>
    <row r="3658" spans="1:4" ht="38.25">
      <c r="A3658" s="405">
        <v>4796</v>
      </c>
      <c r="B3658" s="406" t="s">
        <v>10266</v>
      </c>
      <c r="C3658" s="405" t="s">
        <v>1304</v>
      </c>
      <c r="D3658" s="405">
        <v>139.88</v>
      </c>
    </row>
    <row r="3659" spans="1:4" ht="25.5">
      <c r="A3659" s="405">
        <v>4800</v>
      </c>
      <c r="B3659" s="406" t="s">
        <v>10267</v>
      </c>
      <c r="C3659" s="405" t="s">
        <v>1304</v>
      </c>
      <c r="D3659" s="405">
        <v>38.46</v>
      </c>
    </row>
    <row r="3660" spans="1:4" ht="25.5">
      <c r="A3660" s="405">
        <v>4795</v>
      </c>
      <c r="B3660" s="406" t="s">
        <v>10268</v>
      </c>
      <c r="C3660" s="405" t="s">
        <v>1304</v>
      </c>
      <c r="D3660" s="405">
        <v>224.18</v>
      </c>
    </row>
    <row r="3661" spans="1:4" ht="63.75">
      <c r="A3661" s="405">
        <v>39694</v>
      </c>
      <c r="B3661" s="406" t="s">
        <v>10269</v>
      </c>
      <c r="C3661" s="405" t="s">
        <v>1304</v>
      </c>
      <c r="D3661" s="405">
        <v>242.67</v>
      </c>
    </row>
    <row r="3662" spans="1:4" ht="38.25">
      <c r="A3662" s="405">
        <v>1292</v>
      </c>
      <c r="B3662" s="406" t="s">
        <v>10270</v>
      </c>
      <c r="C3662" s="405" t="s">
        <v>1304</v>
      </c>
      <c r="D3662" s="405">
        <v>36.49</v>
      </c>
    </row>
    <row r="3663" spans="1:4" ht="38.25">
      <c r="A3663" s="405">
        <v>1287</v>
      </c>
      <c r="B3663" s="406" t="s">
        <v>10271</v>
      </c>
      <c r="C3663" s="405" t="s">
        <v>1304</v>
      </c>
      <c r="D3663" s="405">
        <v>17.899999999999999</v>
      </c>
    </row>
    <row r="3664" spans="1:4" ht="38.25">
      <c r="A3664" s="405">
        <v>1297</v>
      </c>
      <c r="B3664" s="406" t="s">
        <v>10272</v>
      </c>
      <c r="C3664" s="405" t="s">
        <v>1304</v>
      </c>
      <c r="D3664" s="405">
        <v>14.84</v>
      </c>
    </row>
    <row r="3665" spans="1:4" ht="38.25">
      <c r="A3665" s="405">
        <v>4786</v>
      </c>
      <c r="B3665" s="406" t="s">
        <v>10273</v>
      </c>
      <c r="C3665" s="405" t="s">
        <v>1304</v>
      </c>
      <c r="D3665" s="405">
        <v>70</v>
      </c>
    </row>
    <row r="3666" spans="1:4" ht="63.75">
      <c r="A3666" s="405">
        <v>10840</v>
      </c>
      <c r="B3666" s="406" t="s">
        <v>10274</v>
      </c>
      <c r="C3666" s="405" t="s">
        <v>1304</v>
      </c>
      <c r="D3666" s="405">
        <v>275</v>
      </c>
    </row>
    <row r="3667" spans="1:4" ht="51">
      <c r="A3667" s="405">
        <v>10841</v>
      </c>
      <c r="B3667" s="406" t="s">
        <v>10275</v>
      </c>
      <c r="C3667" s="405" t="s">
        <v>1304</v>
      </c>
      <c r="D3667" s="405">
        <v>207.54</v>
      </c>
    </row>
    <row r="3668" spans="1:4" ht="51">
      <c r="A3668" s="405">
        <v>25980</v>
      </c>
      <c r="B3668" s="406" t="s">
        <v>10276</v>
      </c>
      <c r="C3668" s="405" t="s">
        <v>1304</v>
      </c>
      <c r="D3668" s="405">
        <v>265.19</v>
      </c>
    </row>
    <row r="3669" spans="1:4" ht="51">
      <c r="A3669" s="405">
        <v>10842</v>
      </c>
      <c r="B3669" s="406" t="s">
        <v>10277</v>
      </c>
      <c r="C3669" s="405" t="s">
        <v>1304</v>
      </c>
      <c r="D3669" s="405">
        <v>299.79000000000002</v>
      </c>
    </row>
    <row r="3670" spans="1:4" ht="25.5">
      <c r="A3670" s="405">
        <v>21108</v>
      </c>
      <c r="B3670" s="406" t="s">
        <v>10278</v>
      </c>
      <c r="C3670" s="405" t="s">
        <v>1304</v>
      </c>
      <c r="D3670" s="405">
        <v>48.63</v>
      </c>
    </row>
    <row r="3671" spans="1:4" ht="25.5">
      <c r="A3671" s="405">
        <v>38180</v>
      </c>
      <c r="B3671" s="406" t="s">
        <v>10279</v>
      </c>
      <c r="C3671" s="405" t="s">
        <v>1304</v>
      </c>
      <c r="D3671" s="405">
        <v>112.62</v>
      </c>
    </row>
    <row r="3672" spans="1:4" ht="25.5">
      <c r="A3672" s="405">
        <v>40648</v>
      </c>
      <c r="B3672" s="406" t="s">
        <v>10280</v>
      </c>
      <c r="C3672" s="405" t="s">
        <v>1304</v>
      </c>
      <c r="D3672" s="405">
        <v>134.4</v>
      </c>
    </row>
    <row r="3673" spans="1:4" ht="25.5">
      <c r="A3673" s="405">
        <v>40649</v>
      </c>
      <c r="B3673" s="406" t="s">
        <v>10281</v>
      </c>
      <c r="C3673" s="405" t="s">
        <v>1304</v>
      </c>
      <c r="D3673" s="405">
        <v>78.28</v>
      </c>
    </row>
    <row r="3674" spans="1:4" ht="25.5">
      <c r="A3674" s="405">
        <v>40650</v>
      </c>
      <c r="B3674" s="406" t="s">
        <v>10282</v>
      </c>
      <c r="C3674" s="405" t="s">
        <v>1304</v>
      </c>
      <c r="D3674" s="405">
        <v>100.8</v>
      </c>
    </row>
    <row r="3675" spans="1:4" ht="25.5">
      <c r="A3675" s="405">
        <v>40651</v>
      </c>
      <c r="B3675" s="406" t="s">
        <v>10283</v>
      </c>
      <c r="C3675" s="405" t="s">
        <v>1304</v>
      </c>
      <c r="D3675" s="405">
        <v>185.92</v>
      </c>
    </row>
    <row r="3676" spans="1:4" ht="25.5">
      <c r="A3676" s="405">
        <v>40652</v>
      </c>
      <c r="B3676" s="406" t="s">
        <v>10284</v>
      </c>
      <c r="C3676" s="405" t="s">
        <v>1304</v>
      </c>
      <c r="D3676" s="405">
        <v>99.68</v>
      </c>
    </row>
    <row r="3677" spans="1:4" ht="38.25">
      <c r="A3677" s="405">
        <v>40647</v>
      </c>
      <c r="B3677" s="406" t="s">
        <v>10285</v>
      </c>
      <c r="C3677" s="405" t="s">
        <v>1304</v>
      </c>
      <c r="D3677" s="405">
        <v>109.76</v>
      </c>
    </row>
    <row r="3678" spans="1:4">
      <c r="A3678" s="405">
        <v>40653</v>
      </c>
      <c r="B3678" s="406" t="s">
        <v>10286</v>
      </c>
      <c r="C3678" s="405" t="s">
        <v>1304</v>
      </c>
      <c r="D3678" s="405">
        <v>84</v>
      </c>
    </row>
    <row r="3679" spans="1:4" ht="25.5">
      <c r="A3679" s="405">
        <v>36178</v>
      </c>
      <c r="B3679" s="406" t="s">
        <v>10287</v>
      </c>
      <c r="C3679" s="405" t="s">
        <v>1299</v>
      </c>
      <c r="D3679" s="405">
        <v>9.14</v>
      </c>
    </row>
    <row r="3680" spans="1:4" ht="25.5">
      <c r="A3680" s="405">
        <v>38195</v>
      </c>
      <c r="B3680" s="406" t="s">
        <v>10288</v>
      </c>
      <c r="C3680" s="405" t="s">
        <v>1304</v>
      </c>
      <c r="D3680" s="405">
        <v>57.44</v>
      </c>
    </row>
    <row r="3681" spans="1:4" ht="38.25">
      <c r="A3681" s="405">
        <v>38181</v>
      </c>
      <c r="B3681" s="406" t="s">
        <v>10289</v>
      </c>
      <c r="C3681" s="405" t="s">
        <v>1304</v>
      </c>
      <c r="D3681" s="405">
        <v>153.74</v>
      </c>
    </row>
    <row r="3682" spans="1:4" ht="38.25">
      <c r="A3682" s="405">
        <v>38182</v>
      </c>
      <c r="B3682" s="406" t="s">
        <v>10290</v>
      </c>
      <c r="C3682" s="405" t="s">
        <v>1304</v>
      </c>
      <c r="D3682" s="405">
        <v>146.44</v>
      </c>
    </row>
    <row r="3683" spans="1:4" ht="38.25">
      <c r="A3683" s="405">
        <v>38186</v>
      </c>
      <c r="B3683" s="406" t="s">
        <v>10291</v>
      </c>
      <c r="C3683" s="405" t="s">
        <v>1304</v>
      </c>
      <c r="D3683" s="405">
        <v>380.66</v>
      </c>
    </row>
    <row r="3684" spans="1:4" ht="38.25">
      <c r="A3684" s="405">
        <v>38185</v>
      </c>
      <c r="B3684" s="406" t="s">
        <v>10292</v>
      </c>
      <c r="C3684" s="405" t="s">
        <v>1304</v>
      </c>
      <c r="D3684" s="405">
        <v>338.92</v>
      </c>
    </row>
    <row r="3685" spans="1:4" ht="38.25">
      <c r="A3685" s="405">
        <v>40654</v>
      </c>
      <c r="B3685" s="406" t="s">
        <v>10293</v>
      </c>
      <c r="C3685" s="405" t="s">
        <v>1304</v>
      </c>
      <c r="D3685" s="405">
        <v>130.47999999999999</v>
      </c>
    </row>
    <row r="3686" spans="1:4" ht="51">
      <c r="A3686" s="405">
        <v>25981</v>
      </c>
      <c r="B3686" s="406" t="s">
        <v>10294</v>
      </c>
      <c r="C3686" s="405" t="s">
        <v>1304</v>
      </c>
      <c r="D3686" s="405">
        <v>219.07</v>
      </c>
    </row>
    <row r="3687" spans="1:4" ht="38.25">
      <c r="A3687" s="405">
        <v>4822</v>
      </c>
      <c r="B3687" s="406" t="s">
        <v>10295</v>
      </c>
      <c r="C3687" s="405" t="s">
        <v>1304</v>
      </c>
      <c r="D3687" s="405">
        <v>298.20999999999998</v>
      </c>
    </row>
    <row r="3688" spans="1:4" ht="38.25">
      <c r="A3688" s="405">
        <v>4818</v>
      </c>
      <c r="B3688" s="406" t="s">
        <v>10296</v>
      </c>
      <c r="C3688" s="405" t="s">
        <v>1304</v>
      </c>
      <c r="D3688" s="405">
        <v>306.52</v>
      </c>
    </row>
    <row r="3689" spans="1:4" ht="63.75">
      <c r="A3689" s="405">
        <v>39567</v>
      </c>
      <c r="B3689" s="406" t="s">
        <v>10297</v>
      </c>
      <c r="C3689" s="405" t="s">
        <v>1304</v>
      </c>
      <c r="D3689" s="405">
        <v>48.46</v>
      </c>
    </row>
    <row r="3690" spans="1:4" ht="63.75">
      <c r="A3690" s="405">
        <v>39566</v>
      </c>
      <c r="B3690" s="406" t="s">
        <v>10298</v>
      </c>
      <c r="C3690" s="405" t="s">
        <v>1304</v>
      </c>
      <c r="D3690" s="405">
        <v>55.97</v>
      </c>
    </row>
    <row r="3691" spans="1:4" ht="25.5">
      <c r="A3691" s="405">
        <v>11062</v>
      </c>
      <c r="B3691" s="406" t="s">
        <v>10299</v>
      </c>
      <c r="C3691" s="405" t="s">
        <v>1304</v>
      </c>
      <c r="D3691" s="405">
        <v>45.3</v>
      </c>
    </row>
    <row r="3692" spans="1:4" ht="25.5">
      <c r="A3692" s="405">
        <v>11063</v>
      </c>
      <c r="B3692" s="406" t="s">
        <v>10300</v>
      </c>
      <c r="C3692" s="405" t="s">
        <v>1304</v>
      </c>
      <c r="D3692" s="405">
        <v>43.85</v>
      </c>
    </row>
    <row r="3693" spans="1:4" ht="25.5">
      <c r="A3693" s="405">
        <v>13521</v>
      </c>
      <c r="B3693" s="406" t="s">
        <v>10301</v>
      </c>
      <c r="C3693" s="405" t="s">
        <v>1299</v>
      </c>
      <c r="D3693" s="405">
        <v>140.25</v>
      </c>
    </row>
    <row r="3694" spans="1:4" ht="51">
      <c r="A3694" s="405">
        <v>10851</v>
      </c>
      <c r="B3694" s="406" t="s">
        <v>10302</v>
      </c>
      <c r="C3694" s="405" t="s">
        <v>1299</v>
      </c>
      <c r="D3694" s="405">
        <v>53.77</v>
      </c>
    </row>
    <row r="3695" spans="1:4" ht="38.25">
      <c r="A3695" s="405">
        <v>39515</v>
      </c>
      <c r="B3695" s="406" t="s">
        <v>10303</v>
      </c>
      <c r="C3695" s="405" t="s">
        <v>1299</v>
      </c>
      <c r="D3695" s="405">
        <v>32.5</v>
      </c>
    </row>
    <row r="3696" spans="1:4" ht="51">
      <c r="A3696" s="405">
        <v>39516</v>
      </c>
      <c r="B3696" s="406" t="s">
        <v>10304</v>
      </c>
      <c r="C3696" s="405" t="s">
        <v>1299</v>
      </c>
      <c r="D3696" s="405">
        <v>27.4</v>
      </c>
    </row>
    <row r="3697" spans="1:4" ht="38.25">
      <c r="A3697" s="405">
        <v>39514</v>
      </c>
      <c r="B3697" s="406" t="s">
        <v>10305</v>
      </c>
      <c r="C3697" s="405" t="s">
        <v>1299</v>
      </c>
      <c r="D3697" s="405">
        <v>17.05</v>
      </c>
    </row>
    <row r="3698" spans="1:4" ht="38.25">
      <c r="A3698" s="405">
        <v>4812</v>
      </c>
      <c r="B3698" s="406" t="s">
        <v>10306</v>
      </c>
      <c r="C3698" s="405" t="s">
        <v>1304</v>
      </c>
      <c r="D3698" s="405">
        <v>13.39</v>
      </c>
    </row>
    <row r="3699" spans="1:4">
      <c r="A3699" s="405">
        <v>10849</v>
      </c>
      <c r="B3699" s="406" t="s">
        <v>10307</v>
      </c>
      <c r="C3699" s="405" t="s">
        <v>1299</v>
      </c>
      <c r="D3699" s="407">
        <v>2040.02</v>
      </c>
    </row>
    <row r="3700" spans="1:4" ht="25.5">
      <c r="A3700" s="405">
        <v>10848</v>
      </c>
      <c r="B3700" s="406" t="s">
        <v>10308</v>
      </c>
      <c r="C3700" s="405" t="s">
        <v>1299</v>
      </c>
      <c r="D3700" s="407">
        <v>1281.3800000000001</v>
      </c>
    </row>
    <row r="3701" spans="1:4" ht="25.5">
      <c r="A3701" s="405">
        <v>4813</v>
      </c>
      <c r="B3701" s="406" t="s">
        <v>10309</v>
      </c>
      <c r="C3701" s="405" t="s">
        <v>1304</v>
      </c>
      <c r="D3701" s="405">
        <v>425</v>
      </c>
    </row>
    <row r="3702" spans="1:4" ht="51">
      <c r="A3702" s="405">
        <v>37560</v>
      </c>
      <c r="B3702" s="406" t="s">
        <v>10310</v>
      </c>
      <c r="C3702" s="405" t="s">
        <v>1299</v>
      </c>
      <c r="D3702" s="405">
        <v>29.53</v>
      </c>
    </row>
    <row r="3703" spans="1:4" ht="63.75">
      <c r="A3703" s="405">
        <v>37557</v>
      </c>
      <c r="B3703" s="406" t="s">
        <v>10311</v>
      </c>
      <c r="C3703" s="405" t="s">
        <v>1299</v>
      </c>
      <c r="D3703" s="405">
        <v>8.9600000000000009</v>
      </c>
    </row>
    <row r="3704" spans="1:4" ht="63.75">
      <c r="A3704" s="405">
        <v>37556</v>
      </c>
      <c r="B3704" s="406" t="s">
        <v>10312</v>
      </c>
      <c r="C3704" s="405" t="s">
        <v>1299</v>
      </c>
      <c r="D3704" s="405">
        <v>17.350000000000001</v>
      </c>
    </row>
    <row r="3705" spans="1:4" ht="63.75">
      <c r="A3705" s="405">
        <v>37559</v>
      </c>
      <c r="B3705" s="406" t="s">
        <v>10313</v>
      </c>
      <c r="C3705" s="405" t="s">
        <v>1299</v>
      </c>
      <c r="D3705" s="405">
        <v>21.28</v>
      </c>
    </row>
    <row r="3706" spans="1:4" ht="63.75">
      <c r="A3706" s="405">
        <v>37539</v>
      </c>
      <c r="B3706" s="406" t="s">
        <v>10314</v>
      </c>
      <c r="C3706" s="405" t="s">
        <v>1299</v>
      </c>
      <c r="D3706" s="405">
        <v>15</v>
      </c>
    </row>
    <row r="3707" spans="1:4" ht="63.75">
      <c r="A3707" s="405">
        <v>37558</v>
      </c>
      <c r="B3707" s="406" t="s">
        <v>10315</v>
      </c>
      <c r="C3707" s="405" t="s">
        <v>1299</v>
      </c>
      <c r="D3707" s="405">
        <v>27.96</v>
      </c>
    </row>
    <row r="3708" spans="1:4" ht="25.5">
      <c r="A3708" s="405">
        <v>34723</v>
      </c>
      <c r="B3708" s="406" t="s">
        <v>10316</v>
      </c>
      <c r="C3708" s="405" t="s">
        <v>1304</v>
      </c>
      <c r="D3708" s="405">
        <v>981.75</v>
      </c>
    </row>
    <row r="3709" spans="1:4" ht="25.5">
      <c r="A3709" s="405">
        <v>34721</v>
      </c>
      <c r="B3709" s="406" t="s">
        <v>10317</v>
      </c>
      <c r="C3709" s="405" t="s">
        <v>1304</v>
      </c>
      <c r="D3709" s="407">
        <v>1224.01</v>
      </c>
    </row>
    <row r="3710" spans="1:4" ht="25.5">
      <c r="A3710" s="405">
        <v>4309</v>
      </c>
      <c r="B3710" s="406" t="s">
        <v>10318</v>
      </c>
      <c r="C3710" s="405" t="s">
        <v>1299</v>
      </c>
      <c r="D3710" s="405">
        <v>4.38</v>
      </c>
    </row>
    <row r="3711" spans="1:4" ht="25.5">
      <c r="A3711" s="405">
        <v>4307</v>
      </c>
      <c r="B3711" s="406" t="s">
        <v>10319</v>
      </c>
      <c r="C3711" s="405" t="s">
        <v>1299</v>
      </c>
      <c r="D3711" s="405">
        <v>7.49</v>
      </c>
    </row>
    <row r="3712" spans="1:4" ht="25.5">
      <c r="A3712" s="405">
        <v>10850</v>
      </c>
      <c r="B3712" s="406" t="s">
        <v>10320</v>
      </c>
      <c r="C3712" s="405" t="s">
        <v>1299</v>
      </c>
      <c r="D3712" s="405">
        <v>63.75</v>
      </c>
    </row>
    <row r="3713" spans="1:4" ht="63.75">
      <c r="A3713" s="405">
        <v>42438</v>
      </c>
      <c r="B3713" s="406" t="s">
        <v>12001</v>
      </c>
      <c r="C3713" s="405" t="s">
        <v>1299</v>
      </c>
      <c r="D3713" s="407">
        <v>1817.78</v>
      </c>
    </row>
    <row r="3714" spans="1:4" ht="25.5">
      <c r="A3714" s="405">
        <v>4792</v>
      </c>
      <c r="B3714" s="406" t="s">
        <v>10321</v>
      </c>
      <c r="C3714" s="405" t="s">
        <v>1304</v>
      </c>
      <c r="D3714" s="405">
        <v>108.11</v>
      </c>
    </row>
    <row r="3715" spans="1:4" ht="38.25">
      <c r="A3715" s="405">
        <v>4790</v>
      </c>
      <c r="B3715" s="406" t="s">
        <v>10322</v>
      </c>
      <c r="C3715" s="405" t="s">
        <v>1304</v>
      </c>
      <c r="D3715" s="405">
        <v>65</v>
      </c>
    </row>
    <row r="3716" spans="1:4" ht="51">
      <c r="A3716" s="405">
        <v>40671</v>
      </c>
      <c r="B3716" s="406" t="s">
        <v>10323</v>
      </c>
      <c r="C3716" s="405" t="s">
        <v>1304</v>
      </c>
      <c r="D3716" s="405">
        <v>52.13</v>
      </c>
    </row>
    <row r="3717" spans="1:4" ht="25.5">
      <c r="A3717" s="405">
        <v>7552</v>
      </c>
      <c r="B3717" s="406" t="s">
        <v>10324</v>
      </c>
      <c r="C3717" s="405" t="s">
        <v>1299</v>
      </c>
      <c r="D3717" s="405">
        <v>21.55</v>
      </c>
    </row>
    <row r="3718" spans="1:4" ht="25.5">
      <c r="A3718" s="405">
        <v>4893</v>
      </c>
      <c r="B3718" s="406" t="s">
        <v>10325</v>
      </c>
      <c r="C3718" s="405" t="s">
        <v>1299</v>
      </c>
      <c r="D3718" s="405">
        <v>6.3</v>
      </c>
    </row>
    <row r="3719" spans="1:4" ht="25.5">
      <c r="A3719" s="405">
        <v>4894</v>
      </c>
      <c r="B3719" s="406" t="s">
        <v>10326</v>
      </c>
      <c r="C3719" s="405" t="s">
        <v>1299</v>
      </c>
      <c r="D3719" s="405">
        <v>5.4</v>
      </c>
    </row>
    <row r="3720" spans="1:4" ht="25.5">
      <c r="A3720" s="405">
        <v>4888</v>
      </c>
      <c r="B3720" s="406" t="s">
        <v>10327</v>
      </c>
      <c r="C3720" s="405" t="s">
        <v>1299</v>
      </c>
      <c r="D3720" s="405">
        <v>1.84</v>
      </c>
    </row>
    <row r="3721" spans="1:4">
      <c r="A3721" s="405">
        <v>4890</v>
      </c>
      <c r="B3721" s="406" t="s">
        <v>10328</v>
      </c>
      <c r="C3721" s="405" t="s">
        <v>1299</v>
      </c>
      <c r="D3721" s="405">
        <v>3.46</v>
      </c>
    </row>
    <row r="3722" spans="1:4" ht="25.5">
      <c r="A3722" s="405">
        <v>12411</v>
      </c>
      <c r="B3722" s="406" t="s">
        <v>10329</v>
      </c>
      <c r="C3722" s="405" t="s">
        <v>1299</v>
      </c>
      <c r="D3722" s="405">
        <v>18.62</v>
      </c>
    </row>
    <row r="3723" spans="1:4">
      <c r="A3723" s="405">
        <v>4891</v>
      </c>
      <c r="B3723" s="406" t="s">
        <v>10330</v>
      </c>
      <c r="C3723" s="405" t="s">
        <v>1299</v>
      </c>
      <c r="D3723" s="405">
        <v>9.31</v>
      </c>
    </row>
    <row r="3724" spans="1:4" ht="25.5">
      <c r="A3724" s="405">
        <v>4889</v>
      </c>
      <c r="B3724" s="406" t="s">
        <v>10331</v>
      </c>
      <c r="C3724" s="405" t="s">
        <v>1299</v>
      </c>
      <c r="D3724" s="405">
        <v>2.4900000000000002</v>
      </c>
    </row>
    <row r="3725" spans="1:4">
      <c r="A3725" s="405">
        <v>4892</v>
      </c>
      <c r="B3725" s="406" t="s">
        <v>10332</v>
      </c>
      <c r="C3725" s="405" t="s">
        <v>1299</v>
      </c>
      <c r="D3725" s="405">
        <v>26.07</v>
      </c>
    </row>
    <row r="3726" spans="1:4">
      <c r="A3726" s="405">
        <v>12412</v>
      </c>
      <c r="B3726" s="406" t="s">
        <v>10333</v>
      </c>
      <c r="C3726" s="405" t="s">
        <v>1299</v>
      </c>
      <c r="D3726" s="405">
        <v>48.46</v>
      </c>
    </row>
    <row r="3727" spans="1:4">
      <c r="A3727" s="405">
        <v>11073</v>
      </c>
      <c r="B3727" s="406" t="s">
        <v>10334</v>
      </c>
      <c r="C3727" s="405" t="s">
        <v>1299</v>
      </c>
      <c r="D3727" s="405">
        <v>3.1</v>
      </c>
    </row>
    <row r="3728" spans="1:4">
      <c r="A3728" s="405">
        <v>11071</v>
      </c>
      <c r="B3728" s="406" t="s">
        <v>10335</v>
      </c>
      <c r="C3728" s="405" t="s">
        <v>1299</v>
      </c>
      <c r="D3728" s="405">
        <v>5.0199999999999996</v>
      </c>
    </row>
    <row r="3729" spans="1:4">
      <c r="A3729" s="405">
        <v>11072</v>
      </c>
      <c r="B3729" s="406" t="s">
        <v>10336</v>
      </c>
      <c r="C3729" s="405" t="s">
        <v>1299</v>
      </c>
      <c r="D3729" s="405">
        <v>1.75</v>
      </c>
    </row>
    <row r="3730" spans="1:4" ht="25.5">
      <c r="A3730" s="405">
        <v>4895</v>
      </c>
      <c r="B3730" s="406" t="s">
        <v>10337</v>
      </c>
      <c r="C3730" s="405" t="s">
        <v>1299</v>
      </c>
      <c r="D3730" s="405">
        <v>0.34</v>
      </c>
    </row>
    <row r="3731" spans="1:4" ht="25.5">
      <c r="A3731" s="405">
        <v>4907</v>
      </c>
      <c r="B3731" s="406" t="s">
        <v>10338</v>
      </c>
      <c r="C3731" s="405" t="s">
        <v>1299</v>
      </c>
      <c r="D3731" s="405">
        <v>17.899999999999999</v>
      </c>
    </row>
    <row r="3732" spans="1:4" ht="25.5">
      <c r="A3732" s="405">
        <v>4902</v>
      </c>
      <c r="B3732" s="406" t="s">
        <v>10339</v>
      </c>
      <c r="C3732" s="405" t="s">
        <v>1299</v>
      </c>
      <c r="D3732" s="405">
        <v>40.520000000000003</v>
      </c>
    </row>
    <row r="3733" spans="1:4" ht="25.5">
      <c r="A3733" s="405">
        <v>4908</v>
      </c>
      <c r="B3733" s="406" t="s">
        <v>10340</v>
      </c>
      <c r="C3733" s="405" t="s">
        <v>1299</v>
      </c>
      <c r="D3733" s="405">
        <v>82.28</v>
      </c>
    </row>
    <row r="3734" spans="1:4" ht="25.5">
      <c r="A3734" s="405">
        <v>4909</v>
      </c>
      <c r="B3734" s="406" t="s">
        <v>10341</v>
      </c>
      <c r="C3734" s="405" t="s">
        <v>1299</v>
      </c>
      <c r="D3734" s="405">
        <v>158.91</v>
      </c>
    </row>
    <row r="3735" spans="1:4" ht="25.5">
      <c r="A3735" s="405">
        <v>4903</v>
      </c>
      <c r="B3735" s="406" t="s">
        <v>10342</v>
      </c>
      <c r="C3735" s="405" t="s">
        <v>1299</v>
      </c>
      <c r="D3735" s="405">
        <v>467.27</v>
      </c>
    </row>
    <row r="3736" spans="1:4" ht="25.5">
      <c r="A3736" s="405">
        <v>4897</v>
      </c>
      <c r="B3736" s="406" t="s">
        <v>10343</v>
      </c>
      <c r="C3736" s="405" t="s">
        <v>1299</v>
      </c>
      <c r="D3736" s="405">
        <v>1.44</v>
      </c>
    </row>
    <row r="3737" spans="1:4" ht="25.5">
      <c r="A3737" s="405">
        <v>4896</v>
      </c>
      <c r="B3737" s="406" t="s">
        <v>10344</v>
      </c>
      <c r="C3737" s="405" t="s">
        <v>1299</v>
      </c>
      <c r="D3737" s="405">
        <v>0.51</v>
      </c>
    </row>
    <row r="3738" spans="1:4" ht="25.5">
      <c r="A3738" s="405">
        <v>4900</v>
      </c>
      <c r="B3738" s="406" t="s">
        <v>10345</v>
      </c>
      <c r="C3738" s="405" t="s">
        <v>1299</v>
      </c>
      <c r="D3738" s="405">
        <v>4.3</v>
      </c>
    </row>
    <row r="3739" spans="1:4" ht="25.5">
      <c r="A3739" s="405">
        <v>4898</v>
      </c>
      <c r="B3739" s="406" t="s">
        <v>10346</v>
      </c>
      <c r="C3739" s="405" t="s">
        <v>1299</v>
      </c>
      <c r="D3739" s="405">
        <v>1.61</v>
      </c>
    </row>
    <row r="3740" spans="1:4">
      <c r="A3740" s="405">
        <v>4899</v>
      </c>
      <c r="B3740" s="406" t="s">
        <v>10347</v>
      </c>
      <c r="C3740" s="405" t="s">
        <v>1299</v>
      </c>
      <c r="D3740" s="405">
        <v>5.9</v>
      </c>
    </row>
    <row r="3741" spans="1:4" ht="25.5">
      <c r="A3741" s="405">
        <v>11096</v>
      </c>
      <c r="B3741" s="406" t="s">
        <v>10348</v>
      </c>
      <c r="C3741" s="405" t="s">
        <v>1296</v>
      </c>
      <c r="D3741" s="405">
        <v>0.34</v>
      </c>
    </row>
    <row r="3742" spans="1:4" ht="25.5">
      <c r="A3742" s="405">
        <v>4741</v>
      </c>
      <c r="B3742" s="406" t="s">
        <v>10349</v>
      </c>
      <c r="C3742" s="405" t="s">
        <v>1297</v>
      </c>
      <c r="D3742" s="405">
        <v>63.28</v>
      </c>
    </row>
    <row r="3743" spans="1:4">
      <c r="A3743" s="405">
        <v>4752</v>
      </c>
      <c r="B3743" s="406" t="s">
        <v>10350</v>
      </c>
      <c r="C3743" s="405" t="s">
        <v>1302</v>
      </c>
      <c r="D3743" s="405">
        <v>9</v>
      </c>
    </row>
    <row r="3744" spans="1:4" ht="25.5">
      <c r="A3744" s="405">
        <v>41091</v>
      </c>
      <c r="B3744" s="406" t="s">
        <v>10351</v>
      </c>
      <c r="C3744" s="405" t="s">
        <v>1421</v>
      </c>
      <c r="D3744" s="407">
        <v>1593.21</v>
      </c>
    </row>
    <row r="3745" spans="1:4" ht="38.25">
      <c r="A3745" s="405">
        <v>13954</v>
      </c>
      <c r="B3745" s="406" t="s">
        <v>10352</v>
      </c>
      <c r="C3745" s="405" t="s">
        <v>1299</v>
      </c>
      <c r="D3745" s="407">
        <v>6346.57</v>
      </c>
    </row>
    <row r="3746" spans="1:4" ht="25.5">
      <c r="A3746" s="405">
        <v>3411</v>
      </c>
      <c r="B3746" s="406" t="s">
        <v>10353</v>
      </c>
      <c r="C3746" s="405" t="s">
        <v>1296</v>
      </c>
      <c r="D3746" s="405">
        <v>38.54</v>
      </c>
    </row>
    <row r="3747" spans="1:4" ht="25.5">
      <c r="A3747" s="405">
        <v>39995</v>
      </c>
      <c r="B3747" s="406" t="s">
        <v>10354</v>
      </c>
      <c r="C3747" s="405" t="s">
        <v>1297</v>
      </c>
      <c r="D3747" s="405">
        <v>296.52999999999997</v>
      </c>
    </row>
    <row r="3748" spans="1:4" ht="38.25">
      <c r="A3748" s="405">
        <v>11615</v>
      </c>
      <c r="B3748" s="406" t="s">
        <v>10355</v>
      </c>
      <c r="C3748" s="405" t="s">
        <v>1304</v>
      </c>
      <c r="D3748" s="405">
        <v>2.5099999999999998</v>
      </c>
    </row>
    <row r="3749" spans="1:4" ht="38.25">
      <c r="A3749" s="405">
        <v>3408</v>
      </c>
      <c r="B3749" s="406" t="s">
        <v>10356</v>
      </c>
      <c r="C3749" s="405" t="s">
        <v>1304</v>
      </c>
      <c r="D3749" s="405">
        <v>6.68</v>
      </c>
    </row>
    <row r="3750" spans="1:4" ht="38.25">
      <c r="A3750" s="405">
        <v>3409</v>
      </c>
      <c r="B3750" s="406" t="s">
        <v>10357</v>
      </c>
      <c r="C3750" s="405" t="s">
        <v>1304</v>
      </c>
      <c r="D3750" s="405">
        <v>16.7</v>
      </c>
    </row>
    <row r="3751" spans="1:4">
      <c r="A3751" s="405">
        <v>11427</v>
      </c>
      <c r="B3751" s="406" t="s">
        <v>10358</v>
      </c>
      <c r="C3751" s="405" t="s">
        <v>1296</v>
      </c>
      <c r="D3751" s="405">
        <v>81.53</v>
      </c>
    </row>
    <row r="3752" spans="1:4" ht="38.25">
      <c r="A3752" s="405">
        <v>4491</v>
      </c>
      <c r="B3752" s="406" t="s">
        <v>12002</v>
      </c>
      <c r="C3752" s="405" t="s">
        <v>1303</v>
      </c>
      <c r="D3752" s="405">
        <v>5</v>
      </c>
    </row>
    <row r="3753" spans="1:4" ht="38.25">
      <c r="A3753" s="405">
        <v>26022</v>
      </c>
      <c r="B3753" s="406" t="s">
        <v>10359</v>
      </c>
      <c r="C3753" s="405" t="s">
        <v>1299</v>
      </c>
      <c r="D3753" s="405">
        <v>175.65</v>
      </c>
    </row>
    <row r="3754" spans="1:4" ht="25.5">
      <c r="A3754" s="405">
        <v>421</v>
      </c>
      <c r="B3754" s="406" t="s">
        <v>10360</v>
      </c>
      <c r="C3754" s="405" t="s">
        <v>1299</v>
      </c>
      <c r="D3754" s="405">
        <v>6.83</v>
      </c>
    </row>
    <row r="3755" spans="1:4" ht="25.5">
      <c r="A3755" s="405">
        <v>12362</v>
      </c>
      <c r="B3755" s="406" t="s">
        <v>10361</v>
      </c>
      <c r="C3755" s="405" t="s">
        <v>1299</v>
      </c>
      <c r="D3755" s="405">
        <v>11.39</v>
      </c>
    </row>
    <row r="3756" spans="1:4" ht="25.5">
      <c r="A3756" s="405">
        <v>14148</v>
      </c>
      <c r="B3756" s="406" t="s">
        <v>10362</v>
      </c>
      <c r="C3756" s="405" t="s">
        <v>1299</v>
      </c>
      <c r="D3756" s="405">
        <v>0.63</v>
      </c>
    </row>
    <row r="3757" spans="1:4">
      <c r="A3757" s="405">
        <v>4341</v>
      </c>
      <c r="B3757" s="406" t="s">
        <v>10363</v>
      </c>
      <c r="C3757" s="405" t="s">
        <v>1299</v>
      </c>
      <c r="D3757" s="405">
        <v>0.73</v>
      </c>
    </row>
    <row r="3758" spans="1:4">
      <c r="A3758" s="405">
        <v>4337</v>
      </c>
      <c r="B3758" s="406" t="s">
        <v>10364</v>
      </c>
      <c r="C3758" s="405" t="s">
        <v>1299</v>
      </c>
      <c r="D3758" s="405">
        <v>1.85</v>
      </c>
    </row>
    <row r="3759" spans="1:4">
      <c r="A3759" s="405">
        <v>4339</v>
      </c>
      <c r="B3759" s="406" t="s">
        <v>10365</v>
      </c>
      <c r="C3759" s="405" t="s">
        <v>1299</v>
      </c>
      <c r="D3759" s="405">
        <v>0.39</v>
      </c>
    </row>
    <row r="3760" spans="1:4">
      <c r="A3760" s="405">
        <v>39997</v>
      </c>
      <c r="B3760" s="406" t="s">
        <v>10366</v>
      </c>
      <c r="C3760" s="405" t="s">
        <v>1299</v>
      </c>
      <c r="D3760" s="405">
        <v>0.22</v>
      </c>
    </row>
    <row r="3761" spans="1:4">
      <c r="A3761" s="405">
        <v>11971</v>
      </c>
      <c r="B3761" s="406" t="s">
        <v>10367</v>
      </c>
      <c r="C3761" s="405" t="s">
        <v>1299</v>
      </c>
      <c r="D3761" s="405">
        <v>3.07</v>
      </c>
    </row>
    <row r="3762" spans="1:4">
      <c r="A3762" s="405">
        <v>4342</v>
      </c>
      <c r="B3762" s="406" t="s">
        <v>10368</v>
      </c>
      <c r="C3762" s="405" t="s">
        <v>1299</v>
      </c>
      <c r="D3762" s="405">
        <v>0.16</v>
      </c>
    </row>
    <row r="3763" spans="1:4">
      <c r="A3763" s="405">
        <v>4330</v>
      </c>
      <c r="B3763" s="406" t="s">
        <v>10369</v>
      </c>
      <c r="C3763" s="405" t="s">
        <v>1299</v>
      </c>
      <c r="D3763" s="405">
        <v>0.1</v>
      </c>
    </row>
    <row r="3764" spans="1:4">
      <c r="A3764" s="405">
        <v>4340</v>
      </c>
      <c r="B3764" s="406" t="s">
        <v>10370</v>
      </c>
      <c r="C3764" s="405" t="s">
        <v>1299</v>
      </c>
      <c r="D3764" s="405">
        <v>0.86</v>
      </c>
    </row>
    <row r="3765" spans="1:4" ht="25.5">
      <c r="A3765" s="405">
        <v>5088</v>
      </c>
      <c r="B3765" s="406" t="s">
        <v>10371</v>
      </c>
      <c r="C3765" s="405" t="s">
        <v>1299</v>
      </c>
      <c r="D3765" s="405">
        <v>2.5099999999999998</v>
      </c>
    </row>
    <row r="3766" spans="1:4" ht="38.25">
      <c r="A3766" s="405">
        <v>11154</v>
      </c>
      <c r="B3766" s="406" t="s">
        <v>10372</v>
      </c>
      <c r="C3766" s="405" t="s">
        <v>1299</v>
      </c>
      <c r="D3766" s="405">
        <v>781.84</v>
      </c>
    </row>
    <row r="3767" spans="1:4" ht="63.75">
      <c r="A3767" s="405">
        <v>39021</v>
      </c>
      <c r="B3767" s="406" t="s">
        <v>10373</v>
      </c>
      <c r="C3767" s="405" t="s">
        <v>1299</v>
      </c>
      <c r="D3767" s="405">
        <v>351.67</v>
      </c>
    </row>
    <row r="3768" spans="1:4" ht="38.25">
      <c r="A3768" s="405">
        <v>39022</v>
      </c>
      <c r="B3768" s="406" t="s">
        <v>10374</v>
      </c>
      <c r="C3768" s="405" t="s">
        <v>1299</v>
      </c>
      <c r="D3768" s="405">
        <v>434.91</v>
      </c>
    </row>
    <row r="3769" spans="1:4" ht="51">
      <c r="A3769" s="405">
        <v>39024</v>
      </c>
      <c r="B3769" s="406" t="s">
        <v>10375</v>
      </c>
      <c r="C3769" s="405" t="s">
        <v>1299</v>
      </c>
      <c r="D3769" s="405">
        <v>987.21</v>
      </c>
    </row>
    <row r="3770" spans="1:4" ht="51">
      <c r="A3770" s="405">
        <v>4914</v>
      </c>
      <c r="B3770" s="406" t="s">
        <v>10376</v>
      </c>
      <c r="C3770" s="405" t="s">
        <v>1304</v>
      </c>
      <c r="D3770" s="405">
        <v>800.45</v>
      </c>
    </row>
    <row r="3771" spans="1:4" ht="38.25">
      <c r="A3771" s="405">
        <v>4917</v>
      </c>
      <c r="B3771" s="406" t="s">
        <v>10377</v>
      </c>
      <c r="C3771" s="405" t="s">
        <v>1304</v>
      </c>
      <c r="D3771" s="405">
        <v>552.79999999999995</v>
      </c>
    </row>
    <row r="3772" spans="1:4" ht="38.25">
      <c r="A3772" s="405">
        <v>39025</v>
      </c>
      <c r="B3772" s="406" t="s">
        <v>10378</v>
      </c>
      <c r="C3772" s="405" t="s">
        <v>1299</v>
      </c>
      <c r="D3772" s="407">
        <v>1012.28</v>
      </c>
    </row>
    <row r="3773" spans="1:4" ht="38.25">
      <c r="A3773" s="405">
        <v>4930</v>
      </c>
      <c r="B3773" s="406" t="s">
        <v>10379</v>
      </c>
      <c r="C3773" s="405" t="s">
        <v>1304</v>
      </c>
      <c r="D3773" s="405">
        <v>377.94</v>
      </c>
    </row>
    <row r="3774" spans="1:4" ht="51">
      <c r="A3774" s="405">
        <v>4922</v>
      </c>
      <c r="B3774" s="406" t="s">
        <v>10380</v>
      </c>
      <c r="C3774" s="405" t="s">
        <v>1304</v>
      </c>
      <c r="D3774" s="405">
        <v>512.77</v>
      </c>
    </row>
    <row r="3775" spans="1:4" ht="51">
      <c r="A3775" s="405">
        <v>4911</v>
      </c>
      <c r="B3775" s="406" t="s">
        <v>10381</v>
      </c>
      <c r="C3775" s="405" t="s">
        <v>1304</v>
      </c>
      <c r="D3775" s="405">
        <v>152.44</v>
      </c>
    </row>
    <row r="3776" spans="1:4" ht="51">
      <c r="A3776" s="405">
        <v>37518</v>
      </c>
      <c r="B3776" s="406" t="s">
        <v>10382</v>
      </c>
      <c r="C3776" s="405" t="s">
        <v>1304</v>
      </c>
      <c r="D3776" s="405">
        <v>194.6</v>
      </c>
    </row>
    <row r="3777" spans="1:4" ht="38.25">
      <c r="A3777" s="405">
        <v>4910</v>
      </c>
      <c r="B3777" s="406" t="s">
        <v>10383</v>
      </c>
      <c r="C3777" s="405" t="s">
        <v>1304</v>
      </c>
      <c r="D3777" s="405">
        <v>152.44</v>
      </c>
    </row>
    <row r="3778" spans="1:4" ht="51">
      <c r="A3778" s="405">
        <v>4943</v>
      </c>
      <c r="B3778" s="406" t="s">
        <v>10384</v>
      </c>
      <c r="C3778" s="405" t="s">
        <v>1304</v>
      </c>
      <c r="D3778" s="405">
        <v>241.95</v>
      </c>
    </row>
    <row r="3779" spans="1:4" ht="38.25">
      <c r="A3779" s="405">
        <v>5002</v>
      </c>
      <c r="B3779" s="406" t="s">
        <v>10385</v>
      </c>
      <c r="C3779" s="405" t="s">
        <v>1304</v>
      </c>
      <c r="D3779" s="405">
        <v>254.38</v>
      </c>
    </row>
    <row r="3780" spans="1:4" ht="25.5">
      <c r="A3780" s="405">
        <v>4977</v>
      </c>
      <c r="B3780" s="406" t="s">
        <v>10386</v>
      </c>
      <c r="C3780" s="405" t="s">
        <v>1304</v>
      </c>
      <c r="D3780" s="405">
        <v>171.71</v>
      </c>
    </row>
    <row r="3781" spans="1:4" ht="38.25">
      <c r="A3781" s="405">
        <v>5028</v>
      </c>
      <c r="B3781" s="406" t="s">
        <v>10387</v>
      </c>
      <c r="C3781" s="405" t="s">
        <v>1304</v>
      </c>
      <c r="D3781" s="405">
        <v>420.16</v>
      </c>
    </row>
    <row r="3782" spans="1:4" ht="38.25">
      <c r="A3782" s="405">
        <v>4998</v>
      </c>
      <c r="B3782" s="406" t="s">
        <v>10388</v>
      </c>
      <c r="C3782" s="405" t="s">
        <v>1304</v>
      </c>
      <c r="D3782" s="405">
        <v>348.95</v>
      </c>
    </row>
    <row r="3783" spans="1:4" ht="38.25">
      <c r="A3783" s="405">
        <v>4969</v>
      </c>
      <c r="B3783" s="406" t="s">
        <v>10389</v>
      </c>
      <c r="C3783" s="405" t="s">
        <v>1304</v>
      </c>
      <c r="D3783" s="405">
        <v>242.86</v>
      </c>
    </row>
    <row r="3784" spans="1:4" ht="51">
      <c r="A3784" s="405">
        <v>11364</v>
      </c>
      <c r="B3784" s="406" t="s">
        <v>10390</v>
      </c>
      <c r="C3784" s="405" t="s">
        <v>1299</v>
      </c>
      <c r="D3784" s="405">
        <v>120.27</v>
      </c>
    </row>
    <row r="3785" spans="1:4" ht="51">
      <c r="A3785" s="405">
        <v>11365</v>
      </c>
      <c r="B3785" s="406" t="s">
        <v>10391</v>
      </c>
      <c r="C3785" s="405" t="s">
        <v>1299</v>
      </c>
      <c r="D3785" s="405">
        <v>129.53</v>
      </c>
    </row>
    <row r="3786" spans="1:4" ht="51">
      <c r="A3786" s="405">
        <v>11366</v>
      </c>
      <c r="B3786" s="406" t="s">
        <v>10392</v>
      </c>
      <c r="C3786" s="405" t="s">
        <v>1299</v>
      </c>
      <c r="D3786" s="405">
        <v>137.08000000000001</v>
      </c>
    </row>
    <row r="3787" spans="1:4" ht="51">
      <c r="A3787" s="405">
        <v>11367</v>
      </c>
      <c r="B3787" s="406" t="s">
        <v>10393</v>
      </c>
      <c r="C3787" s="405" t="s">
        <v>1304</v>
      </c>
      <c r="D3787" s="405">
        <v>105.59</v>
      </c>
    </row>
    <row r="3788" spans="1:4" ht="51">
      <c r="A3788" s="405">
        <v>4989</v>
      </c>
      <c r="B3788" s="406" t="s">
        <v>10394</v>
      </c>
      <c r="C3788" s="405" t="s">
        <v>1299</v>
      </c>
      <c r="D3788" s="405">
        <v>274</v>
      </c>
    </row>
    <row r="3789" spans="1:4" ht="51">
      <c r="A3789" s="405">
        <v>4982</v>
      </c>
      <c r="B3789" s="406" t="s">
        <v>10395</v>
      </c>
      <c r="C3789" s="405" t="s">
        <v>1299</v>
      </c>
      <c r="D3789" s="405">
        <v>237.87</v>
      </c>
    </row>
    <row r="3790" spans="1:4" ht="63.75">
      <c r="A3790" s="405">
        <v>20322</v>
      </c>
      <c r="B3790" s="406" t="s">
        <v>10396</v>
      </c>
      <c r="C3790" s="405" t="s">
        <v>1299</v>
      </c>
      <c r="D3790" s="405">
        <v>209.65</v>
      </c>
    </row>
    <row r="3791" spans="1:4" ht="51">
      <c r="A3791" s="405">
        <v>10553</v>
      </c>
      <c r="B3791" s="406" t="s">
        <v>10397</v>
      </c>
      <c r="C3791" s="405" t="s">
        <v>1299</v>
      </c>
      <c r="D3791" s="405">
        <v>223.52</v>
      </c>
    </row>
    <row r="3792" spans="1:4" ht="51">
      <c r="A3792" s="405">
        <v>5020</v>
      </c>
      <c r="B3792" s="406" t="s">
        <v>10398</v>
      </c>
      <c r="C3792" s="405" t="s">
        <v>1299</v>
      </c>
      <c r="D3792" s="405">
        <v>231.74</v>
      </c>
    </row>
    <row r="3793" spans="1:4" ht="63.75">
      <c r="A3793" s="405">
        <v>4962</v>
      </c>
      <c r="B3793" s="406" t="s">
        <v>10399</v>
      </c>
      <c r="C3793" s="405" t="s">
        <v>1299</v>
      </c>
      <c r="D3793" s="405">
        <v>225.78</v>
      </c>
    </row>
    <row r="3794" spans="1:4" ht="51">
      <c r="A3794" s="405">
        <v>4981</v>
      </c>
      <c r="B3794" s="406" t="s">
        <v>10400</v>
      </c>
      <c r="C3794" s="405" t="s">
        <v>1299</v>
      </c>
      <c r="D3794" s="405">
        <v>159.66</v>
      </c>
    </row>
    <row r="3795" spans="1:4" ht="51">
      <c r="A3795" s="405">
        <v>10554</v>
      </c>
      <c r="B3795" s="406" t="s">
        <v>10401</v>
      </c>
      <c r="C3795" s="405" t="s">
        <v>1299</v>
      </c>
      <c r="D3795" s="405">
        <v>249.81</v>
      </c>
    </row>
    <row r="3796" spans="1:4" ht="63.75">
      <c r="A3796" s="405">
        <v>4964</v>
      </c>
      <c r="B3796" s="406" t="s">
        <v>10402</v>
      </c>
      <c r="C3796" s="405" t="s">
        <v>1299</v>
      </c>
      <c r="D3796" s="405">
        <v>274.16000000000003</v>
      </c>
    </row>
    <row r="3797" spans="1:4" ht="51">
      <c r="A3797" s="405">
        <v>4992</v>
      </c>
      <c r="B3797" s="406" t="s">
        <v>10403</v>
      </c>
      <c r="C3797" s="405" t="s">
        <v>1299</v>
      </c>
      <c r="D3797" s="405">
        <v>271.89999999999998</v>
      </c>
    </row>
    <row r="3798" spans="1:4" ht="51">
      <c r="A3798" s="405">
        <v>10555</v>
      </c>
      <c r="B3798" s="406" t="s">
        <v>10404</v>
      </c>
      <c r="C3798" s="405" t="s">
        <v>1299</v>
      </c>
      <c r="D3798" s="405">
        <v>241.1</v>
      </c>
    </row>
    <row r="3799" spans="1:4" ht="51">
      <c r="A3799" s="405">
        <v>4987</v>
      </c>
      <c r="B3799" s="406" t="s">
        <v>10405</v>
      </c>
      <c r="C3799" s="405" t="s">
        <v>1299</v>
      </c>
      <c r="D3799" s="405">
        <v>249.81</v>
      </c>
    </row>
    <row r="3800" spans="1:4" ht="51">
      <c r="A3800" s="405">
        <v>10556</v>
      </c>
      <c r="B3800" s="406" t="s">
        <v>10406</v>
      </c>
      <c r="C3800" s="405" t="s">
        <v>1299</v>
      </c>
      <c r="D3800" s="405">
        <v>256.14</v>
      </c>
    </row>
    <row r="3801" spans="1:4" ht="51">
      <c r="A3801" s="405">
        <v>4958</v>
      </c>
      <c r="B3801" s="406" t="s">
        <v>10407</v>
      </c>
      <c r="C3801" s="405" t="s">
        <v>1304</v>
      </c>
      <c r="D3801" s="405">
        <v>146.38999999999999</v>
      </c>
    </row>
    <row r="3802" spans="1:4" ht="51">
      <c r="A3802" s="405">
        <v>39502</v>
      </c>
      <c r="B3802" s="406" t="s">
        <v>10408</v>
      </c>
      <c r="C3802" s="405" t="s">
        <v>1299</v>
      </c>
      <c r="D3802" s="405">
        <v>354.79</v>
      </c>
    </row>
    <row r="3803" spans="1:4" ht="51">
      <c r="A3803" s="405">
        <v>39504</v>
      </c>
      <c r="B3803" s="406" t="s">
        <v>10409</v>
      </c>
      <c r="C3803" s="405" t="s">
        <v>1299</v>
      </c>
      <c r="D3803" s="405">
        <v>251.58</v>
      </c>
    </row>
    <row r="3804" spans="1:4" ht="51">
      <c r="A3804" s="405">
        <v>39503</v>
      </c>
      <c r="B3804" s="406" t="s">
        <v>10410</v>
      </c>
      <c r="C3804" s="405" t="s">
        <v>1299</v>
      </c>
      <c r="D3804" s="405">
        <v>385.44</v>
      </c>
    </row>
    <row r="3805" spans="1:4" ht="51">
      <c r="A3805" s="405">
        <v>39505</v>
      </c>
      <c r="B3805" s="406" t="s">
        <v>10411</v>
      </c>
      <c r="C3805" s="405" t="s">
        <v>1299</v>
      </c>
      <c r="D3805" s="405">
        <v>274.16000000000003</v>
      </c>
    </row>
    <row r="3806" spans="1:4">
      <c r="A3806" s="405">
        <v>25969</v>
      </c>
      <c r="B3806" s="406" t="s">
        <v>10412</v>
      </c>
      <c r="C3806" s="405" t="s">
        <v>1299</v>
      </c>
      <c r="D3806" s="405">
        <v>308.39999999999998</v>
      </c>
    </row>
    <row r="3807" spans="1:4" ht="38.25">
      <c r="A3807" s="405">
        <v>4944</v>
      </c>
      <c r="B3807" s="406" t="s">
        <v>10413</v>
      </c>
      <c r="C3807" s="405" t="s">
        <v>1304</v>
      </c>
      <c r="D3807" s="405">
        <v>296.72000000000003</v>
      </c>
    </row>
    <row r="3808" spans="1:4" ht="25.5">
      <c r="A3808" s="405">
        <v>21102</v>
      </c>
      <c r="B3808" s="406" t="s">
        <v>10414</v>
      </c>
      <c r="C3808" s="405" t="s">
        <v>1299</v>
      </c>
      <c r="D3808" s="405">
        <v>52.35</v>
      </c>
    </row>
    <row r="3809" spans="1:4" ht="25.5">
      <c r="A3809" s="405">
        <v>21101</v>
      </c>
      <c r="B3809" s="406" t="s">
        <v>10415</v>
      </c>
      <c r="C3809" s="405" t="s">
        <v>1299</v>
      </c>
      <c r="D3809" s="405">
        <v>33.619999999999997</v>
      </c>
    </row>
    <row r="3810" spans="1:4" ht="38.25">
      <c r="A3810" s="405">
        <v>34713</v>
      </c>
      <c r="B3810" s="406" t="s">
        <v>10416</v>
      </c>
      <c r="C3810" s="405" t="s">
        <v>1304</v>
      </c>
      <c r="D3810" s="405">
        <v>227.51</v>
      </c>
    </row>
    <row r="3811" spans="1:4" ht="51">
      <c r="A3811" s="405">
        <v>4947</v>
      </c>
      <c r="B3811" s="406" t="s">
        <v>10417</v>
      </c>
      <c r="C3811" s="405" t="s">
        <v>1304</v>
      </c>
      <c r="D3811" s="405">
        <v>485.69</v>
      </c>
    </row>
    <row r="3812" spans="1:4" ht="38.25">
      <c r="A3812" s="405">
        <v>37563</v>
      </c>
      <c r="B3812" s="406" t="s">
        <v>10418</v>
      </c>
      <c r="C3812" s="405" t="s">
        <v>1304</v>
      </c>
      <c r="D3812" s="405">
        <v>372.93</v>
      </c>
    </row>
    <row r="3813" spans="1:4" ht="38.25">
      <c r="A3813" s="405">
        <v>4948</v>
      </c>
      <c r="B3813" s="406" t="s">
        <v>10419</v>
      </c>
      <c r="C3813" s="405" t="s">
        <v>1304</v>
      </c>
      <c r="D3813" s="405">
        <v>338.45</v>
      </c>
    </row>
    <row r="3814" spans="1:4" ht="63.75">
      <c r="A3814" s="405">
        <v>37561</v>
      </c>
      <c r="B3814" s="406" t="s">
        <v>10420</v>
      </c>
      <c r="C3814" s="405" t="s">
        <v>1304</v>
      </c>
      <c r="D3814" s="405">
        <v>696.16</v>
      </c>
    </row>
    <row r="3815" spans="1:4" ht="51">
      <c r="A3815" s="405">
        <v>37562</v>
      </c>
      <c r="B3815" s="406" t="s">
        <v>10421</v>
      </c>
      <c r="C3815" s="405" t="s">
        <v>1304</v>
      </c>
      <c r="D3815" s="405">
        <v>446.51</v>
      </c>
    </row>
    <row r="3816" spans="1:4" ht="38.25">
      <c r="A3816" s="405">
        <v>37585</v>
      </c>
      <c r="B3816" s="406" t="s">
        <v>10422</v>
      </c>
      <c r="C3816" s="405" t="s">
        <v>1299</v>
      </c>
      <c r="D3816" s="405">
        <v>275.63</v>
      </c>
    </row>
    <row r="3817" spans="1:4" ht="51">
      <c r="A3817" s="405">
        <v>14164</v>
      </c>
      <c r="B3817" s="406" t="s">
        <v>10423</v>
      </c>
      <c r="C3817" s="405" t="s">
        <v>1299</v>
      </c>
      <c r="D3817" s="407">
        <v>1042.77</v>
      </c>
    </row>
    <row r="3818" spans="1:4" ht="51">
      <c r="A3818" s="405">
        <v>14163</v>
      </c>
      <c r="B3818" s="406" t="s">
        <v>10424</v>
      </c>
      <c r="C3818" s="405" t="s">
        <v>1299</v>
      </c>
      <c r="D3818" s="407">
        <v>1185.17</v>
      </c>
    </row>
    <row r="3819" spans="1:4" ht="51">
      <c r="A3819" s="405">
        <v>5051</v>
      </c>
      <c r="B3819" s="406" t="s">
        <v>10425</v>
      </c>
      <c r="C3819" s="405" t="s">
        <v>1299</v>
      </c>
      <c r="D3819" s="407">
        <v>1007.97</v>
      </c>
    </row>
    <row r="3820" spans="1:4" ht="51">
      <c r="A3820" s="405">
        <v>14162</v>
      </c>
      <c r="B3820" s="406" t="s">
        <v>10426</v>
      </c>
      <c r="C3820" s="405" t="s">
        <v>1299</v>
      </c>
      <c r="D3820" s="407">
        <v>1006.51</v>
      </c>
    </row>
    <row r="3821" spans="1:4" ht="51">
      <c r="A3821" s="405">
        <v>5052</v>
      </c>
      <c r="B3821" s="406" t="s">
        <v>10427</v>
      </c>
      <c r="C3821" s="405" t="s">
        <v>1299</v>
      </c>
      <c r="D3821" s="405">
        <v>751</v>
      </c>
    </row>
    <row r="3822" spans="1:4" ht="38.25">
      <c r="A3822" s="405">
        <v>14166</v>
      </c>
      <c r="B3822" s="406" t="s">
        <v>10428</v>
      </c>
      <c r="C3822" s="405" t="s">
        <v>1299</v>
      </c>
      <c r="D3822" s="405">
        <v>760.53</v>
      </c>
    </row>
    <row r="3823" spans="1:4" ht="38.25">
      <c r="A3823" s="405">
        <v>14165</v>
      </c>
      <c r="B3823" s="406" t="s">
        <v>10429</v>
      </c>
      <c r="C3823" s="405" t="s">
        <v>1299</v>
      </c>
      <c r="D3823" s="407">
        <v>1053.6099999999999</v>
      </c>
    </row>
    <row r="3824" spans="1:4" ht="38.25">
      <c r="A3824" s="405">
        <v>5050</v>
      </c>
      <c r="B3824" s="406" t="s">
        <v>10430</v>
      </c>
      <c r="C3824" s="405" t="s">
        <v>1299</v>
      </c>
      <c r="D3824" s="405">
        <v>259.32</v>
      </c>
    </row>
    <row r="3825" spans="1:4" ht="38.25">
      <c r="A3825" s="405">
        <v>12378</v>
      </c>
      <c r="B3825" s="406" t="s">
        <v>10431</v>
      </c>
      <c r="C3825" s="405" t="s">
        <v>1299</v>
      </c>
      <c r="D3825" s="405">
        <v>616.39</v>
      </c>
    </row>
    <row r="3826" spans="1:4" ht="25.5">
      <c r="A3826" s="405">
        <v>12366</v>
      </c>
      <c r="B3826" s="406" t="s">
        <v>10432</v>
      </c>
      <c r="C3826" s="405" t="s">
        <v>1299</v>
      </c>
      <c r="D3826" s="405">
        <v>540.11</v>
      </c>
    </row>
    <row r="3827" spans="1:4" ht="25.5">
      <c r="A3827" s="405">
        <v>5045</v>
      </c>
      <c r="B3827" s="406" t="s">
        <v>10433</v>
      </c>
      <c r="C3827" s="405" t="s">
        <v>1299</v>
      </c>
      <c r="D3827" s="405">
        <v>752.13</v>
      </c>
    </row>
    <row r="3828" spans="1:4" ht="25.5">
      <c r="A3828" s="405">
        <v>5044</v>
      </c>
      <c r="B3828" s="406" t="s">
        <v>10434</v>
      </c>
      <c r="C3828" s="405" t="s">
        <v>1299</v>
      </c>
      <c r="D3828" s="405">
        <v>530.64</v>
      </c>
    </row>
    <row r="3829" spans="1:4" ht="25.5">
      <c r="A3829" s="405">
        <v>5055</v>
      </c>
      <c r="B3829" s="406" t="s">
        <v>10435</v>
      </c>
      <c r="C3829" s="405" t="s">
        <v>1299</v>
      </c>
      <c r="D3829" s="405">
        <v>754.43</v>
      </c>
    </row>
    <row r="3830" spans="1:4" ht="25.5">
      <c r="A3830" s="405">
        <v>5053</v>
      </c>
      <c r="B3830" s="406" t="s">
        <v>10436</v>
      </c>
      <c r="C3830" s="405" t="s">
        <v>1299</v>
      </c>
      <c r="D3830" s="405">
        <v>587.19000000000005</v>
      </c>
    </row>
    <row r="3831" spans="1:4" ht="25.5">
      <c r="A3831" s="405">
        <v>5035</v>
      </c>
      <c r="B3831" s="406" t="s">
        <v>10437</v>
      </c>
      <c r="C3831" s="405" t="s">
        <v>1299</v>
      </c>
      <c r="D3831" s="405">
        <v>960.05</v>
      </c>
    </row>
    <row r="3832" spans="1:4" ht="25.5">
      <c r="A3832" s="405">
        <v>5036</v>
      </c>
      <c r="B3832" s="406" t="s">
        <v>10438</v>
      </c>
      <c r="C3832" s="405" t="s">
        <v>1299</v>
      </c>
      <c r="D3832" s="407">
        <v>1602.64</v>
      </c>
    </row>
    <row r="3833" spans="1:4" ht="25.5">
      <c r="A3833" s="405">
        <v>5059</v>
      </c>
      <c r="B3833" s="406" t="s">
        <v>10439</v>
      </c>
      <c r="C3833" s="405" t="s">
        <v>1299</v>
      </c>
      <c r="D3833" s="405">
        <v>750.85</v>
      </c>
    </row>
    <row r="3834" spans="1:4" ht="25.5">
      <c r="A3834" s="405">
        <v>5034</v>
      </c>
      <c r="B3834" s="406" t="s">
        <v>10440</v>
      </c>
      <c r="C3834" s="405" t="s">
        <v>1299</v>
      </c>
      <c r="D3834" s="407">
        <v>1036.0999999999999</v>
      </c>
    </row>
    <row r="3835" spans="1:4" ht="25.5">
      <c r="A3835" s="405">
        <v>5056</v>
      </c>
      <c r="B3835" s="406" t="s">
        <v>10441</v>
      </c>
      <c r="C3835" s="405" t="s">
        <v>1299</v>
      </c>
      <c r="D3835" s="405">
        <v>805.07</v>
      </c>
    </row>
    <row r="3836" spans="1:4" ht="25.5">
      <c r="A3836" s="405">
        <v>5057</v>
      </c>
      <c r="B3836" s="406" t="s">
        <v>10442</v>
      </c>
      <c r="C3836" s="405" t="s">
        <v>1299</v>
      </c>
      <c r="D3836" s="405">
        <v>645.66</v>
      </c>
    </row>
    <row r="3837" spans="1:4" ht="25.5">
      <c r="A3837" s="405">
        <v>5033</v>
      </c>
      <c r="B3837" s="406" t="s">
        <v>10443</v>
      </c>
      <c r="C3837" s="405" t="s">
        <v>1299</v>
      </c>
      <c r="D3837" s="405">
        <v>536</v>
      </c>
    </row>
    <row r="3838" spans="1:4" ht="25.5">
      <c r="A3838" s="405">
        <v>5038</v>
      </c>
      <c r="B3838" s="406" t="s">
        <v>10444</v>
      </c>
      <c r="C3838" s="405" t="s">
        <v>1299</v>
      </c>
      <c r="D3838" s="405">
        <v>436.84</v>
      </c>
    </row>
    <row r="3839" spans="1:4" ht="25.5">
      <c r="A3839" s="405">
        <v>12372</v>
      </c>
      <c r="B3839" s="406" t="s">
        <v>10445</v>
      </c>
      <c r="C3839" s="405" t="s">
        <v>1299</v>
      </c>
      <c r="D3839" s="405">
        <v>575.66</v>
      </c>
    </row>
    <row r="3840" spans="1:4" ht="25.5">
      <c r="A3840" s="405">
        <v>13339</v>
      </c>
      <c r="B3840" s="406" t="s">
        <v>10446</v>
      </c>
      <c r="C3840" s="405" t="s">
        <v>1299</v>
      </c>
      <c r="D3840" s="405">
        <v>855.78</v>
      </c>
    </row>
    <row r="3841" spans="1:4" ht="25.5">
      <c r="A3841" s="405">
        <v>12373</v>
      </c>
      <c r="B3841" s="406" t="s">
        <v>10447</v>
      </c>
      <c r="C3841" s="405" t="s">
        <v>1299</v>
      </c>
      <c r="D3841" s="405">
        <v>896.19</v>
      </c>
    </row>
    <row r="3842" spans="1:4" ht="25.5">
      <c r="A3842" s="405">
        <v>12388</v>
      </c>
      <c r="B3842" s="406" t="s">
        <v>10448</v>
      </c>
      <c r="C3842" s="405" t="s">
        <v>1299</v>
      </c>
      <c r="D3842" s="405">
        <v>153.49</v>
      </c>
    </row>
    <row r="3843" spans="1:4">
      <c r="A3843" s="405">
        <v>34695</v>
      </c>
      <c r="B3843" s="406" t="s">
        <v>10449</v>
      </c>
      <c r="C3843" s="405" t="s">
        <v>1299</v>
      </c>
      <c r="D3843" s="405">
        <v>616.4</v>
      </c>
    </row>
    <row r="3844" spans="1:4">
      <c r="A3844" s="405">
        <v>34692</v>
      </c>
      <c r="B3844" s="406" t="s">
        <v>10450</v>
      </c>
      <c r="C3844" s="405" t="s">
        <v>1299</v>
      </c>
      <c r="D3844" s="407">
        <v>1479.36</v>
      </c>
    </row>
    <row r="3845" spans="1:4">
      <c r="A3845" s="405">
        <v>26028</v>
      </c>
      <c r="B3845" s="406" t="s">
        <v>10451</v>
      </c>
      <c r="C3845" s="405" t="s">
        <v>1306</v>
      </c>
      <c r="D3845" s="405">
        <v>266.64</v>
      </c>
    </row>
    <row r="3846" spans="1:4" ht="38.25">
      <c r="A3846" s="405">
        <v>11844</v>
      </c>
      <c r="B3846" s="406" t="s">
        <v>10452</v>
      </c>
      <c r="C3846" s="405" t="s">
        <v>1303</v>
      </c>
      <c r="D3846" s="405">
        <v>25.41</v>
      </c>
    </row>
    <row r="3847" spans="1:4" ht="38.25">
      <c r="A3847" s="405">
        <v>4465</v>
      </c>
      <c r="B3847" s="406" t="s">
        <v>10453</v>
      </c>
      <c r="C3847" s="405" t="s">
        <v>1303</v>
      </c>
      <c r="D3847" s="405">
        <v>24.35</v>
      </c>
    </row>
    <row r="3848" spans="1:4" ht="38.25">
      <c r="A3848" s="405">
        <v>35273</v>
      </c>
      <c r="B3848" s="406" t="s">
        <v>10454</v>
      </c>
      <c r="C3848" s="405" t="s">
        <v>1303</v>
      </c>
      <c r="D3848" s="405">
        <v>26.91</v>
      </c>
    </row>
    <row r="3849" spans="1:4" ht="38.25">
      <c r="A3849" s="405">
        <v>4470</v>
      </c>
      <c r="B3849" s="406" t="s">
        <v>10455</v>
      </c>
      <c r="C3849" s="405" t="s">
        <v>1303</v>
      </c>
      <c r="D3849" s="405">
        <v>40.21</v>
      </c>
    </row>
    <row r="3850" spans="1:4" ht="38.25">
      <c r="A3850" s="405">
        <v>20204</v>
      </c>
      <c r="B3850" s="406" t="s">
        <v>10456</v>
      </c>
      <c r="C3850" s="405" t="s">
        <v>1303</v>
      </c>
      <c r="D3850" s="405">
        <v>35.880000000000003</v>
      </c>
    </row>
    <row r="3851" spans="1:4" ht="38.25">
      <c r="A3851" s="405">
        <v>20208</v>
      </c>
      <c r="B3851" s="406" t="s">
        <v>10457</v>
      </c>
      <c r="C3851" s="405" t="s">
        <v>1303</v>
      </c>
      <c r="D3851" s="405">
        <v>42.13</v>
      </c>
    </row>
    <row r="3852" spans="1:4" ht="38.25">
      <c r="A3852" s="405">
        <v>4437</v>
      </c>
      <c r="B3852" s="406" t="s">
        <v>10458</v>
      </c>
      <c r="C3852" s="405" t="s">
        <v>1303</v>
      </c>
      <c r="D3852" s="405">
        <v>29.12</v>
      </c>
    </row>
    <row r="3853" spans="1:4" ht="38.25">
      <c r="A3853" s="405">
        <v>14580</v>
      </c>
      <c r="B3853" s="406" t="s">
        <v>10459</v>
      </c>
      <c r="C3853" s="405" t="s">
        <v>1303</v>
      </c>
      <c r="D3853" s="405">
        <v>31.71</v>
      </c>
    </row>
    <row r="3854" spans="1:4" ht="25.5">
      <c r="A3854" s="405">
        <v>40304</v>
      </c>
      <c r="B3854" s="406" t="s">
        <v>10460</v>
      </c>
      <c r="C3854" s="405" t="s">
        <v>1296</v>
      </c>
      <c r="D3854" s="405">
        <v>13.37</v>
      </c>
    </row>
    <row r="3855" spans="1:4" ht="25.5">
      <c r="A3855" s="405">
        <v>5065</v>
      </c>
      <c r="B3855" s="406" t="s">
        <v>10461</v>
      </c>
      <c r="C3855" s="405" t="s">
        <v>1296</v>
      </c>
      <c r="D3855" s="405">
        <v>20.6</v>
      </c>
    </row>
    <row r="3856" spans="1:4" ht="25.5">
      <c r="A3856" s="405">
        <v>5072</v>
      </c>
      <c r="B3856" s="406" t="s">
        <v>10462</v>
      </c>
      <c r="C3856" s="405" t="s">
        <v>1296</v>
      </c>
      <c r="D3856" s="405">
        <v>19.059999999999999</v>
      </c>
    </row>
    <row r="3857" spans="1:4">
      <c r="A3857" s="405">
        <v>5066</v>
      </c>
      <c r="B3857" s="406" t="s">
        <v>10463</v>
      </c>
      <c r="C3857" s="405" t="s">
        <v>1296</v>
      </c>
      <c r="D3857" s="405">
        <v>14.27</v>
      </c>
    </row>
    <row r="3858" spans="1:4" ht="25.5">
      <c r="A3858" s="405">
        <v>5063</v>
      </c>
      <c r="B3858" s="406" t="s">
        <v>10464</v>
      </c>
      <c r="C3858" s="405" t="s">
        <v>1296</v>
      </c>
      <c r="D3858" s="405">
        <v>12.92</v>
      </c>
    </row>
    <row r="3859" spans="1:4" ht="25.5">
      <c r="A3859" s="405">
        <v>20247</v>
      </c>
      <c r="B3859" s="406" t="s">
        <v>10465</v>
      </c>
      <c r="C3859" s="405" t="s">
        <v>1296</v>
      </c>
      <c r="D3859" s="405">
        <v>11.99</v>
      </c>
    </row>
    <row r="3860" spans="1:4" ht="25.5">
      <c r="A3860" s="405">
        <v>5074</v>
      </c>
      <c r="B3860" s="406" t="s">
        <v>10466</v>
      </c>
      <c r="C3860" s="405" t="s">
        <v>1296</v>
      </c>
      <c r="D3860" s="405">
        <v>12.14</v>
      </c>
    </row>
    <row r="3861" spans="1:4" ht="25.5">
      <c r="A3861" s="405">
        <v>5067</v>
      </c>
      <c r="B3861" s="406" t="s">
        <v>10467</v>
      </c>
      <c r="C3861" s="405" t="s">
        <v>1296</v>
      </c>
      <c r="D3861" s="405">
        <v>11.54</v>
      </c>
    </row>
    <row r="3862" spans="1:4" ht="25.5">
      <c r="A3862" s="405">
        <v>5078</v>
      </c>
      <c r="B3862" s="406" t="s">
        <v>10468</v>
      </c>
      <c r="C3862" s="405" t="s">
        <v>1296</v>
      </c>
      <c r="D3862" s="405">
        <v>11.41</v>
      </c>
    </row>
    <row r="3863" spans="1:4" ht="25.5">
      <c r="A3863" s="405">
        <v>5068</v>
      </c>
      <c r="B3863" s="406" t="s">
        <v>10469</v>
      </c>
      <c r="C3863" s="405" t="s">
        <v>1296</v>
      </c>
      <c r="D3863" s="405">
        <v>10.83</v>
      </c>
    </row>
    <row r="3864" spans="1:4" ht="25.5">
      <c r="A3864" s="405">
        <v>5073</v>
      </c>
      <c r="B3864" s="406" t="s">
        <v>10470</v>
      </c>
      <c r="C3864" s="405" t="s">
        <v>1296</v>
      </c>
      <c r="D3864" s="405">
        <v>11.04</v>
      </c>
    </row>
    <row r="3865" spans="1:4" ht="25.5">
      <c r="A3865" s="405">
        <v>5069</v>
      </c>
      <c r="B3865" s="406" t="s">
        <v>10471</v>
      </c>
      <c r="C3865" s="405" t="s">
        <v>1296</v>
      </c>
      <c r="D3865" s="405">
        <v>11.04</v>
      </c>
    </row>
    <row r="3866" spans="1:4" ht="25.5">
      <c r="A3866" s="405">
        <v>5070</v>
      </c>
      <c r="B3866" s="406" t="s">
        <v>10472</v>
      </c>
      <c r="C3866" s="405" t="s">
        <v>1296</v>
      </c>
      <c r="D3866" s="405">
        <v>11.16</v>
      </c>
    </row>
    <row r="3867" spans="1:4" ht="25.5">
      <c r="A3867" s="405">
        <v>5071</v>
      </c>
      <c r="B3867" s="406" t="s">
        <v>10473</v>
      </c>
      <c r="C3867" s="405" t="s">
        <v>1296</v>
      </c>
      <c r="D3867" s="405">
        <v>10.83</v>
      </c>
    </row>
    <row r="3868" spans="1:4" ht="25.5">
      <c r="A3868" s="405">
        <v>5061</v>
      </c>
      <c r="B3868" s="406" t="s">
        <v>10474</v>
      </c>
      <c r="C3868" s="405" t="s">
        <v>1296</v>
      </c>
      <c r="D3868" s="405">
        <v>10.65</v>
      </c>
    </row>
    <row r="3869" spans="1:4" ht="25.5">
      <c r="A3869" s="405">
        <v>5075</v>
      </c>
      <c r="B3869" s="406" t="s">
        <v>6439</v>
      </c>
      <c r="C3869" s="405" t="s">
        <v>1296</v>
      </c>
      <c r="D3869" s="405">
        <v>10.83</v>
      </c>
    </row>
    <row r="3870" spans="1:4" ht="25.5">
      <c r="A3870" s="405">
        <v>39027</v>
      </c>
      <c r="B3870" s="406" t="s">
        <v>10475</v>
      </c>
      <c r="C3870" s="405" t="s">
        <v>1296</v>
      </c>
      <c r="D3870" s="405">
        <v>10.82</v>
      </c>
    </row>
    <row r="3871" spans="1:4" ht="25.5">
      <c r="A3871" s="405">
        <v>5062</v>
      </c>
      <c r="B3871" s="406" t="s">
        <v>10476</v>
      </c>
      <c r="C3871" s="405" t="s">
        <v>1296</v>
      </c>
      <c r="D3871" s="405">
        <v>10.97</v>
      </c>
    </row>
    <row r="3872" spans="1:4" ht="25.5">
      <c r="A3872" s="405">
        <v>40568</v>
      </c>
      <c r="B3872" s="406" t="s">
        <v>10477</v>
      </c>
      <c r="C3872" s="405" t="s">
        <v>1296</v>
      </c>
      <c r="D3872" s="405">
        <v>10.91</v>
      </c>
    </row>
    <row r="3873" spans="1:4" ht="25.5">
      <c r="A3873" s="405">
        <v>39026</v>
      </c>
      <c r="B3873" s="406" t="s">
        <v>10478</v>
      </c>
      <c r="C3873" s="405" t="s">
        <v>1296</v>
      </c>
      <c r="D3873" s="405">
        <v>12.18</v>
      </c>
    </row>
    <row r="3874" spans="1:4" ht="25.5">
      <c r="A3874" s="405">
        <v>11572</v>
      </c>
      <c r="B3874" s="406" t="s">
        <v>10479</v>
      </c>
      <c r="C3874" s="405" t="s">
        <v>1299</v>
      </c>
      <c r="D3874" s="405">
        <v>15.75</v>
      </c>
    </row>
    <row r="3875" spans="1:4" ht="63.75">
      <c r="A3875" s="405">
        <v>42431</v>
      </c>
      <c r="B3875" s="406" t="s">
        <v>12003</v>
      </c>
      <c r="C3875" s="405" t="s">
        <v>1299</v>
      </c>
      <c r="D3875" s="407">
        <v>3441.11</v>
      </c>
    </row>
    <row r="3876" spans="1:4">
      <c r="A3876" s="405">
        <v>11149</v>
      </c>
      <c r="B3876" s="406" t="s">
        <v>10480</v>
      </c>
      <c r="C3876" s="405" t="s">
        <v>1309</v>
      </c>
      <c r="D3876" s="405">
        <v>164.1</v>
      </c>
    </row>
    <row r="3877" spans="1:4" ht="38.25">
      <c r="A3877" s="405">
        <v>511</v>
      </c>
      <c r="B3877" s="406" t="s">
        <v>10481</v>
      </c>
      <c r="C3877" s="405" t="s">
        <v>1298</v>
      </c>
      <c r="D3877" s="405">
        <v>12.2</v>
      </c>
    </row>
    <row r="3878" spans="1:4" ht="25.5">
      <c r="A3878" s="405">
        <v>11174</v>
      </c>
      <c r="B3878" s="406" t="s">
        <v>10482</v>
      </c>
      <c r="C3878" s="405" t="s">
        <v>1310</v>
      </c>
      <c r="D3878" s="405">
        <v>465.93</v>
      </c>
    </row>
    <row r="3879" spans="1:4" ht="38.25">
      <c r="A3879" s="405">
        <v>37540</v>
      </c>
      <c r="B3879" s="406" t="s">
        <v>10483</v>
      </c>
      <c r="C3879" s="405" t="s">
        <v>1299</v>
      </c>
      <c r="D3879" s="407">
        <v>65692.58</v>
      </c>
    </row>
    <row r="3880" spans="1:4" ht="38.25">
      <c r="A3880" s="405">
        <v>37548</v>
      </c>
      <c r="B3880" s="406" t="s">
        <v>10484</v>
      </c>
      <c r="C3880" s="405" t="s">
        <v>1299</v>
      </c>
      <c r="D3880" s="407">
        <v>87075.18</v>
      </c>
    </row>
    <row r="3881" spans="1:4" ht="51">
      <c r="A3881" s="405">
        <v>39828</v>
      </c>
      <c r="B3881" s="406" t="s">
        <v>10485</v>
      </c>
      <c r="C3881" s="405" t="s">
        <v>1299</v>
      </c>
      <c r="D3881" s="405">
        <v>522.36</v>
      </c>
    </row>
    <row r="3882" spans="1:4" ht="76.5">
      <c r="A3882" s="405">
        <v>12273</v>
      </c>
      <c r="B3882" s="406" t="s">
        <v>10486</v>
      </c>
      <c r="C3882" s="405" t="s">
        <v>1299</v>
      </c>
      <c r="D3882" s="405">
        <v>50.73</v>
      </c>
    </row>
    <row r="3883" spans="1:4" ht="25.5">
      <c r="A3883" s="405">
        <v>38392</v>
      </c>
      <c r="B3883" s="406" t="s">
        <v>10487</v>
      </c>
      <c r="C3883" s="405" t="s">
        <v>1299</v>
      </c>
      <c r="D3883" s="405">
        <v>47.3</v>
      </c>
    </row>
    <row r="3884" spans="1:4" ht="25.5">
      <c r="A3884" s="405">
        <v>11735</v>
      </c>
      <c r="B3884" s="406" t="s">
        <v>10488</v>
      </c>
      <c r="C3884" s="405" t="s">
        <v>1299</v>
      </c>
      <c r="D3884" s="405">
        <v>3.73</v>
      </c>
    </row>
    <row r="3885" spans="1:4" ht="25.5">
      <c r="A3885" s="405">
        <v>11733</v>
      </c>
      <c r="B3885" s="406" t="s">
        <v>10489</v>
      </c>
      <c r="C3885" s="405" t="s">
        <v>1299</v>
      </c>
      <c r="D3885" s="405">
        <v>1.82</v>
      </c>
    </row>
    <row r="3886" spans="1:4" ht="25.5">
      <c r="A3886" s="405">
        <v>11734</v>
      </c>
      <c r="B3886" s="406" t="s">
        <v>10490</v>
      </c>
      <c r="C3886" s="405" t="s">
        <v>1299</v>
      </c>
      <c r="D3886" s="405">
        <v>2.81</v>
      </c>
    </row>
    <row r="3887" spans="1:4" ht="25.5">
      <c r="A3887" s="405">
        <v>11737</v>
      </c>
      <c r="B3887" s="406" t="s">
        <v>10491</v>
      </c>
      <c r="C3887" s="405" t="s">
        <v>1299</v>
      </c>
      <c r="D3887" s="405">
        <v>4.9800000000000004</v>
      </c>
    </row>
    <row r="3888" spans="1:4" ht="25.5">
      <c r="A3888" s="405">
        <v>11738</v>
      </c>
      <c r="B3888" s="406" t="s">
        <v>10492</v>
      </c>
      <c r="C3888" s="405" t="s">
        <v>1299</v>
      </c>
      <c r="D3888" s="405">
        <v>8.1</v>
      </c>
    </row>
    <row r="3889" spans="1:4" ht="38.25">
      <c r="A3889" s="405">
        <v>36143</v>
      </c>
      <c r="B3889" s="406" t="s">
        <v>10493</v>
      </c>
      <c r="C3889" s="405" t="s">
        <v>1299</v>
      </c>
      <c r="D3889" s="405">
        <v>26.44</v>
      </c>
    </row>
    <row r="3890" spans="1:4" ht="25.5">
      <c r="A3890" s="405">
        <v>36142</v>
      </c>
      <c r="B3890" s="406" t="s">
        <v>10494</v>
      </c>
      <c r="C3890" s="405" t="s">
        <v>1299</v>
      </c>
      <c r="D3890" s="405">
        <v>1.93</v>
      </c>
    </row>
    <row r="3891" spans="1:4">
      <c r="A3891" s="405">
        <v>36146</v>
      </c>
      <c r="B3891" s="406" t="s">
        <v>10495</v>
      </c>
      <c r="C3891" s="405" t="s">
        <v>1299</v>
      </c>
      <c r="D3891" s="405">
        <v>219.3</v>
      </c>
    </row>
    <row r="3892" spans="1:4" ht="38.25">
      <c r="A3892" s="405">
        <v>39015</v>
      </c>
      <c r="B3892" s="406" t="s">
        <v>10496</v>
      </c>
      <c r="C3892" s="405" t="s">
        <v>1299</v>
      </c>
      <c r="D3892" s="405">
        <v>0.59</v>
      </c>
    </row>
    <row r="3893" spans="1:4">
      <c r="A3893" s="405">
        <v>38377</v>
      </c>
      <c r="B3893" s="406" t="s">
        <v>10497</v>
      </c>
      <c r="C3893" s="405" t="s">
        <v>1299</v>
      </c>
      <c r="D3893" s="405">
        <v>20.9</v>
      </c>
    </row>
    <row r="3894" spans="1:4">
      <c r="A3894" s="405">
        <v>38376</v>
      </c>
      <c r="B3894" s="406" t="s">
        <v>10498</v>
      </c>
      <c r="C3894" s="405" t="s">
        <v>1299</v>
      </c>
      <c r="D3894" s="405">
        <v>23.83</v>
      </c>
    </row>
    <row r="3895" spans="1:4" ht="25.5">
      <c r="A3895" s="405">
        <v>38116</v>
      </c>
      <c r="B3895" s="406" t="s">
        <v>10499</v>
      </c>
      <c r="C3895" s="405" t="s">
        <v>1299</v>
      </c>
      <c r="D3895" s="405">
        <v>3.75</v>
      </c>
    </row>
    <row r="3896" spans="1:4" ht="38.25">
      <c r="A3896" s="405">
        <v>38066</v>
      </c>
      <c r="B3896" s="406" t="s">
        <v>10500</v>
      </c>
      <c r="C3896" s="405" t="s">
        <v>1299</v>
      </c>
      <c r="D3896" s="405">
        <v>6.19</v>
      </c>
    </row>
    <row r="3897" spans="1:4" ht="25.5">
      <c r="A3897" s="405">
        <v>38117</v>
      </c>
      <c r="B3897" s="406" t="s">
        <v>10501</v>
      </c>
      <c r="C3897" s="405" t="s">
        <v>1299</v>
      </c>
      <c r="D3897" s="405">
        <v>6.39</v>
      </c>
    </row>
    <row r="3898" spans="1:4" ht="38.25">
      <c r="A3898" s="405">
        <v>38067</v>
      </c>
      <c r="B3898" s="406" t="s">
        <v>10502</v>
      </c>
      <c r="C3898" s="405" t="s">
        <v>1299</v>
      </c>
      <c r="D3898" s="405">
        <v>8.7200000000000006</v>
      </c>
    </row>
    <row r="3899" spans="1:4" ht="38.25">
      <c r="A3899" s="405">
        <v>41757</v>
      </c>
      <c r="B3899" s="406" t="s">
        <v>10503</v>
      </c>
      <c r="C3899" s="405" t="s">
        <v>1299</v>
      </c>
      <c r="D3899" s="407">
        <v>10942.78</v>
      </c>
    </row>
    <row r="3900" spans="1:4" ht="51">
      <c r="A3900" s="405">
        <v>5080</v>
      </c>
      <c r="B3900" s="406" t="s">
        <v>10504</v>
      </c>
      <c r="C3900" s="405" t="s">
        <v>1299</v>
      </c>
      <c r="D3900" s="405">
        <v>11.16</v>
      </c>
    </row>
    <row r="3901" spans="1:4" ht="63.75">
      <c r="A3901" s="405">
        <v>11522</v>
      </c>
      <c r="B3901" s="406" t="s">
        <v>10505</v>
      </c>
      <c r="C3901" s="405" t="s">
        <v>1299</v>
      </c>
      <c r="D3901" s="405">
        <v>13.96</v>
      </c>
    </row>
    <row r="3902" spans="1:4" ht="63.75">
      <c r="A3902" s="405">
        <v>11523</v>
      </c>
      <c r="B3902" s="406" t="s">
        <v>10506</v>
      </c>
      <c r="C3902" s="405" t="s">
        <v>1299</v>
      </c>
      <c r="D3902" s="405">
        <v>13.06</v>
      </c>
    </row>
    <row r="3903" spans="1:4" ht="51">
      <c r="A3903" s="405">
        <v>11524</v>
      </c>
      <c r="B3903" s="406" t="s">
        <v>10507</v>
      </c>
      <c r="C3903" s="405" t="s">
        <v>1299</v>
      </c>
      <c r="D3903" s="405">
        <v>26.89</v>
      </c>
    </row>
    <row r="3904" spans="1:4" ht="51">
      <c r="A3904" s="405">
        <v>38168</v>
      </c>
      <c r="B3904" s="406" t="s">
        <v>10508</v>
      </c>
      <c r="C3904" s="405" t="s">
        <v>1299</v>
      </c>
      <c r="D3904" s="405">
        <v>129.81</v>
      </c>
    </row>
    <row r="3905" spans="1:4" ht="38.25">
      <c r="A3905" s="405">
        <v>13393</v>
      </c>
      <c r="B3905" s="406" t="s">
        <v>10509</v>
      </c>
      <c r="C3905" s="405" t="s">
        <v>1299</v>
      </c>
      <c r="D3905" s="405">
        <v>193.11</v>
      </c>
    </row>
    <row r="3906" spans="1:4" ht="38.25">
      <c r="A3906" s="405">
        <v>13395</v>
      </c>
      <c r="B3906" s="406" t="s">
        <v>10510</v>
      </c>
      <c r="C3906" s="405" t="s">
        <v>1299</v>
      </c>
      <c r="D3906" s="405">
        <v>231.57</v>
      </c>
    </row>
    <row r="3907" spans="1:4" ht="38.25">
      <c r="A3907" s="405">
        <v>12039</v>
      </c>
      <c r="B3907" s="406" t="s">
        <v>10511</v>
      </c>
      <c r="C3907" s="405" t="s">
        <v>1299</v>
      </c>
      <c r="D3907" s="405">
        <v>309.86</v>
      </c>
    </row>
    <row r="3908" spans="1:4" ht="38.25">
      <c r="A3908" s="405">
        <v>13396</v>
      </c>
      <c r="B3908" s="406" t="s">
        <v>10512</v>
      </c>
      <c r="C3908" s="405" t="s">
        <v>1299</v>
      </c>
      <c r="D3908" s="405">
        <v>495.6</v>
      </c>
    </row>
    <row r="3909" spans="1:4" ht="38.25">
      <c r="A3909" s="405">
        <v>13397</v>
      </c>
      <c r="B3909" s="406" t="s">
        <v>10513</v>
      </c>
      <c r="C3909" s="405" t="s">
        <v>1299</v>
      </c>
      <c r="D3909" s="405">
        <v>500.92</v>
      </c>
    </row>
    <row r="3910" spans="1:4" ht="38.25">
      <c r="A3910" s="405">
        <v>12041</v>
      </c>
      <c r="B3910" s="406" t="s">
        <v>10514</v>
      </c>
      <c r="C3910" s="405" t="s">
        <v>1299</v>
      </c>
      <c r="D3910" s="405">
        <v>677.9</v>
      </c>
    </row>
    <row r="3911" spans="1:4" ht="38.25">
      <c r="A3911" s="405">
        <v>12043</v>
      </c>
      <c r="B3911" s="406" t="s">
        <v>10515</v>
      </c>
      <c r="C3911" s="405" t="s">
        <v>1299</v>
      </c>
      <c r="D3911" s="405">
        <v>781.68</v>
      </c>
    </row>
    <row r="3912" spans="1:4" ht="38.25">
      <c r="A3912" s="405">
        <v>39762</v>
      </c>
      <c r="B3912" s="406" t="s">
        <v>10516</v>
      </c>
      <c r="C3912" s="405" t="s">
        <v>1299</v>
      </c>
      <c r="D3912" s="405">
        <v>528.11</v>
      </c>
    </row>
    <row r="3913" spans="1:4" ht="38.25">
      <c r="A3913" s="405">
        <v>12042</v>
      </c>
      <c r="B3913" s="406" t="s">
        <v>10517</v>
      </c>
      <c r="C3913" s="405" t="s">
        <v>1299</v>
      </c>
      <c r="D3913" s="405">
        <v>528.24</v>
      </c>
    </row>
    <row r="3914" spans="1:4" ht="38.25">
      <c r="A3914" s="405">
        <v>39763</v>
      </c>
      <c r="B3914" s="406" t="s">
        <v>10518</v>
      </c>
      <c r="C3914" s="405" t="s">
        <v>1299</v>
      </c>
      <c r="D3914" s="405">
        <v>797.02</v>
      </c>
    </row>
    <row r="3915" spans="1:4" ht="38.25">
      <c r="A3915" s="405">
        <v>39756</v>
      </c>
      <c r="B3915" s="406" t="s">
        <v>10519</v>
      </c>
      <c r="C3915" s="405" t="s">
        <v>1299</v>
      </c>
      <c r="D3915" s="405">
        <v>241.64</v>
      </c>
    </row>
    <row r="3916" spans="1:4" ht="38.25">
      <c r="A3916" s="405">
        <v>12038</v>
      </c>
      <c r="B3916" s="406" t="s">
        <v>10520</v>
      </c>
      <c r="C3916" s="405" t="s">
        <v>1299</v>
      </c>
      <c r="D3916" s="405">
        <v>269.77</v>
      </c>
    </row>
    <row r="3917" spans="1:4" ht="38.25">
      <c r="A3917" s="405">
        <v>12040</v>
      </c>
      <c r="B3917" s="406" t="s">
        <v>10521</v>
      </c>
      <c r="C3917" s="405" t="s">
        <v>1299</v>
      </c>
      <c r="D3917" s="405">
        <v>344.69</v>
      </c>
    </row>
    <row r="3918" spans="1:4" ht="38.25">
      <c r="A3918" s="405">
        <v>39757</v>
      </c>
      <c r="B3918" s="406" t="s">
        <v>10522</v>
      </c>
      <c r="C3918" s="405" t="s">
        <v>1299</v>
      </c>
      <c r="D3918" s="405">
        <v>368.57</v>
      </c>
    </row>
    <row r="3919" spans="1:4" ht="38.25">
      <c r="A3919" s="405">
        <v>39758</v>
      </c>
      <c r="B3919" s="406" t="s">
        <v>10523</v>
      </c>
      <c r="C3919" s="405" t="s">
        <v>1299</v>
      </c>
      <c r="D3919" s="405">
        <v>478.43</v>
      </c>
    </row>
    <row r="3920" spans="1:4" ht="38.25">
      <c r="A3920" s="405">
        <v>39759</v>
      </c>
      <c r="B3920" s="406" t="s">
        <v>10524</v>
      </c>
      <c r="C3920" s="405" t="s">
        <v>1299</v>
      </c>
      <c r="D3920" s="405">
        <v>653.67999999999995</v>
      </c>
    </row>
    <row r="3921" spans="1:4" ht="38.25">
      <c r="A3921" s="405">
        <v>39760</v>
      </c>
      <c r="B3921" s="406" t="s">
        <v>10525</v>
      </c>
      <c r="C3921" s="405" t="s">
        <v>1299</v>
      </c>
      <c r="D3921" s="405">
        <v>656.67</v>
      </c>
    </row>
    <row r="3922" spans="1:4" ht="38.25">
      <c r="A3922" s="405">
        <v>39761</v>
      </c>
      <c r="B3922" s="406" t="s">
        <v>10526</v>
      </c>
      <c r="C3922" s="405" t="s">
        <v>1299</v>
      </c>
      <c r="D3922" s="405">
        <v>840.44</v>
      </c>
    </row>
    <row r="3923" spans="1:4" ht="38.25">
      <c r="A3923" s="405">
        <v>39765</v>
      </c>
      <c r="B3923" s="406" t="s">
        <v>10527</v>
      </c>
      <c r="C3923" s="405" t="s">
        <v>1299</v>
      </c>
      <c r="D3923" s="405">
        <v>37.31</v>
      </c>
    </row>
    <row r="3924" spans="1:4" ht="38.25">
      <c r="A3924" s="405">
        <v>13399</v>
      </c>
      <c r="B3924" s="406" t="s">
        <v>10528</v>
      </c>
      <c r="C3924" s="405" t="s">
        <v>1299</v>
      </c>
      <c r="D3924" s="405">
        <v>21.22</v>
      </c>
    </row>
    <row r="3925" spans="1:4" ht="38.25">
      <c r="A3925" s="405">
        <v>39764</v>
      </c>
      <c r="B3925" s="406" t="s">
        <v>10529</v>
      </c>
      <c r="C3925" s="405" t="s">
        <v>1299</v>
      </c>
      <c r="D3925" s="405">
        <v>29.18</v>
      </c>
    </row>
    <row r="3926" spans="1:4" ht="38.25">
      <c r="A3926" s="405">
        <v>39805</v>
      </c>
      <c r="B3926" s="406" t="s">
        <v>10530</v>
      </c>
      <c r="C3926" s="405" t="s">
        <v>1299</v>
      </c>
      <c r="D3926" s="405">
        <v>102.65</v>
      </c>
    </row>
    <row r="3927" spans="1:4" ht="38.25">
      <c r="A3927" s="405">
        <v>39806</v>
      </c>
      <c r="B3927" s="406" t="s">
        <v>10531</v>
      </c>
      <c r="C3927" s="405" t="s">
        <v>1299</v>
      </c>
      <c r="D3927" s="405">
        <v>193.86</v>
      </c>
    </row>
    <row r="3928" spans="1:4" ht="38.25">
      <c r="A3928" s="405">
        <v>39807</v>
      </c>
      <c r="B3928" s="406" t="s">
        <v>10532</v>
      </c>
      <c r="C3928" s="405" t="s">
        <v>1299</v>
      </c>
      <c r="D3928" s="405">
        <v>273.29000000000002</v>
      </c>
    </row>
    <row r="3929" spans="1:4" ht="38.25">
      <c r="A3929" s="405">
        <v>39804</v>
      </c>
      <c r="B3929" s="406" t="s">
        <v>10533</v>
      </c>
      <c r="C3929" s="405" t="s">
        <v>1299</v>
      </c>
      <c r="D3929" s="405">
        <v>57.64</v>
      </c>
    </row>
    <row r="3930" spans="1:4" ht="25.5">
      <c r="A3930" s="405">
        <v>39796</v>
      </c>
      <c r="B3930" s="406" t="s">
        <v>10534</v>
      </c>
      <c r="C3930" s="405" t="s">
        <v>1299</v>
      </c>
      <c r="D3930" s="405">
        <v>58.74</v>
      </c>
    </row>
    <row r="3931" spans="1:4" ht="25.5">
      <c r="A3931" s="405">
        <v>39797</v>
      </c>
      <c r="B3931" s="406" t="s">
        <v>10535</v>
      </c>
      <c r="C3931" s="405" t="s">
        <v>1299</v>
      </c>
      <c r="D3931" s="405">
        <v>78</v>
      </c>
    </row>
    <row r="3932" spans="1:4" ht="25.5">
      <c r="A3932" s="405">
        <v>39798</v>
      </c>
      <c r="B3932" s="406" t="s">
        <v>10536</v>
      </c>
      <c r="C3932" s="405" t="s">
        <v>1299</v>
      </c>
      <c r="D3932" s="405">
        <v>130.03</v>
      </c>
    </row>
    <row r="3933" spans="1:4" ht="25.5">
      <c r="A3933" s="405">
        <v>39794</v>
      </c>
      <c r="B3933" s="406" t="s">
        <v>10537</v>
      </c>
      <c r="C3933" s="405" t="s">
        <v>1299</v>
      </c>
      <c r="D3933" s="405">
        <v>18.48</v>
      </c>
    </row>
    <row r="3934" spans="1:4" ht="25.5">
      <c r="A3934" s="405">
        <v>39795</v>
      </c>
      <c r="B3934" s="406" t="s">
        <v>10538</v>
      </c>
      <c r="C3934" s="405" t="s">
        <v>1299</v>
      </c>
      <c r="D3934" s="405">
        <v>25.88</v>
      </c>
    </row>
    <row r="3935" spans="1:4" ht="38.25">
      <c r="A3935" s="405">
        <v>39801</v>
      </c>
      <c r="B3935" s="406" t="s">
        <v>10539</v>
      </c>
      <c r="C3935" s="405" t="s">
        <v>1299</v>
      </c>
      <c r="D3935" s="405">
        <v>66.22</v>
      </c>
    </row>
    <row r="3936" spans="1:4" ht="38.25">
      <c r="A3936" s="405">
        <v>39802</v>
      </c>
      <c r="B3936" s="406" t="s">
        <v>10540</v>
      </c>
      <c r="C3936" s="405" t="s">
        <v>1299</v>
      </c>
      <c r="D3936" s="405">
        <v>109.97</v>
      </c>
    </row>
    <row r="3937" spans="1:4" ht="38.25">
      <c r="A3937" s="405">
        <v>39803</v>
      </c>
      <c r="B3937" s="406" t="s">
        <v>10541</v>
      </c>
      <c r="C3937" s="405" t="s">
        <v>1299</v>
      </c>
      <c r="D3937" s="405">
        <v>152.38999999999999</v>
      </c>
    </row>
    <row r="3938" spans="1:4" ht="38.25">
      <c r="A3938" s="405">
        <v>39799</v>
      </c>
      <c r="B3938" s="406" t="s">
        <v>10542</v>
      </c>
      <c r="C3938" s="405" t="s">
        <v>1299</v>
      </c>
      <c r="D3938" s="405">
        <v>25.04</v>
      </c>
    </row>
    <row r="3939" spans="1:4" ht="38.25">
      <c r="A3939" s="405">
        <v>39800</v>
      </c>
      <c r="B3939" s="406" t="s">
        <v>10543</v>
      </c>
      <c r="C3939" s="405" t="s">
        <v>1299</v>
      </c>
      <c r="D3939" s="405">
        <v>42.13</v>
      </c>
    </row>
    <row r="3940" spans="1:4">
      <c r="A3940" s="405">
        <v>4224</v>
      </c>
      <c r="B3940" s="406" t="s">
        <v>10544</v>
      </c>
      <c r="C3940" s="405" t="s">
        <v>1298</v>
      </c>
      <c r="D3940" s="405">
        <v>12.2</v>
      </c>
    </row>
    <row r="3941" spans="1:4" ht="25.5">
      <c r="A3941" s="405">
        <v>21059</v>
      </c>
      <c r="B3941" s="406" t="s">
        <v>10545</v>
      </c>
      <c r="C3941" s="405" t="s">
        <v>1299</v>
      </c>
      <c r="D3941" s="405">
        <v>33.56</v>
      </c>
    </row>
    <row r="3942" spans="1:4" ht="25.5">
      <c r="A3942" s="405">
        <v>11234</v>
      </c>
      <c r="B3942" s="406" t="s">
        <v>10546</v>
      </c>
      <c r="C3942" s="405" t="s">
        <v>1299</v>
      </c>
      <c r="D3942" s="405">
        <v>50.59</v>
      </c>
    </row>
    <row r="3943" spans="1:4" ht="25.5">
      <c r="A3943" s="405">
        <v>21060</v>
      </c>
      <c r="B3943" s="406" t="s">
        <v>10547</v>
      </c>
      <c r="C3943" s="405" t="s">
        <v>1299</v>
      </c>
      <c r="D3943" s="405">
        <v>62.26</v>
      </c>
    </row>
    <row r="3944" spans="1:4" ht="25.5">
      <c r="A3944" s="405">
        <v>21061</v>
      </c>
      <c r="B3944" s="406" t="s">
        <v>10548</v>
      </c>
      <c r="C3944" s="405" t="s">
        <v>1299</v>
      </c>
      <c r="D3944" s="405">
        <v>77.83</v>
      </c>
    </row>
    <row r="3945" spans="1:4" ht="25.5">
      <c r="A3945" s="405">
        <v>21062</v>
      </c>
      <c r="B3945" s="406" t="s">
        <v>10549</v>
      </c>
      <c r="C3945" s="405" t="s">
        <v>1299</v>
      </c>
      <c r="D3945" s="405">
        <v>122.59</v>
      </c>
    </row>
    <row r="3946" spans="1:4" ht="25.5">
      <c r="A3946" s="405">
        <v>11708</v>
      </c>
      <c r="B3946" s="406" t="s">
        <v>10550</v>
      </c>
      <c r="C3946" s="405" t="s">
        <v>1299</v>
      </c>
      <c r="D3946" s="405">
        <v>13.37</v>
      </c>
    </row>
    <row r="3947" spans="1:4" ht="25.5">
      <c r="A3947" s="405">
        <v>11709</v>
      </c>
      <c r="B3947" s="406" t="s">
        <v>10551</v>
      </c>
      <c r="C3947" s="405" t="s">
        <v>1299</v>
      </c>
      <c r="D3947" s="405">
        <v>31.42</v>
      </c>
    </row>
    <row r="3948" spans="1:4" ht="25.5">
      <c r="A3948" s="405">
        <v>11710</v>
      </c>
      <c r="B3948" s="406" t="s">
        <v>10552</v>
      </c>
      <c r="C3948" s="405" t="s">
        <v>1299</v>
      </c>
      <c r="D3948" s="405">
        <v>72.239999999999995</v>
      </c>
    </row>
    <row r="3949" spans="1:4" ht="25.5">
      <c r="A3949" s="405">
        <v>11707</v>
      </c>
      <c r="B3949" s="406" t="s">
        <v>10553</v>
      </c>
      <c r="C3949" s="405" t="s">
        <v>1299</v>
      </c>
      <c r="D3949" s="405">
        <v>10.02</v>
      </c>
    </row>
    <row r="3950" spans="1:4" ht="25.5">
      <c r="A3950" s="405">
        <v>11739</v>
      </c>
      <c r="B3950" s="406" t="s">
        <v>10554</v>
      </c>
      <c r="C3950" s="405" t="s">
        <v>1299</v>
      </c>
      <c r="D3950" s="405">
        <v>5.43</v>
      </c>
    </row>
    <row r="3951" spans="1:4" ht="25.5">
      <c r="A3951" s="405">
        <v>11711</v>
      </c>
      <c r="B3951" s="406" t="s">
        <v>10555</v>
      </c>
      <c r="C3951" s="405" t="s">
        <v>1299</v>
      </c>
      <c r="D3951" s="405">
        <v>7.95</v>
      </c>
    </row>
    <row r="3952" spans="1:4" ht="25.5">
      <c r="A3952" s="405">
        <v>5102</v>
      </c>
      <c r="B3952" s="406" t="s">
        <v>10556</v>
      </c>
      <c r="C3952" s="405" t="s">
        <v>1299</v>
      </c>
      <c r="D3952" s="405">
        <v>7.69</v>
      </c>
    </row>
    <row r="3953" spans="1:4" ht="25.5">
      <c r="A3953" s="405">
        <v>11741</v>
      </c>
      <c r="B3953" s="406" t="s">
        <v>10557</v>
      </c>
      <c r="C3953" s="405" t="s">
        <v>1299</v>
      </c>
      <c r="D3953" s="405">
        <v>5.6</v>
      </c>
    </row>
    <row r="3954" spans="1:4" ht="25.5">
      <c r="A3954" s="405">
        <v>11743</v>
      </c>
      <c r="B3954" s="406" t="s">
        <v>10558</v>
      </c>
      <c r="C3954" s="405" t="s">
        <v>1299</v>
      </c>
      <c r="D3954" s="405">
        <v>5.08</v>
      </c>
    </row>
    <row r="3955" spans="1:4" ht="25.5">
      <c r="A3955" s="405">
        <v>11745</v>
      </c>
      <c r="B3955" s="406" t="s">
        <v>10559</v>
      </c>
      <c r="C3955" s="405" t="s">
        <v>1299</v>
      </c>
      <c r="D3955" s="405">
        <v>7.22</v>
      </c>
    </row>
    <row r="3956" spans="1:4">
      <c r="A3956" s="405">
        <v>25961</v>
      </c>
      <c r="B3956" s="406" t="s">
        <v>10560</v>
      </c>
      <c r="C3956" s="405" t="s">
        <v>1302</v>
      </c>
      <c r="D3956" s="405">
        <v>8.1</v>
      </c>
    </row>
    <row r="3957" spans="1:4">
      <c r="A3957" s="405">
        <v>40985</v>
      </c>
      <c r="B3957" s="406" t="s">
        <v>10561</v>
      </c>
      <c r="C3957" s="405" t="s">
        <v>1421</v>
      </c>
      <c r="D3957" s="407">
        <v>1436.02</v>
      </c>
    </row>
    <row r="3958" spans="1:4" ht="25.5">
      <c r="A3958" s="405">
        <v>1088</v>
      </c>
      <c r="B3958" s="406" t="s">
        <v>10562</v>
      </c>
      <c r="C3958" s="405" t="s">
        <v>1299</v>
      </c>
      <c r="D3958" s="405">
        <v>13.48</v>
      </c>
    </row>
    <row r="3959" spans="1:4" ht="25.5">
      <c r="A3959" s="405">
        <v>1087</v>
      </c>
      <c r="B3959" s="406" t="s">
        <v>10563</v>
      </c>
      <c r="C3959" s="405" t="s">
        <v>1299</v>
      </c>
      <c r="D3959" s="405">
        <v>16.829999999999998</v>
      </c>
    </row>
    <row r="3960" spans="1:4" ht="25.5">
      <c r="A3960" s="405">
        <v>38777</v>
      </c>
      <c r="B3960" s="406" t="s">
        <v>10564</v>
      </c>
      <c r="C3960" s="405" t="s">
        <v>1299</v>
      </c>
      <c r="D3960" s="405">
        <v>33.53</v>
      </c>
    </row>
    <row r="3961" spans="1:4" ht="25.5">
      <c r="A3961" s="405">
        <v>1086</v>
      </c>
      <c r="B3961" s="406" t="s">
        <v>10565</v>
      </c>
      <c r="C3961" s="405" t="s">
        <v>1299</v>
      </c>
      <c r="D3961" s="405">
        <v>17.690000000000001</v>
      </c>
    </row>
    <row r="3962" spans="1:4" ht="25.5">
      <c r="A3962" s="405">
        <v>1079</v>
      </c>
      <c r="B3962" s="406" t="s">
        <v>10566</v>
      </c>
      <c r="C3962" s="405" t="s">
        <v>1299</v>
      </c>
      <c r="D3962" s="405">
        <v>18.29</v>
      </c>
    </row>
    <row r="3963" spans="1:4" ht="38.25">
      <c r="A3963" s="405">
        <v>39374</v>
      </c>
      <c r="B3963" s="406" t="s">
        <v>10567</v>
      </c>
      <c r="C3963" s="405" t="s">
        <v>1299</v>
      </c>
      <c r="D3963" s="405">
        <v>88.96</v>
      </c>
    </row>
    <row r="3964" spans="1:4" ht="25.5">
      <c r="A3964" s="405">
        <v>1082</v>
      </c>
      <c r="B3964" s="406" t="s">
        <v>10568</v>
      </c>
      <c r="C3964" s="405" t="s">
        <v>1299</v>
      </c>
      <c r="D3964" s="405">
        <v>115</v>
      </c>
    </row>
    <row r="3965" spans="1:4" ht="25.5">
      <c r="A3965" s="405">
        <v>12316</v>
      </c>
      <c r="B3965" s="406" t="s">
        <v>10569</v>
      </c>
      <c r="C3965" s="405" t="s">
        <v>1299</v>
      </c>
      <c r="D3965" s="405">
        <v>52.7</v>
      </c>
    </row>
    <row r="3966" spans="1:4" ht="25.5">
      <c r="A3966" s="405">
        <v>12317</v>
      </c>
      <c r="B3966" s="406" t="s">
        <v>10570</v>
      </c>
      <c r="C3966" s="405" t="s">
        <v>1299</v>
      </c>
      <c r="D3966" s="405">
        <v>62.85</v>
      </c>
    </row>
    <row r="3967" spans="1:4" ht="25.5">
      <c r="A3967" s="405">
        <v>12318</v>
      </c>
      <c r="B3967" s="406" t="s">
        <v>10571</v>
      </c>
      <c r="C3967" s="405" t="s">
        <v>1299</v>
      </c>
      <c r="D3967" s="405">
        <v>72.41</v>
      </c>
    </row>
    <row r="3968" spans="1:4" ht="25.5">
      <c r="A3968" s="405">
        <v>5104</v>
      </c>
      <c r="B3968" s="406" t="s">
        <v>10572</v>
      </c>
      <c r="C3968" s="405" t="s">
        <v>1296</v>
      </c>
      <c r="D3968" s="405">
        <v>33.76</v>
      </c>
    </row>
    <row r="3969" spans="1:4" ht="25.5">
      <c r="A3969" s="405">
        <v>26023</v>
      </c>
      <c r="B3969" s="406" t="s">
        <v>10573</v>
      </c>
      <c r="C3969" s="405" t="s">
        <v>1299</v>
      </c>
      <c r="D3969" s="405">
        <v>62.4</v>
      </c>
    </row>
    <row r="3970" spans="1:4" ht="25.5">
      <c r="A3970" s="405">
        <v>2710</v>
      </c>
      <c r="B3970" s="406" t="s">
        <v>10574</v>
      </c>
      <c r="C3970" s="405" t="s">
        <v>1299</v>
      </c>
      <c r="D3970" s="405">
        <v>49.83</v>
      </c>
    </row>
    <row r="3971" spans="1:4" ht="38.25">
      <c r="A3971" s="405">
        <v>14575</v>
      </c>
      <c r="B3971" s="406" t="s">
        <v>10575</v>
      </c>
      <c r="C3971" s="405" t="s">
        <v>1299</v>
      </c>
      <c r="D3971" s="407">
        <v>3115141.26</v>
      </c>
    </row>
    <row r="3972" spans="1:4" ht="25.5">
      <c r="A3972" s="405">
        <v>20034</v>
      </c>
      <c r="B3972" s="406" t="s">
        <v>10576</v>
      </c>
      <c r="C3972" s="405" t="s">
        <v>1299</v>
      </c>
      <c r="D3972" s="405">
        <v>58.54</v>
      </c>
    </row>
    <row r="3973" spans="1:4" ht="25.5">
      <c r="A3973" s="405">
        <v>20036</v>
      </c>
      <c r="B3973" s="406" t="s">
        <v>10577</v>
      </c>
      <c r="C3973" s="405" t="s">
        <v>1299</v>
      </c>
      <c r="D3973" s="405">
        <v>112.61</v>
      </c>
    </row>
    <row r="3974" spans="1:4" ht="25.5">
      <c r="A3974" s="405">
        <v>20037</v>
      </c>
      <c r="B3974" s="406" t="s">
        <v>10578</v>
      </c>
      <c r="C3974" s="405" t="s">
        <v>1299</v>
      </c>
      <c r="D3974" s="405">
        <v>212.4</v>
      </c>
    </row>
    <row r="3975" spans="1:4" ht="25.5">
      <c r="A3975" s="405">
        <v>20043</v>
      </c>
      <c r="B3975" s="406" t="s">
        <v>10579</v>
      </c>
      <c r="C3975" s="405" t="s">
        <v>1299</v>
      </c>
      <c r="D3975" s="405">
        <v>4.22</v>
      </c>
    </row>
    <row r="3976" spans="1:4" ht="25.5">
      <c r="A3976" s="405">
        <v>20044</v>
      </c>
      <c r="B3976" s="406" t="s">
        <v>10580</v>
      </c>
      <c r="C3976" s="405" t="s">
        <v>1299</v>
      </c>
      <c r="D3976" s="405">
        <v>4.93</v>
      </c>
    </row>
    <row r="3977" spans="1:4" ht="25.5">
      <c r="A3977" s="405">
        <v>20042</v>
      </c>
      <c r="B3977" s="406" t="s">
        <v>10581</v>
      </c>
      <c r="C3977" s="405" t="s">
        <v>1299</v>
      </c>
      <c r="D3977" s="405">
        <v>3.57</v>
      </c>
    </row>
    <row r="3978" spans="1:4" ht="25.5">
      <c r="A3978" s="405">
        <v>20046</v>
      </c>
      <c r="B3978" s="406" t="s">
        <v>10582</v>
      </c>
      <c r="C3978" s="405" t="s">
        <v>1299</v>
      </c>
      <c r="D3978" s="405">
        <v>10.46</v>
      </c>
    </row>
    <row r="3979" spans="1:4" ht="25.5">
      <c r="A3979" s="405">
        <v>20047</v>
      </c>
      <c r="B3979" s="406" t="s">
        <v>10583</v>
      </c>
      <c r="C3979" s="405" t="s">
        <v>1299</v>
      </c>
      <c r="D3979" s="405">
        <v>28.58</v>
      </c>
    </row>
    <row r="3980" spans="1:4" ht="25.5">
      <c r="A3980" s="405">
        <v>20045</v>
      </c>
      <c r="B3980" s="406" t="s">
        <v>10584</v>
      </c>
      <c r="C3980" s="405" t="s">
        <v>1299</v>
      </c>
      <c r="D3980" s="405">
        <v>4.3</v>
      </c>
    </row>
    <row r="3981" spans="1:4" ht="38.25">
      <c r="A3981" s="405">
        <v>20972</v>
      </c>
      <c r="B3981" s="406" t="s">
        <v>10585</v>
      </c>
      <c r="C3981" s="405" t="s">
        <v>1299</v>
      </c>
      <c r="D3981" s="405">
        <v>92.02</v>
      </c>
    </row>
    <row r="3982" spans="1:4" ht="25.5">
      <c r="A3982" s="405">
        <v>20032</v>
      </c>
      <c r="B3982" s="406" t="s">
        <v>10586</v>
      </c>
      <c r="C3982" s="405" t="s">
        <v>1299</v>
      </c>
      <c r="D3982" s="405">
        <v>49.1</v>
      </c>
    </row>
    <row r="3983" spans="1:4" ht="25.5">
      <c r="A3983" s="405">
        <v>11321</v>
      </c>
      <c r="B3983" s="406" t="s">
        <v>10587</v>
      </c>
      <c r="C3983" s="405" t="s">
        <v>1299</v>
      </c>
      <c r="D3983" s="405">
        <v>22.38</v>
      </c>
    </row>
    <row r="3984" spans="1:4" ht="25.5">
      <c r="A3984" s="405">
        <v>11323</v>
      </c>
      <c r="B3984" s="406" t="s">
        <v>10588</v>
      </c>
      <c r="C3984" s="405" t="s">
        <v>1299</v>
      </c>
      <c r="D3984" s="405">
        <v>25.74</v>
      </c>
    </row>
    <row r="3985" spans="1:4" ht="25.5">
      <c r="A3985" s="405">
        <v>20327</v>
      </c>
      <c r="B3985" s="406" t="s">
        <v>10589</v>
      </c>
      <c r="C3985" s="405" t="s">
        <v>1299</v>
      </c>
      <c r="D3985" s="405">
        <v>14.61</v>
      </c>
    </row>
    <row r="3986" spans="1:4">
      <c r="A3986" s="405">
        <v>25966</v>
      </c>
      <c r="B3986" s="406" t="s">
        <v>10590</v>
      </c>
      <c r="C3986" s="405" t="s">
        <v>1298</v>
      </c>
      <c r="D3986" s="405">
        <v>15.59</v>
      </c>
    </row>
    <row r="3987" spans="1:4" ht="63.75">
      <c r="A3987" s="405">
        <v>13390</v>
      </c>
      <c r="B3987" s="406" t="s">
        <v>10591</v>
      </c>
      <c r="C3987" s="405" t="s">
        <v>1299</v>
      </c>
      <c r="D3987" s="405">
        <v>66.52</v>
      </c>
    </row>
    <row r="3988" spans="1:4" ht="25.5">
      <c r="A3988" s="405">
        <v>6034</v>
      </c>
      <c r="B3988" s="406" t="s">
        <v>10592</v>
      </c>
      <c r="C3988" s="405" t="s">
        <v>1299</v>
      </c>
      <c r="D3988" s="405">
        <v>8.7799999999999994</v>
      </c>
    </row>
    <row r="3989" spans="1:4" ht="25.5">
      <c r="A3989" s="405">
        <v>6036</v>
      </c>
      <c r="B3989" s="406" t="s">
        <v>10593</v>
      </c>
      <c r="C3989" s="405" t="s">
        <v>1299</v>
      </c>
      <c r="D3989" s="405">
        <v>11.95</v>
      </c>
    </row>
    <row r="3990" spans="1:4" ht="25.5">
      <c r="A3990" s="405">
        <v>6031</v>
      </c>
      <c r="B3990" s="406" t="s">
        <v>10594</v>
      </c>
      <c r="C3990" s="405" t="s">
        <v>1299</v>
      </c>
      <c r="D3990" s="405">
        <v>14.04</v>
      </c>
    </row>
    <row r="3991" spans="1:4" ht="25.5">
      <c r="A3991" s="405">
        <v>6029</v>
      </c>
      <c r="B3991" s="406" t="s">
        <v>10595</v>
      </c>
      <c r="C3991" s="405" t="s">
        <v>1299</v>
      </c>
      <c r="D3991" s="405">
        <v>14.2</v>
      </c>
    </row>
    <row r="3992" spans="1:4" ht="25.5">
      <c r="A3992" s="405">
        <v>6033</v>
      </c>
      <c r="B3992" s="406" t="s">
        <v>10596</v>
      </c>
      <c r="C3992" s="405" t="s">
        <v>1299</v>
      </c>
      <c r="D3992" s="405">
        <v>18.71</v>
      </c>
    </row>
    <row r="3993" spans="1:4" ht="25.5">
      <c r="A3993" s="405">
        <v>11672</v>
      </c>
      <c r="B3993" s="406" t="s">
        <v>10597</v>
      </c>
      <c r="C3993" s="405" t="s">
        <v>1299</v>
      </c>
      <c r="D3993" s="405">
        <v>40.71</v>
      </c>
    </row>
    <row r="3994" spans="1:4" ht="25.5">
      <c r="A3994" s="405">
        <v>11669</v>
      </c>
      <c r="B3994" s="406" t="s">
        <v>10598</v>
      </c>
      <c r="C3994" s="405" t="s">
        <v>1299</v>
      </c>
      <c r="D3994" s="405">
        <v>38.76</v>
      </c>
    </row>
    <row r="3995" spans="1:4" ht="25.5">
      <c r="A3995" s="405">
        <v>11670</v>
      </c>
      <c r="B3995" s="406" t="s">
        <v>10599</v>
      </c>
      <c r="C3995" s="405" t="s">
        <v>1299</v>
      </c>
      <c r="D3995" s="405">
        <v>14.85</v>
      </c>
    </row>
    <row r="3996" spans="1:4" ht="25.5">
      <c r="A3996" s="405">
        <v>20055</v>
      </c>
      <c r="B3996" s="406" t="s">
        <v>10600</v>
      </c>
      <c r="C3996" s="405" t="s">
        <v>1299</v>
      </c>
      <c r="D3996" s="405">
        <v>29.03</v>
      </c>
    </row>
    <row r="3997" spans="1:4" ht="25.5">
      <c r="A3997" s="405">
        <v>11671</v>
      </c>
      <c r="B3997" s="406" t="s">
        <v>10601</v>
      </c>
      <c r="C3997" s="405" t="s">
        <v>1299</v>
      </c>
      <c r="D3997" s="405">
        <v>62.3</v>
      </c>
    </row>
    <row r="3998" spans="1:4" ht="25.5">
      <c r="A3998" s="405">
        <v>6032</v>
      </c>
      <c r="B3998" s="406" t="s">
        <v>10602</v>
      </c>
      <c r="C3998" s="405" t="s">
        <v>1299</v>
      </c>
      <c r="D3998" s="405">
        <v>17.79</v>
      </c>
    </row>
    <row r="3999" spans="1:4" ht="25.5">
      <c r="A3999" s="405">
        <v>11673</v>
      </c>
      <c r="B3999" s="406" t="s">
        <v>10603</v>
      </c>
      <c r="C3999" s="405" t="s">
        <v>1299</v>
      </c>
      <c r="D3999" s="405">
        <v>14.01</v>
      </c>
    </row>
    <row r="4000" spans="1:4" ht="25.5">
      <c r="A4000" s="405">
        <v>11674</v>
      </c>
      <c r="B4000" s="406" t="s">
        <v>10604</v>
      </c>
      <c r="C4000" s="405" t="s">
        <v>1299</v>
      </c>
      <c r="D4000" s="405">
        <v>18.04</v>
      </c>
    </row>
    <row r="4001" spans="1:4" ht="25.5">
      <c r="A4001" s="405">
        <v>11675</v>
      </c>
      <c r="B4001" s="406" t="s">
        <v>10605</v>
      </c>
      <c r="C4001" s="405" t="s">
        <v>1299</v>
      </c>
      <c r="D4001" s="405">
        <v>28.65</v>
      </c>
    </row>
    <row r="4002" spans="1:4" ht="25.5">
      <c r="A4002" s="405">
        <v>11676</v>
      </c>
      <c r="B4002" s="406" t="s">
        <v>10606</v>
      </c>
      <c r="C4002" s="405" t="s">
        <v>1299</v>
      </c>
      <c r="D4002" s="405">
        <v>38.31</v>
      </c>
    </row>
    <row r="4003" spans="1:4" ht="25.5">
      <c r="A4003" s="405">
        <v>11677</v>
      </c>
      <c r="B4003" s="406" t="s">
        <v>10607</v>
      </c>
      <c r="C4003" s="405" t="s">
        <v>1299</v>
      </c>
      <c r="D4003" s="405">
        <v>39.57</v>
      </c>
    </row>
    <row r="4004" spans="1:4" ht="25.5">
      <c r="A4004" s="405">
        <v>11678</v>
      </c>
      <c r="B4004" s="406" t="s">
        <v>10608</v>
      </c>
      <c r="C4004" s="405" t="s">
        <v>1299</v>
      </c>
      <c r="D4004" s="405">
        <v>72.47</v>
      </c>
    </row>
    <row r="4005" spans="1:4" ht="25.5">
      <c r="A4005" s="405">
        <v>6038</v>
      </c>
      <c r="B4005" s="406" t="s">
        <v>10609</v>
      </c>
      <c r="C4005" s="405" t="s">
        <v>1299</v>
      </c>
      <c r="D4005" s="405">
        <v>4.59</v>
      </c>
    </row>
    <row r="4006" spans="1:4" ht="25.5">
      <c r="A4006" s="405">
        <v>11718</v>
      </c>
      <c r="B4006" s="406" t="s">
        <v>10610</v>
      </c>
      <c r="C4006" s="405" t="s">
        <v>1299</v>
      </c>
      <c r="D4006" s="405">
        <v>13.11</v>
      </c>
    </row>
    <row r="4007" spans="1:4" ht="25.5">
      <c r="A4007" s="405">
        <v>6037</v>
      </c>
      <c r="B4007" s="406" t="s">
        <v>10611</v>
      </c>
      <c r="C4007" s="405" t="s">
        <v>1299</v>
      </c>
      <c r="D4007" s="405">
        <v>9.56</v>
      </c>
    </row>
    <row r="4008" spans="1:4" ht="25.5">
      <c r="A4008" s="405">
        <v>11719</v>
      </c>
      <c r="B4008" s="406" t="s">
        <v>10612</v>
      </c>
      <c r="C4008" s="405" t="s">
        <v>1299</v>
      </c>
      <c r="D4008" s="405">
        <v>10.63</v>
      </c>
    </row>
    <row r="4009" spans="1:4" ht="25.5">
      <c r="A4009" s="405">
        <v>6019</v>
      </c>
      <c r="B4009" s="406" t="s">
        <v>10613</v>
      </c>
      <c r="C4009" s="405" t="s">
        <v>1299</v>
      </c>
      <c r="D4009" s="405">
        <v>25.81</v>
      </c>
    </row>
    <row r="4010" spans="1:4" ht="25.5">
      <c r="A4010" s="405">
        <v>6010</v>
      </c>
      <c r="B4010" s="406" t="s">
        <v>10614</v>
      </c>
      <c r="C4010" s="405" t="s">
        <v>1299</v>
      </c>
      <c r="D4010" s="405">
        <v>44.42</v>
      </c>
    </row>
    <row r="4011" spans="1:4" ht="25.5">
      <c r="A4011" s="405">
        <v>6017</v>
      </c>
      <c r="B4011" s="406" t="s">
        <v>10615</v>
      </c>
      <c r="C4011" s="405" t="s">
        <v>1299</v>
      </c>
      <c r="D4011" s="405">
        <v>35.18</v>
      </c>
    </row>
    <row r="4012" spans="1:4" ht="25.5">
      <c r="A4012" s="405">
        <v>6020</v>
      </c>
      <c r="B4012" s="406" t="s">
        <v>10616</v>
      </c>
      <c r="C4012" s="405" t="s">
        <v>1299</v>
      </c>
      <c r="D4012" s="405">
        <v>15.5</v>
      </c>
    </row>
    <row r="4013" spans="1:4" ht="25.5">
      <c r="A4013" s="405">
        <v>6028</v>
      </c>
      <c r="B4013" s="406" t="s">
        <v>10617</v>
      </c>
      <c r="C4013" s="405" t="s">
        <v>1299</v>
      </c>
      <c r="D4013" s="405">
        <v>61.87</v>
      </c>
    </row>
    <row r="4014" spans="1:4" ht="25.5">
      <c r="A4014" s="405">
        <v>6011</v>
      </c>
      <c r="B4014" s="406" t="s">
        <v>10618</v>
      </c>
      <c r="C4014" s="405" t="s">
        <v>1299</v>
      </c>
      <c r="D4014" s="405">
        <v>128.31</v>
      </c>
    </row>
    <row r="4015" spans="1:4" ht="25.5">
      <c r="A4015" s="405">
        <v>6012</v>
      </c>
      <c r="B4015" s="406" t="s">
        <v>10619</v>
      </c>
      <c r="C4015" s="405" t="s">
        <v>1299</v>
      </c>
      <c r="D4015" s="405">
        <v>155.34</v>
      </c>
    </row>
    <row r="4016" spans="1:4" ht="25.5">
      <c r="A4016" s="405">
        <v>6016</v>
      </c>
      <c r="B4016" s="406" t="s">
        <v>10620</v>
      </c>
      <c r="C4016" s="405" t="s">
        <v>1299</v>
      </c>
      <c r="D4016" s="405">
        <v>16.350000000000001</v>
      </c>
    </row>
    <row r="4017" spans="1:4" ht="25.5">
      <c r="A4017" s="405">
        <v>6027</v>
      </c>
      <c r="B4017" s="406" t="s">
        <v>10621</v>
      </c>
      <c r="C4017" s="405" t="s">
        <v>1299</v>
      </c>
      <c r="D4017" s="405">
        <v>323.68</v>
      </c>
    </row>
    <row r="4018" spans="1:4" ht="38.25">
      <c r="A4018" s="405">
        <v>6013</v>
      </c>
      <c r="B4018" s="406" t="s">
        <v>10622</v>
      </c>
      <c r="C4018" s="405" t="s">
        <v>1299</v>
      </c>
      <c r="D4018" s="405">
        <v>48.84</v>
      </c>
    </row>
    <row r="4019" spans="1:4" ht="38.25">
      <c r="A4019" s="405">
        <v>6015</v>
      </c>
      <c r="B4019" s="406" t="s">
        <v>10623</v>
      </c>
      <c r="C4019" s="405" t="s">
        <v>1299</v>
      </c>
      <c r="D4019" s="405">
        <v>71.02</v>
      </c>
    </row>
    <row r="4020" spans="1:4" ht="38.25">
      <c r="A4020" s="405">
        <v>6014</v>
      </c>
      <c r="B4020" s="406" t="s">
        <v>10624</v>
      </c>
      <c r="C4020" s="405" t="s">
        <v>1299</v>
      </c>
      <c r="D4020" s="405">
        <v>67.900000000000006</v>
      </c>
    </row>
    <row r="4021" spans="1:4" ht="38.25">
      <c r="A4021" s="405">
        <v>6006</v>
      </c>
      <c r="B4021" s="406" t="s">
        <v>10625</v>
      </c>
      <c r="C4021" s="405" t="s">
        <v>1299</v>
      </c>
      <c r="D4021" s="405">
        <v>35.369999999999997</v>
      </c>
    </row>
    <row r="4022" spans="1:4" ht="38.25">
      <c r="A4022" s="405">
        <v>6005</v>
      </c>
      <c r="B4022" s="406" t="s">
        <v>10626</v>
      </c>
      <c r="C4022" s="405" t="s">
        <v>1299</v>
      </c>
      <c r="D4022" s="405">
        <v>39.9</v>
      </c>
    </row>
    <row r="4023" spans="1:4" ht="25.5">
      <c r="A4023" s="405">
        <v>11756</v>
      </c>
      <c r="B4023" s="406" t="s">
        <v>10627</v>
      </c>
      <c r="C4023" s="405" t="s">
        <v>1299</v>
      </c>
      <c r="D4023" s="405">
        <v>19.05</v>
      </c>
    </row>
    <row r="4024" spans="1:4" ht="63.75">
      <c r="A4024" s="405">
        <v>10904</v>
      </c>
      <c r="B4024" s="406" t="s">
        <v>10628</v>
      </c>
      <c r="C4024" s="405" t="s">
        <v>1299</v>
      </c>
      <c r="D4024" s="405">
        <v>128.83000000000001</v>
      </c>
    </row>
    <row r="4025" spans="1:4" ht="25.5">
      <c r="A4025" s="405">
        <v>11752</v>
      </c>
      <c r="B4025" s="406" t="s">
        <v>10629</v>
      </c>
      <c r="C4025" s="405" t="s">
        <v>1299</v>
      </c>
      <c r="D4025" s="405">
        <v>10.98</v>
      </c>
    </row>
    <row r="4026" spans="1:4" ht="25.5">
      <c r="A4026" s="405">
        <v>11753</v>
      </c>
      <c r="B4026" s="406" t="s">
        <v>10630</v>
      </c>
      <c r="C4026" s="405" t="s">
        <v>1299</v>
      </c>
      <c r="D4026" s="405">
        <v>13.12</v>
      </c>
    </row>
    <row r="4027" spans="1:4" ht="38.25">
      <c r="A4027" s="405">
        <v>6021</v>
      </c>
      <c r="B4027" s="406" t="s">
        <v>10631</v>
      </c>
      <c r="C4027" s="405" t="s">
        <v>1299</v>
      </c>
      <c r="D4027" s="405">
        <v>36.4</v>
      </c>
    </row>
    <row r="4028" spans="1:4" ht="38.25">
      <c r="A4028" s="405">
        <v>6024</v>
      </c>
      <c r="B4028" s="406" t="s">
        <v>10632</v>
      </c>
      <c r="C4028" s="405" t="s">
        <v>1299</v>
      </c>
      <c r="D4028" s="405">
        <v>37.630000000000003</v>
      </c>
    </row>
    <row r="4029" spans="1:4">
      <c r="A4029" s="405">
        <v>38379</v>
      </c>
      <c r="B4029" s="406" t="s">
        <v>10633</v>
      </c>
      <c r="C4029" s="405" t="s">
        <v>1303</v>
      </c>
      <c r="D4029" s="405">
        <v>27.97</v>
      </c>
    </row>
    <row r="4030" spans="1:4" ht="38.25">
      <c r="A4030" s="405">
        <v>13897</v>
      </c>
      <c r="B4030" s="406" t="s">
        <v>10634</v>
      </c>
      <c r="C4030" s="405" t="s">
        <v>1299</v>
      </c>
      <c r="D4030" s="407">
        <v>5788.07</v>
      </c>
    </row>
    <row r="4031" spans="1:4" ht="25.5">
      <c r="A4031" s="405">
        <v>10640</v>
      </c>
      <c r="B4031" s="406" t="s">
        <v>10635</v>
      </c>
      <c r="C4031" s="405" t="s">
        <v>1299</v>
      </c>
      <c r="D4031" s="407">
        <v>12535.76</v>
      </c>
    </row>
    <row r="4032" spans="1:4" ht="38.25">
      <c r="A4032" s="405">
        <v>11086</v>
      </c>
      <c r="B4032" s="406" t="s">
        <v>10636</v>
      </c>
      <c r="C4032" s="405" t="s">
        <v>1297</v>
      </c>
      <c r="D4032" s="405">
        <v>59.6</v>
      </c>
    </row>
    <row r="4033" spans="1:4">
      <c r="A4033" s="405">
        <v>34356</v>
      </c>
      <c r="B4033" s="406" t="s">
        <v>10637</v>
      </c>
      <c r="C4033" s="405" t="s">
        <v>1296</v>
      </c>
      <c r="D4033" s="405">
        <v>3.15</v>
      </c>
    </row>
    <row r="4034" spans="1:4">
      <c r="A4034" s="405">
        <v>34357</v>
      </c>
      <c r="B4034" s="406" t="s">
        <v>10638</v>
      </c>
      <c r="C4034" s="405" t="s">
        <v>1296</v>
      </c>
      <c r="D4034" s="405">
        <v>3.5</v>
      </c>
    </row>
    <row r="4035" spans="1:4">
      <c r="A4035" s="405">
        <v>37329</v>
      </c>
      <c r="B4035" s="406" t="s">
        <v>10639</v>
      </c>
      <c r="C4035" s="405" t="s">
        <v>1296</v>
      </c>
      <c r="D4035" s="405">
        <v>48.73</v>
      </c>
    </row>
    <row r="4036" spans="1:4">
      <c r="A4036" s="405">
        <v>37398</v>
      </c>
      <c r="B4036" s="406" t="s">
        <v>10640</v>
      </c>
      <c r="C4036" s="405" t="s">
        <v>1296</v>
      </c>
      <c r="D4036" s="405">
        <v>62.37</v>
      </c>
    </row>
    <row r="4037" spans="1:4" ht="25.5">
      <c r="A4037" s="405">
        <v>2510</v>
      </c>
      <c r="B4037" s="406" t="s">
        <v>10641</v>
      </c>
      <c r="C4037" s="405" t="s">
        <v>1299</v>
      </c>
      <c r="D4037" s="405">
        <v>16.66</v>
      </c>
    </row>
    <row r="4038" spans="1:4" ht="38.25">
      <c r="A4038" s="405">
        <v>12359</v>
      </c>
      <c r="B4038" s="406" t="s">
        <v>10642</v>
      </c>
      <c r="C4038" s="405" t="s">
        <v>1299</v>
      </c>
      <c r="D4038" s="405">
        <v>87.16</v>
      </c>
    </row>
    <row r="4039" spans="1:4">
      <c r="A4039" s="405">
        <v>5320</v>
      </c>
      <c r="B4039" s="406" t="s">
        <v>10643</v>
      </c>
      <c r="C4039" s="405" t="s">
        <v>1298</v>
      </c>
      <c r="D4039" s="405">
        <v>31.19</v>
      </c>
    </row>
    <row r="4040" spans="1:4">
      <c r="A4040" s="405">
        <v>7353</v>
      </c>
      <c r="B4040" s="406" t="s">
        <v>10644</v>
      </c>
      <c r="C4040" s="405" t="s">
        <v>1298</v>
      </c>
      <c r="D4040" s="405">
        <v>19.72</v>
      </c>
    </row>
    <row r="4041" spans="1:4" ht="25.5">
      <c r="A4041" s="405">
        <v>36144</v>
      </c>
      <c r="B4041" s="406" t="s">
        <v>10645</v>
      </c>
      <c r="C4041" s="405" t="s">
        <v>1299</v>
      </c>
      <c r="D4041" s="405">
        <v>1.44</v>
      </c>
    </row>
    <row r="4042" spans="1:4">
      <c r="A4042" s="405">
        <v>10518</v>
      </c>
      <c r="B4042" s="406" t="s">
        <v>10646</v>
      </c>
      <c r="C4042" s="405" t="s">
        <v>1299</v>
      </c>
      <c r="D4042" s="405">
        <v>53.28</v>
      </c>
    </row>
    <row r="4043" spans="1:4" ht="89.25">
      <c r="A4043" s="405">
        <v>36530</v>
      </c>
      <c r="B4043" s="406" t="s">
        <v>10647</v>
      </c>
      <c r="C4043" s="405" t="s">
        <v>1299</v>
      </c>
      <c r="D4043" s="407">
        <v>216658.53</v>
      </c>
    </row>
    <row r="4044" spans="1:4" ht="102">
      <c r="A4044" s="405">
        <v>6046</v>
      </c>
      <c r="B4044" s="406" t="s">
        <v>10648</v>
      </c>
      <c r="C4044" s="405" t="s">
        <v>1299</v>
      </c>
      <c r="D4044" s="407">
        <v>235000</v>
      </c>
    </row>
    <row r="4045" spans="1:4" ht="89.25">
      <c r="A4045" s="405">
        <v>36531</v>
      </c>
      <c r="B4045" s="406" t="s">
        <v>10649</v>
      </c>
      <c r="C4045" s="405" t="s">
        <v>1299</v>
      </c>
      <c r="D4045" s="407">
        <v>243597.54</v>
      </c>
    </row>
    <row r="4046" spans="1:4" ht="38.25">
      <c r="A4046" s="405">
        <v>34684</v>
      </c>
      <c r="B4046" s="406" t="s">
        <v>10650</v>
      </c>
      <c r="C4046" s="405" t="s">
        <v>1304</v>
      </c>
      <c r="D4046" s="405">
        <v>165.56</v>
      </c>
    </row>
    <row r="4047" spans="1:4" ht="38.25">
      <c r="A4047" s="405">
        <v>34683</v>
      </c>
      <c r="B4047" s="406" t="s">
        <v>10651</v>
      </c>
      <c r="C4047" s="405" t="s">
        <v>1304</v>
      </c>
      <c r="D4047" s="405">
        <v>103.47</v>
      </c>
    </row>
    <row r="4048" spans="1:4" ht="38.25">
      <c r="A4048" s="405">
        <v>533</v>
      </c>
      <c r="B4048" s="406" t="s">
        <v>10652</v>
      </c>
      <c r="C4048" s="405" t="s">
        <v>1304</v>
      </c>
      <c r="D4048" s="405">
        <v>12.39</v>
      </c>
    </row>
    <row r="4049" spans="1:4" ht="38.25">
      <c r="A4049" s="405">
        <v>10515</v>
      </c>
      <c r="B4049" s="406" t="s">
        <v>10653</v>
      </c>
      <c r="C4049" s="405" t="s">
        <v>1304</v>
      </c>
      <c r="D4049" s="405">
        <v>31.96</v>
      </c>
    </row>
    <row r="4050" spans="1:4" ht="38.25">
      <c r="A4050" s="405">
        <v>536</v>
      </c>
      <c r="B4050" s="406" t="s">
        <v>10654</v>
      </c>
      <c r="C4050" s="405" t="s">
        <v>1304</v>
      </c>
      <c r="D4050" s="405">
        <v>21</v>
      </c>
    </row>
    <row r="4051" spans="1:4" ht="38.25">
      <c r="A4051" s="405">
        <v>153</v>
      </c>
      <c r="B4051" s="406" t="s">
        <v>10655</v>
      </c>
      <c r="C4051" s="405" t="s">
        <v>1298</v>
      </c>
      <c r="D4051" s="405">
        <v>90.44</v>
      </c>
    </row>
    <row r="4052" spans="1:4" ht="38.25">
      <c r="A4052" s="405">
        <v>34682</v>
      </c>
      <c r="B4052" s="406" t="s">
        <v>10656</v>
      </c>
      <c r="C4052" s="405" t="s">
        <v>1304</v>
      </c>
      <c r="D4052" s="405">
        <v>79.13</v>
      </c>
    </row>
    <row r="4053" spans="1:4" ht="38.25">
      <c r="A4053" s="405">
        <v>20205</v>
      </c>
      <c r="B4053" s="406" t="s">
        <v>10657</v>
      </c>
      <c r="C4053" s="405" t="s">
        <v>1303</v>
      </c>
      <c r="D4053" s="405">
        <v>1.29</v>
      </c>
    </row>
    <row r="4054" spans="1:4" ht="38.25">
      <c r="A4054" s="405">
        <v>4412</v>
      </c>
      <c r="B4054" s="406" t="s">
        <v>11957</v>
      </c>
      <c r="C4054" s="405" t="s">
        <v>1303</v>
      </c>
      <c r="D4054" s="405">
        <v>0.82</v>
      </c>
    </row>
    <row r="4055" spans="1:4" ht="38.25">
      <c r="A4055" s="405">
        <v>4408</v>
      </c>
      <c r="B4055" s="406" t="s">
        <v>10658</v>
      </c>
      <c r="C4055" s="405" t="s">
        <v>1303</v>
      </c>
      <c r="D4055" s="405">
        <v>1.1100000000000001</v>
      </c>
    </row>
    <row r="4056" spans="1:4" ht="25.5">
      <c r="A4056" s="405">
        <v>4505</v>
      </c>
      <c r="B4056" s="406" t="s">
        <v>12004</v>
      </c>
      <c r="C4056" s="405" t="s">
        <v>1303</v>
      </c>
      <c r="D4056" s="405">
        <v>2.23</v>
      </c>
    </row>
    <row r="4057" spans="1:4" ht="25.5">
      <c r="A4057" s="405">
        <v>10559</v>
      </c>
      <c r="B4057" s="406" t="s">
        <v>10659</v>
      </c>
      <c r="C4057" s="405" t="s">
        <v>1299</v>
      </c>
      <c r="D4057" s="407">
        <v>2070.1999999999998</v>
      </c>
    </row>
    <row r="4058" spans="1:4" ht="25.5">
      <c r="A4058" s="405">
        <v>10664</v>
      </c>
      <c r="B4058" s="406" t="s">
        <v>10660</v>
      </c>
      <c r="C4058" s="405" t="s">
        <v>1299</v>
      </c>
      <c r="D4058" s="407">
        <v>5626.36</v>
      </c>
    </row>
    <row r="4059" spans="1:4" ht="25.5">
      <c r="A4059" s="405">
        <v>36250</v>
      </c>
      <c r="B4059" s="406" t="s">
        <v>10661</v>
      </c>
      <c r="C4059" s="405" t="s">
        <v>1303</v>
      </c>
      <c r="D4059" s="405">
        <v>2.87</v>
      </c>
    </row>
    <row r="4060" spans="1:4">
      <c r="A4060" s="405">
        <v>10857</v>
      </c>
      <c r="B4060" s="406" t="s">
        <v>10662</v>
      </c>
      <c r="C4060" s="405" t="s">
        <v>1303</v>
      </c>
      <c r="D4060" s="405">
        <v>10.81</v>
      </c>
    </row>
    <row r="4061" spans="1:4" ht="25.5">
      <c r="A4061" s="405">
        <v>4803</v>
      </c>
      <c r="B4061" s="406" t="s">
        <v>10663</v>
      </c>
      <c r="C4061" s="405" t="s">
        <v>1303</v>
      </c>
      <c r="D4061" s="405">
        <v>20.56</v>
      </c>
    </row>
    <row r="4062" spans="1:4" ht="38.25">
      <c r="A4062" s="405">
        <v>6186</v>
      </c>
      <c r="B4062" s="406" t="s">
        <v>10664</v>
      </c>
      <c r="C4062" s="405" t="s">
        <v>1303</v>
      </c>
      <c r="D4062" s="405">
        <v>10</v>
      </c>
    </row>
    <row r="4063" spans="1:4" ht="25.5">
      <c r="A4063" s="405">
        <v>4829</v>
      </c>
      <c r="B4063" s="406" t="s">
        <v>10665</v>
      </c>
      <c r="C4063" s="405" t="s">
        <v>1303</v>
      </c>
      <c r="D4063" s="405">
        <v>36.49</v>
      </c>
    </row>
    <row r="4064" spans="1:4" ht="25.5">
      <c r="A4064" s="405">
        <v>39829</v>
      </c>
      <c r="B4064" s="406" t="s">
        <v>10666</v>
      </c>
      <c r="C4064" s="405" t="s">
        <v>1303</v>
      </c>
      <c r="D4064" s="405">
        <v>18.239999999999998</v>
      </c>
    </row>
    <row r="4065" spans="1:4" ht="51">
      <c r="A4065" s="405">
        <v>20231</v>
      </c>
      <c r="B4065" s="406" t="s">
        <v>10667</v>
      </c>
      <c r="C4065" s="405" t="s">
        <v>1303</v>
      </c>
      <c r="D4065" s="405">
        <v>40.93</v>
      </c>
    </row>
    <row r="4066" spans="1:4">
      <c r="A4066" s="405">
        <v>4804</v>
      </c>
      <c r="B4066" s="406" t="s">
        <v>10668</v>
      </c>
      <c r="C4066" s="405" t="s">
        <v>1303</v>
      </c>
      <c r="D4066" s="405">
        <v>15.78</v>
      </c>
    </row>
    <row r="4067" spans="1:4" ht="25.5">
      <c r="A4067" s="405">
        <v>34680</v>
      </c>
      <c r="B4067" s="406" t="s">
        <v>10669</v>
      </c>
      <c r="C4067" s="405" t="s">
        <v>1303</v>
      </c>
      <c r="D4067" s="405">
        <v>24.34</v>
      </c>
    </row>
    <row r="4068" spans="1:4" ht="38.25">
      <c r="A4068" s="405">
        <v>11573</v>
      </c>
      <c r="B4068" s="406" t="s">
        <v>10670</v>
      </c>
      <c r="C4068" s="405" t="s">
        <v>1299</v>
      </c>
      <c r="D4068" s="405">
        <v>6.31</v>
      </c>
    </row>
    <row r="4069" spans="1:4">
      <c r="A4069" s="405">
        <v>38401</v>
      </c>
      <c r="B4069" s="406" t="s">
        <v>10671</v>
      </c>
      <c r="C4069" s="405" t="s">
        <v>1299</v>
      </c>
      <c r="D4069" s="405">
        <v>13.44</v>
      </c>
    </row>
    <row r="4070" spans="1:4" ht="38.25">
      <c r="A4070" s="405">
        <v>38179</v>
      </c>
      <c r="B4070" s="406" t="s">
        <v>10672</v>
      </c>
      <c r="C4070" s="405" t="s">
        <v>1299</v>
      </c>
      <c r="D4070" s="405">
        <v>27.69</v>
      </c>
    </row>
    <row r="4071" spans="1:4" ht="38.25">
      <c r="A4071" s="405">
        <v>11575</v>
      </c>
      <c r="B4071" s="406" t="s">
        <v>10673</v>
      </c>
      <c r="C4071" s="405" t="s">
        <v>1299</v>
      </c>
      <c r="D4071" s="405">
        <v>29.87</v>
      </c>
    </row>
    <row r="4072" spans="1:4" ht="25.5">
      <c r="A4072" s="405">
        <v>20256</v>
      </c>
      <c r="B4072" s="406" t="s">
        <v>10674</v>
      </c>
      <c r="C4072" s="405" t="s">
        <v>1299</v>
      </c>
      <c r="D4072" s="405">
        <v>0.32</v>
      </c>
    </row>
    <row r="4073" spans="1:4" ht="51">
      <c r="A4073" s="405">
        <v>14511</v>
      </c>
      <c r="B4073" s="406" t="s">
        <v>10675</v>
      </c>
      <c r="C4073" s="405" t="s">
        <v>1299</v>
      </c>
      <c r="D4073" s="407">
        <v>457725.87</v>
      </c>
    </row>
    <row r="4074" spans="1:4" ht="51">
      <c r="A4074" s="405">
        <v>10642</v>
      </c>
      <c r="B4074" s="406" t="s">
        <v>10676</v>
      </c>
      <c r="C4074" s="405" t="s">
        <v>1299</v>
      </c>
      <c r="D4074" s="407">
        <v>431200</v>
      </c>
    </row>
    <row r="4075" spans="1:4" ht="63.75">
      <c r="A4075" s="405">
        <v>14489</v>
      </c>
      <c r="B4075" s="406" t="s">
        <v>10677</v>
      </c>
      <c r="C4075" s="405" t="s">
        <v>1299</v>
      </c>
      <c r="D4075" s="407">
        <v>382466.37</v>
      </c>
    </row>
    <row r="4076" spans="1:4" ht="51">
      <c r="A4076" s="405">
        <v>14513</v>
      </c>
      <c r="B4076" s="406" t="s">
        <v>10678</v>
      </c>
      <c r="C4076" s="405" t="s">
        <v>1299</v>
      </c>
      <c r="D4076" s="407">
        <v>286858.86</v>
      </c>
    </row>
    <row r="4077" spans="1:4" ht="51">
      <c r="A4077" s="405">
        <v>13600</v>
      </c>
      <c r="B4077" s="406" t="s">
        <v>10679</v>
      </c>
      <c r="C4077" s="405" t="s">
        <v>1299</v>
      </c>
      <c r="D4077" s="407">
        <v>370128.71</v>
      </c>
    </row>
    <row r="4078" spans="1:4" ht="51">
      <c r="A4078" s="405">
        <v>10646</v>
      </c>
      <c r="B4078" s="406" t="s">
        <v>10680</v>
      </c>
      <c r="C4078" s="405" t="s">
        <v>1299</v>
      </c>
      <c r="D4078" s="407">
        <v>275906.28999999998</v>
      </c>
    </row>
    <row r="4079" spans="1:4" ht="51">
      <c r="A4079" s="405">
        <v>6070</v>
      </c>
      <c r="B4079" s="406" t="s">
        <v>10681</v>
      </c>
      <c r="C4079" s="405" t="s">
        <v>1299</v>
      </c>
      <c r="D4079" s="407">
        <v>376991.99</v>
      </c>
    </row>
    <row r="4080" spans="1:4" ht="51">
      <c r="A4080" s="405">
        <v>6069</v>
      </c>
      <c r="B4080" s="406" t="s">
        <v>10682</v>
      </c>
      <c r="C4080" s="405" t="s">
        <v>1299</v>
      </c>
      <c r="D4080" s="407">
        <v>83283.210000000006</v>
      </c>
    </row>
    <row r="4081" spans="1:4" ht="38.25">
      <c r="A4081" s="405">
        <v>14626</v>
      </c>
      <c r="B4081" s="406" t="s">
        <v>10683</v>
      </c>
      <c r="C4081" s="405" t="s">
        <v>1299</v>
      </c>
      <c r="D4081" s="407">
        <v>412720.01</v>
      </c>
    </row>
    <row r="4082" spans="1:4" ht="38.25">
      <c r="A4082" s="405">
        <v>6067</v>
      </c>
      <c r="B4082" s="406" t="s">
        <v>10684</v>
      </c>
      <c r="C4082" s="405" t="s">
        <v>1299</v>
      </c>
      <c r="D4082" s="407">
        <v>338800</v>
      </c>
    </row>
    <row r="4083" spans="1:4">
      <c r="A4083" s="405">
        <v>38393</v>
      </c>
      <c r="B4083" s="406" t="s">
        <v>10685</v>
      </c>
      <c r="C4083" s="405" t="s">
        <v>1299</v>
      </c>
      <c r="D4083" s="405">
        <v>13.25</v>
      </c>
    </row>
    <row r="4084" spans="1:4">
      <c r="A4084" s="405">
        <v>38390</v>
      </c>
      <c r="B4084" s="406" t="s">
        <v>10686</v>
      </c>
      <c r="C4084" s="405" t="s">
        <v>1299</v>
      </c>
      <c r="D4084" s="405">
        <v>29.39</v>
      </c>
    </row>
    <row r="4085" spans="1:4" ht="25.5">
      <c r="A4085" s="405">
        <v>36532</v>
      </c>
      <c r="B4085" s="406" t="s">
        <v>10687</v>
      </c>
      <c r="C4085" s="405" t="s">
        <v>1299</v>
      </c>
      <c r="D4085" s="407">
        <v>19037.34</v>
      </c>
    </row>
    <row r="4086" spans="1:4" ht="38.25">
      <c r="A4086" s="405">
        <v>11578</v>
      </c>
      <c r="B4086" s="406" t="s">
        <v>10688</v>
      </c>
      <c r="C4086" s="405" t="s">
        <v>1299</v>
      </c>
      <c r="D4086" s="405">
        <v>9.59</v>
      </c>
    </row>
    <row r="4087" spans="1:4" ht="51">
      <c r="A4087" s="405">
        <v>11577</v>
      </c>
      <c r="B4087" s="406" t="s">
        <v>10689</v>
      </c>
      <c r="C4087" s="405" t="s">
        <v>1299</v>
      </c>
      <c r="D4087" s="405">
        <v>9.16</v>
      </c>
    </row>
    <row r="4088" spans="1:4" ht="63.75">
      <c r="A4088" s="405">
        <v>42432</v>
      </c>
      <c r="B4088" s="406" t="s">
        <v>12005</v>
      </c>
      <c r="C4088" s="405" t="s">
        <v>1299</v>
      </c>
      <c r="D4088" s="407">
        <v>2108.08</v>
      </c>
    </row>
    <row r="4089" spans="1:4" ht="63.75">
      <c r="A4089" s="405">
        <v>42437</v>
      </c>
      <c r="B4089" s="406" t="s">
        <v>12006</v>
      </c>
      <c r="C4089" s="405" t="s">
        <v>1299</v>
      </c>
      <c r="D4089" s="407">
        <v>1602.7</v>
      </c>
    </row>
    <row r="4090" spans="1:4" ht="25.5">
      <c r="A4090" s="405">
        <v>1116</v>
      </c>
      <c r="B4090" s="406" t="s">
        <v>10690</v>
      </c>
      <c r="C4090" s="405" t="s">
        <v>1303</v>
      </c>
      <c r="D4090" s="405">
        <v>18.850000000000001</v>
      </c>
    </row>
    <row r="4091" spans="1:4" ht="25.5">
      <c r="A4091" s="405">
        <v>1115</v>
      </c>
      <c r="B4091" s="406" t="s">
        <v>10691</v>
      </c>
      <c r="C4091" s="405" t="s">
        <v>1303</v>
      </c>
      <c r="D4091" s="405">
        <v>22.91</v>
      </c>
    </row>
    <row r="4092" spans="1:4" ht="25.5">
      <c r="A4092" s="405">
        <v>1113</v>
      </c>
      <c r="B4092" s="406" t="s">
        <v>10692</v>
      </c>
      <c r="C4092" s="405" t="s">
        <v>1303</v>
      </c>
      <c r="D4092" s="405">
        <v>25.13</v>
      </c>
    </row>
    <row r="4093" spans="1:4" ht="25.5">
      <c r="A4093" s="405">
        <v>1114</v>
      </c>
      <c r="B4093" s="406" t="s">
        <v>10693</v>
      </c>
      <c r="C4093" s="405" t="s">
        <v>1303</v>
      </c>
      <c r="D4093" s="405">
        <v>37.700000000000003</v>
      </c>
    </row>
    <row r="4094" spans="1:4" ht="38.25">
      <c r="A4094" s="405">
        <v>40872</v>
      </c>
      <c r="B4094" s="406" t="s">
        <v>10694</v>
      </c>
      <c r="C4094" s="405" t="s">
        <v>1303</v>
      </c>
      <c r="D4094" s="405">
        <v>17.77</v>
      </c>
    </row>
    <row r="4095" spans="1:4" ht="25.5">
      <c r="A4095" s="405">
        <v>20214</v>
      </c>
      <c r="B4095" s="406" t="s">
        <v>10695</v>
      </c>
      <c r="C4095" s="405" t="s">
        <v>1299</v>
      </c>
      <c r="D4095" s="405">
        <v>29.77</v>
      </c>
    </row>
    <row r="4096" spans="1:4" ht="38.25">
      <c r="A4096" s="405">
        <v>11064</v>
      </c>
      <c r="B4096" s="406" t="s">
        <v>10696</v>
      </c>
      <c r="C4096" s="405" t="s">
        <v>1299</v>
      </c>
      <c r="D4096" s="405">
        <v>12.62</v>
      </c>
    </row>
    <row r="4097" spans="1:4" ht="38.25">
      <c r="A4097" s="405">
        <v>7237</v>
      </c>
      <c r="B4097" s="406" t="s">
        <v>10697</v>
      </c>
      <c r="C4097" s="405" t="s">
        <v>1299</v>
      </c>
      <c r="D4097" s="405">
        <v>17.22</v>
      </c>
    </row>
    <row r="4098" spans="1:4">
      <c r="A4098" s="405">
        <v>16</v>
      </c>
      <c r="B4098" s="406" t="s">
        <v>10698</v>
      </c>
      <c r="C4098" s="405" t="s">
        <v>1296</v>
      </c>
      <c r="D4098" s="405">
        <v>6.5</v>
      </c>
    </row>
    <row r="4099" spans="1:4">
      <c r="A4099" s="405">
        <v>11757</v>
      </c>
      <c r="B4099" s="406" t="s">
        <v>10699</v>
      </c>
      <c r="C4099" s="405" t="s">
        <v>1299</v>
      </c>
      <c r="D4099" s="405">
        <v>42.9</v>
      </c>
    </row>
    <row r="4100" spans="1:4" ht="38.25">
      <c r="A4100" s="405">
        <v>11758</v>
      </c>
      <c r="B4100" s="406" t="s">
        <v>10700</v>
      </c>
      <c r="C4100" s="405" t="s">
        <v>1299</v>
      </c>
      <c r="D4100" s="405">
        <v>38.1</v>
      </c>
    </row>
    <row r="4101" spans="1:4" ht="25.5">
      <c r="A4101" s="405">
        <v>37526</v>
      </c>
      <c r="B4101" s="406" t="s">
        <v>10701</v>
      </c>
      <c r="C4101" s="405" t="s">
        <v>1299</v>
      </c>
      <c r="D4101" s="405">
        <v>2.66</v>
      </c>
    </row>
    <row r="4102" spans="1:4" ht="25.5">
      <c r="A4102" s="405">
        <v>6076</v>
      </c>
      <c r="B4102" s="406" t="s">
        <v>10702</v>
      </c>
      <c r="C4102" s="405" t="s">
        <v>1297</v>
      </c>
      <c r="D4102" s="405">
        <v>49.85</v>
      </c>
    </row>
    <row r="4103" spans="1:4">
      <c r="A4103" s="405">
        <v>13109</v>
      </c>
      <c r="B4103" s="406" t="s">
        <v>10703</v>
      </c>
      <c r="C4103" s="405" t="s">
        <v>1299</v>
      </c>
      <c r="D4103" s="405">
        <v>179.7</v>
      </c>
    </row>
    <row r="4104" spans="1:4">
      <c r="A4104" s="405">
        <v>13110</v>
      </c>
      <c r="B4104" s="406" t="s">
        <v>10704</v>
      </c>
      <c r="C4104" s="405" t="s">
        <v>1299</v>
      </c>
      <c r="D4104" s="405">
        <v>236.5</v>
      </c>
    </row>
    <row r="4105" spans="1:4" ht="25.5">
      <c r="A4105" s="405">
        <v>7581</v>
      </c>
      <c r="B4105" s="406" t="s">
        <v>10705</v>
      </c>
      <c r="C4105" s="405" t="s">
        <v>1299</v>
      </c>
      <c r="D4105" s="405">
        <v>3</v>
      </c>
    </row>
    <row r="4106" spans="1:4" ht="38.25">
      <c r="A4106" s="405">
        <v>20206</v>
      </c>
      <c r="B4106" s="406" t="s">
        <v>10706</v>
      </c>
      <c r="C4106" s="405" t="s">
        <v>1303</v>
      </c>
      <c r="D4106" s="405">
        <v>3.83</v>
      </c>
    </row>
    <row r="4107" spans="1:4" ht="38.25">
      <c r="A4107" s="405">
        <v>4460</v>
      </c>
      <c r="B4107" s="406" t="s">
        <v>10707</v>
      </c>
      <c r="C4107" s="405" t="s">
        <v>1303</v>
      </c>
      <c r="D4107" s="405">
        <v>4.5999999999999996</v>
      </c>
    </row>
    <row r="4108" spans="1:4" ht="38.25">
      <c r="A4108" s="405">
        <v>6204</v>
      </c>
      <c r="B4108" s="406" t="s">
        <v>10708</v>
      </c>
      <c r="C4108" s="405" t="s">
        <v>1303</v>
      </c>
      <c r="D4108" s="405">
        <v>6.88</v>
      </c>
    </row>
    <row r="4109" spans="1:4" ht="38.25">
      <c r="A4109" s="405">
        <v>4417</v>
      </c>
      <c r="B4109" s="406" t="s">
        <v>10709</v>
      </c>
      <c r="C4109" s="405" t="s">
        <v>1303</v>
      </c>
      <c r="D4109" s="405">
        <v>2.64</v>
      </c>
    </row>
    <row r="4110" spans="1:4" ht="38.25">
      <c r="A4110" s="405">
        <v>4517</v>
      </c>
      <c r="B4110" s="406" t="s">
        <v>12007</v>
      </c>
      <c r="C4110" s="405" t="s">
        <v>1303</v>
      </c>
      <c r="D4110" s="405">
        <v>1.79</v>
      </c>
    </row>
    <row r="4111" spans="1:4" ht="38.25">
      <c r="A4111" s="405">
        <v>4512</v>
      </c>
      <c r="B4111" s="406" t="s">
        <v>12008</v>
      </c>
      <c r="C4111" s="405" t="s">
        <v>1303</v>
      </c>
      <c r="D4111" s="405">
        <v>1.3</v>
      </c>
    </row>
    <row r="4112" spans="1:4" ht="38.25">
      <c r="A4112" s="405">
        <v>4415</v>
      </c>
      <c r="B4112" s="406" t="s">
        <v>10710</v>
      </c>
      <c r="C4112" s="405" t="s">
        <v>1303</v>
      </c>
      <c r="D4112" s="405">
        <v>2.2200000000000002</v>
      </c>
    </row>
    <row r="4113" spans="1:4">
      <c r="A4113" s="405">
        <v>37373</v>
      </c>
      <c r="B4113" s="406" t="s">
        <v>12009</v>
      </c>
      <c r="C4113" s="405" t="s">
        <v>1302</v>
      </c>
      <c r="D4113" s="405">
        <v>0.05</v>
      </c>
    </row>
    <row r="4114" spans="1:4">
      <c r="A4114" s="405">
        <v>40864</v>
      </c>
      <c r="B4114" s="406" t="s">
        <v>12010</v>
      </c>
      <c r="C4114" s="405" t="s">
        <v>1421</v>
      </c>
      <c r="D4114" s="405">
        <v>9.76</v>
      </c>
    </row>
    <row r="4115" spans="1:4" ht="25.5">
      <c r="A4115" s="405">
        <v>4734</v>
      </c>
      <c r="B4115" s="406" t="s">
        <v>10711</v>
      </c>
      <c r="C4115" s="405" t="s">
        <v>1297</v>
      </c>
      <c r="D4115" s="405">
        <v>84.81</v>
      </c>
    </row>
    <row r="4116" spans="1:4" ht="25.5">
      <c r="A4116" s="405">
        <v>6085</v>
      </c>
      <c r="B4116" s="406" t="s">
        <v>10712</v>
      </c>
      <c r="C4116" s="405" t="s">
        <v>1298</v>
      </c>
      <c r="D4116" s="405">
        <v>4.17</v>
      </c>
    </row>
    <row r="4117" spans="1:4">
      <c r="A4117" s="405">
        <v>38396</v>
      </c>
      <c r="B4117" s="406" t="s">
        <v>10713</v>
      </c>
      <c r="C4117" s="405" t="s">
        <v>1299</v>
      </c>
      <c r="D4117" s="405">
        <v>445.21</v>
      </c>
    </row>
    <row r="4118" spans="1:4">
      <c r="A4118" s="405">
        <v>6090</v>
      </c>
      <c r="B4118" s="406" t="s">
        <v>10714</v>
      </c>
      <c r="C4118" s="405" t="s">
        <v>1298</v>
      </c>
      <c r="D4118" s="405">
        <v>7.92</v>
      </c>
    </row>
    <row r="4119" spans="1:4" ht="25.5">
      <c r="A4119" s="405">
        <v>11622</v>
      </c>
      <c r="B4119" s="406" t="s">
        <v>10715</v>
      </c>
      <c r="C4119" s="405" t="s">
        <v>1296</v>
      </c>
      <c r="D4119" s="405">
        <v>58.5</v>
      </c>
    </row>
    <row r="4120" spans="1:4" ht="25.5">
      <c r="A4120" s="405">
        <v>6094</v>
      </c>
      <c r="B4120" s="406" t="s">
        <v>10716</v>
      </c>
      <c r="C4120" s="405" t="s">
        <v>1296</v>
      </c>
      <c r="D4120" s="405">
        <v>13.39</v>
      </c>
    </row>
    <row r="4121" spans="1:4">
      <c r="A4121" s="405">
        <v>7317</v>
      </c>
      <c r="B4121" s="406" t="s">
        <v>10717</v>
      </c>
      <c r="C4121" s="405" t="s">
        <v>1296</v>
      </c>
      <c r="D4121" s="405">
        <v>25.46</v>
      </c>
    </row>
    <row r="4122" spans="1:4" ht="25.5">
      <c r="A4122" s="405">
        <v>142</v>
      </c>
      <c r="B4122" s="406" t="s">
        <v>10718</v>
      </c>
      <c r="C4122" s="405" t="s">
        <v>1300</v>
      </c>
      <c r="D4122" s="405">
        <v>30.71</v>
      </c>
    </row>
    <row r="4123" spans="1:4" ht="25.5">
      <c r="A4123" s="405">
        <v>38123</v>
      </c>
      <c r="B4123" s="406" t="s">
        <v>10719</v>
      </c>
      <c r="C4123" s="405" t="s">
        <v>1296</v>
      </c>
      <c r="D4123" s="405">
        <v>64.44</v>
      </c>
    </row>
    <row r="4124" spans="1:4" ht="38.25">
      <c r="A4124" s="405">
        <v>42701</v>
      </c>
      <c r="B4124" s="406" t="s">
        <v>12011</v>
      </c>
      <c r="C4124" s="405" t="s">
        <v>1299</v>
      </c>
      <c r="D4124" s="405">
        <v>27.22</v>
      </c>
    </row>
    <row r="4125" spans="1:4" ht="38.25">
      <c r="A4125" s="405">
        <v>42702</v>
      </c>
      <c r="B4125" s="406" t="s">
        <v>12012</v>
      </c>
      <c r="C4125" s="405" t="s">
        <v>1299</v>
      </c>
      <c r="D4125" s="405">
        <v>48.37</v>
      </c>
    </row>
    <row r="4126" spans="1:4" ht="38.25">
      <c r="A4126" s="405">
        <v>37955</v>
      </c>
      <c r="B4126" s="406" t="s">
        <v>10720</v>
      </c>
      <c r="C4126" s="405" t="s">
        <v>1299</v>
      </c>
      <c r="D4126" s="405">
        <v>62.69</v>
      </c>
    </row>
    <row r="4127" spans="1:4" ht="38.25">
      <c r="A4127" s="405">
        <v>42699</v>
      </c>
      <c r="B4127" s="406" t="s">
        <v>12013</v>
      </c>
      <c r="C4127" s="405" t="s">
        <v>1299</v>
      </c>
      <c r="D4127" s="405">
        <v>16.63</v>
      </c>
    </row>
    <row r="4128" spans="1:4" ht="38.25">
      <c r="A4128" s="405">
        <v>42700</v>
      </c>
      <c r="B4128" s="406" t="s">
        <v>12014</v>
      </c>
      <c r="C4128" s="405" t="s">
        <v>1299</v>
      </c>
      <c r="D4128" s="405">
        <v>47.41</v>
      </c>
    </row>
    <row r="4129" spans="1:4" ht="51">
      <c r="A4129" s="405">
        <v>37743</v>
      </c>
      <c r="B4129" s="406" t="s">
        <v>10721</v>
      </c>
      <c r="C4129" s="405" t="s">
        <v>1299</v>
      </c>
      <c r="D4129" s="407">
        <v>120149.09</v>
      </c>
    </row>
    <row r="4130" spans="1:4" ht="51">
      <c r="A4130" s="405">
        <v>37744</v>
      </c>
      <c r="B4130" s="406" t="s">
        <v>10722</v>
      </c>
      <c r="C4130" s="405" t="s">
        <v>1299</v>
      </c>
      <c r="D4130" s="407">
        <v>141272.72</v>
      </c>
    </row>
    <row r="4131" spans="1:4" ht="51">
      <c r="A4131" s="405">
        <v>37741</v>
      </c>
      <c r="B4131" s="406" t="s">
        <v>10723</v>
      </c>
      <c r="C4131" s="405" t="s">
        <v>1299</v>
      </c>
      <c r="D4131" s="407">
        <v>109250.9</v>
      </c>
    </row>
    <row r="4132" spans="1:4" ht="51">
      <c r="A4132" s="405">
        <v>39396</v>
      </c>
      <c r="B4132" s="406" t="s">
        <v>10724</v>
      </c>
      <c r="C4132" s="405" t="s">
        <v>1299</v>
      </c>
      <c r="D4132" s="405">
        <v>32.619999999999997</v>
      </c>
    </row>
    <row r="4133" spans="1:4" ht="51">
      <c r="A4133" s="405">
        <v>39392</v>
      </c>
      <c r="B4133" s="406" t="s">
        <v>10725</v>
      </c>
      <c r="C4133" s="405" t="s">
        <v>1299</v>
      </c>
      <c r="D4133" s="405">
        <v>36.799999999999997</v>
      </c>
    </row>
    <row r="4134" spans="1:4" ht="51">
      <c r="A4134" s="405">
        <v>39393</v>
      </c>
      <c r="B4134" s="406" t="s">
        <v>10726</v>
      </c>
      <c r="C4134" s="405" t="s">
        <v>1299</v>
      </c>
      <c r="D4134" s="405">
        <v>22.75</v>
      </c>
    </row>
    <row r="4135" spans="1:4" ht="51">
      <c r="A4135" s="405">
        <v>39394</v>
      </c>
      <c r="B4135" s="406" t="s">
        <v>10727</v>
      </c>
      <c r="C4135" s="405" t="s">
        <v>1299</v>
      </c>
      <c r="D4135" s="405">
        <v>25.61</v>
      </c>
    </row>
    <row r="4136" spans="1:4" ht="51">
      <c r="A4136" s="405">
        <v>39395</v>
      </c>
      <c r="B4136" s="406" t="s">
        <v>10728</v>
      </c>
      <c r="C4136" s="405" t="s">
        <v>1299</v>
      </c>
      <c r="D4136" s="405">
        <v>23.82</v>
      </c>
    </row>
    <row r="4137" spans="1:4" ht="38.25">
      <c r="A4137" s="405">
        <v>14618</v>
      </c>
      <c r="B4137" s="406" t="s">
        <v>10729</v>
      </c>
      <c r="C4137" s="405" t="s">
        <v>1299</v>
      </c>
      <c r="D4137" s="407">
        <v>1339.82</v>
      </c>
    </row>
    <row r="4138" spans="1:4" ht="51">
      <c r="A4138" s="405">
        <v>40269</v>
      </c>
      <c r="B4138" s="406" t="s">
        <v>10730</v>
      </c>
      <c r="C4138" s="405" t="s">
        <v>1299</v>
      </c>
      <c r="D4138" s="407">
        <v>5398.05</v>
      </c>
    </row>
    <row r="4139" spans="1:4">
      <c r="A4139" s="405">
        <v>6110</v>
      </c>
      <c r="B4139" s="406" t="s">
        <v>10731</v>
      </c>
      <c r="C4139" s="405" t="s">
        <v>1302</v>
      </c>
      <c r="D4139" s="405">
        <v>12.95</v>
      </c>
    </row>
    <row r="4140" spans="1:4">
      <c r="A4140" s="405">
        <v>40910</v>
      </c>
      <c r="B4140" s="406" t="s">
        <v>10732</v>
      </c>
      <c r="C4140" s="405" t="s">
        <v>1421</v>
      </c>
      <c r="D4140" s="407">
        <v>2290.7399999999998</v>
      </c>
    </row>
    <row r="4141" spans="1:4">
      <c r="A4141" s="405">
        <v>6111</v>
      </c>
      <c r="B4141" s="406" t="s">
        <v>10733</v>
      </c>
      <c r="C4141" s="405" t="s">
        <v>1302</v>
      </c>
      <c r="D4141" s="405">
        <v>9.6300000000000008</v>
      </c>
    </row>
    <row r="4142" spans="1:4">
      <c r="A4142" s="405">
        <v>41084</v>
      </c>
      <c r="B4142" s="406" t="s">
        <v>10734</v>
      </c>
      <c r="C4142" s="405" t="s">
        <v>1421</v>
      </c>
      <c r="D4142" s="407">
        <v>1704.05</v>
      </c>
    </row>
    <row r="4143" spans="1:4" ht="25.5">
      <c r="A4143" s="405">
        <v>25950</v>
      </c>
      <c r="B4143" s="406" t="s">
        <v>10735</v>
      </c>
      <c r="C4143" s="405" t="s">
        <v>1297</v>
      </c>
      <c r="D4143" s="405">
        <v>38.68</v>
      </c>
    </row>
    <row r="4144" spans="1:4" ht="25.5">
      <c r="A4144" s="405">
        <v>38637</v>
      </c>
      <c r="B4144" s="406" t="s">
        <v>10736</v>
      </c>
      <c r="C4144" s="405" t="s">
        <v>1299</v>
      </c>
      <c r="D4144" s="405">
        <v>166.02</v>
      </c>
    </row>
    <row r="4145" spans="1:4" ht="25.5">
      <c r="A4145" s="405">
        <v>6150</v>
      </c>
      <c r="B4145" s="406" t="s">
        <v>10737</v>
      </c>
      <c r="C4145" s="405" t="s">
        <v>1299</v>
      </c>
      <c r="D4145" s="405">
        <v>168.05</v>
      </c>
    </row>
    <row r="4146" spans="1:4" ht="25.5">
      <c r="A4146" s="405">
        <v>6136</v>
      </c>
      <c r="B4146" s="406" t="s">
        <v>10738</v>
      </c>
      <c r="C4146" s="405" t="s">
        <v>1299</v>
      </c>
      <c r="D4146" s="405">
        <v>132.1</v>
      </c>
    </row>
    <row r="4147" spans="1:4" ht="25.5">
      <c r="A4147" s="405">
        <v>38638</v>
      </c>
      <c r="B4147" s="406" t="s">
        <v>10739</v>
      </c>
      <c r="C4147" s="405" t="s">
        <v>1299</v>
      </c>
      <c r="D4147" s="405">
        <v>139.9</v>
      </c>
    </row>
    <row r="4148" spans="1:4" ht="25.5">
      <c r="A4148" s="405">
        <v>20262</v>
      </c>
      <c r="B4148" s="406" t="s">
        <v>10740</v>
      </c>
      <c r="C4148" s="405" t="s">
        <v>1299</v>
      </c>
      <c r="D4148" s="405">
        <v>16.11</v>
      </c>
    </row>
    <row r="4149" spans="1:4" ht="25.5">
      <c r="A4149" s="405">
        <v>6148</v>
      </c>
      <c r="B4149" s="406" t="s">
        <v>10741</v>
      </c>
      <c r="C4149" s="405" t="s">
        <v>1299</v>
      </c>
      <c r="D4149" s="405">
        <v>9.9700000000000006</v>
      </c>
    </row>
    <row r="4150" spans="1:4" ht="25.5">
      <c r="A4150" s="405">
        <v>6145</v>
      </c>
      <c r="B4150" s="406" t="s">
        <v>10742</v>
      </c>
      <c r="C4150" s="405" t="s">
        <v>1299</v>
      </c>
      <c r="D4150" s="405">
        <v>17.88</v>
      </c>
    </row>
    <row r="4151" spans="1:4" ht="25.5">
      <c r="A4151" s="405">
        <v>6149</v>
      </c>
      <c r="B4151" s="406" t="s">
        <v>10743</v>
      </c>
      <c r="C4151" s="405" t="s">
        <v>1299</v>
      </c>
      <c r="D4151" s="405">
        <v>16.850000000000001</v>
      </c>
    </row>
    <row r="4152" spans="1:4" ht="25.5">
      <c r="A4152" s="405">
        <v>6146</v>
      </c>
      <c r="B4152" s="406" t="s">
        <v>10744</v>
      </c>
      <c r="C4152" s="405" t="s">
        <v>1299</v>
      </c>
      <c r="D4152" s="405">
        <v>17.89</v>
      </c>
    </row>
    <row r="4153" spans="1:4" ht="25.5">
      <c r="A4153" s="405">
        <v>26026</v>
      </c>
      <c r="B4153" s="406" t="s">
        <v>10745</v>
      </c>
      <c r="C4153" s="405" t="s">
        <v>1296</v>
      </c>
      <c r="D4153" s="405">
        <v>2.5099999999999998</v>
      </c>
    </row>
    <row r="4154" spans="1:4">
      <c r="A4154" s="405">
        <v>39961</v>
      </c>
      <c r="B4154" s="406" t="s">
        <v>10746</v>
      </c>
      <c r="C4154" s="405" t="s">
        <v>1299</v>
      </c>
      <c r="D4154" s="405">
        <v>11</v>
      </c>
    </row>
    <row r="4155" spans="1:4" ht="63.75">
      <c r="A4155" s="405">
        <v>42433</v>
      </c>
      <c r="B4155" s="406" t="s">
        <v>12015</v>
      </c>
      <c r="C4155" s="405" t="s">
        <v>1299</v>
      </c>
      <c r="D4155" s="407">
        <v>4163.91</v>
      </c>
    </row>
    <row r="4156" spans="1:4" ht="63.75">
      <c r="A4156" s="405">
        <v>42434</v>
      </c>
      <c r="B4156" s="406" t="s">
        <v>12016</v>
      </c>
      <c r="C4156" s="405" t="s">
        <v>1299</v>
      </c>
      <c r="D4156" s="407">
        <v>4499.71</v>
      </c>
    </row>
    <row r="4157" spans="1:4" ht="63.75">
      <c r="A4157" s="405">
        <v>42435</v>
      </c>
      <c r="B4157" s="406" t="s">
        <v>12017</v>
      </c>
      <c r="C4157" s="405" t="s">
        <v>1299</v>
      </c>
      <c r="D4157" s="407">
        <v>2243.83</v>
      </c>
    </row>
    <row r="4158" spans="1:4" ht="25.5">
      <c r="A4158" s="405">
        <v>38061</v>
      </c>
      <c r="B4158" s="406" t="s">
        <v>10747</v>
      </c>
      <c r="C4158" s="405" t="s">
        <v>1299</v>
      </c>
      <c r="D4158" s="405">
        <v>54.96</v>
      </c>
    </row>
    <row r="4159" spans="1:4">
      <c r="A4159" s="405">
        <v>20250</v>
      </c>
      <c r="B4159" s="406" t="s">
        <v>10748</v>
      </c>
      <c r="C4159" s="405" t="s">
        <v>1296</v>
      </c>
      <c r="D4159" s="405">
        <v>12</v>
      </c>
    </row>
    <row r="4160" spans="1:4" ht="76.5">
      <c r="A4160" s="405">
        <v>39965</v>
      </c>
      <c r="B4160" s="406" t="s">
        <v>12018</v>
      </c>
      <c r="C4160" s="405" t="s">
        <v>1304</v>
      </c>
      <c r="D4160" s="407">
        <v>1325.85</v>
      </c>
    </row>
    <row r="4161" spans="1:4" ht="89.25">
      <c r="A4161" s="405">
        <v>39964</v>
      </c>
      <c r="B4161" s="406" t="s">
        <v>12019</v>
      </c>
      <c r="C4161" s="405" t="s">
        <v>1304</v>
      </c>
      <c r="D4161" s="407">
        <v>1126.1600000000001</v>
      </c>
    </row>
    <row r="4162" spans="1:4">
      <c r="A4162" s="405">
        <v>7</v>
      </c>
      <c r="B4162" s="406" t="s">
        <v>10749</v>
      </c>
      <c r="C4162" s="405" t="s">
        <v>1296</v>
      </c>
      <c r="D4162" s="405">
        <v>10.8</v>
      </c>
    </row>
    <row r="4163" spans="1:4">
      <c r="A4163" s="405">
        <v>13388</v>
      </c>
      <c r="B4163" s="406" t="s">
        <v>10750</v>
      </c>
      <c r="C4163" s="405" t="s">
        <v>1296</v>
      </c>
      <c r="D4163" s="405">
        <v>61.31</v>
      </c>
    </row>
    <row r="4164" spans="1:4" ht="25.5">
      <c r="A4164" s="405">
        <v>39914</v>
      </c>
      <c r="B4164" s="406" t="s">
        <v>10751</v>
      </c>
      <c r="C4164" s="405" t="s">
        <v>1296</v>
      </c>
      <c r="D4164" s="405">
        <v>212.63</v>
      </c>
    </row>
    <row r="4165" spans="1:4" ht="38.25">
      <c r="A4165" s="405">
        <v>12732</v>
      </c>
      <c r="B4165" s="406" t="s">
        <v>10752</v>
      </c>
      <c r="C4165" s="405" t="s">
        <v>1299</v>
      </c>
      <c r="D4165" s="405">
        <v>245.35</v>
      </c>
    </row>
    <row r="4166" spans="1:4">
      <c r="A4166" s="405">
        <v>6160</v>
      </c>
      <c r="B4166" s="406" t="s">
        <v>10753</v>
      </c>
      <c r="C4166" s="405" t="s">
        <v>1302</v>
      </c>
      <c r="D4166" s="405">
        <v>12.52</v>
      </c>
    </row>
    <row r="4167" spans="1:4">
      <c r="A4167" s="405">
        <v>41087</v>
      </c>
      <c r="B4167" s="406" t="s">
        <v>10754</v>
      </c>
      <c r="C4167" s="405" t="s">
        <v>1421</v>
      </c>
      <c r="D4167" s="407">
        <v>2214.9299999999998</v>
      </c>
    </row>
    <row r="4168" spans="1:4" ht="25.5">
      <c r="A4168" s="405">
        <v>6166</v>
      </c>
      <c r="B4168" s="406" t="s">
        <v>10755</v>
      </c>
      <c r="C4168" s="405" t="s">
        <v>1302</v>
      </c>
      <c r="D4168" s="405">
        <v>16.77</v>
      </c>
    </row>
    <row r="4169" spans="1:4" ht="25.5">
      <c r="A4169" s="405">
        <v>41088</v>
      </c>
      <c r="B4169" s="406" t="s">
        <v>10756</v>
      </c>
      <c r="C4169" s="405" t="s">
        <v>1421</v>
      </c>
      <c r="D4169" s="407">
        <v>2969.34</v>
      </c>
    </row>
    <row r="4170" spans="1:4" ht="51">
      <c r="A4170" s="405">
        <v>20232</v>
      </c>
      <c r="B4170" s="406" t="s">
        <v>10757</v>
      </c>
      <c r="C4170" s="405" t="s">
        <v>1303</v>
      </c>
      <c r="D4170" s="405">
        <v>57.94</v>
      </c>
    </row>
    <row r="4171" spans="1:4" ht="25.5">
      <c r="A4171" s="405">
        <v>10856</v>
      </c>
      <c r="B4171" s="406" t="s">
        <v>10758</v>
      </c>
      <c r="C4171" s="405" t="s">
        <v>1303</v>
      </c>
      <c r="D4171" s="405">
        <v>66.95</v>
      </c>
    </row>
    <row r="4172" spans="1:4" ht="38.25">
      <c r="A4172" s="405">
        <v>4828</v>
      </c>
      <c r="B4172" s="406" t="s">
        <v>10759</v>
      </c>
      <c r="C4172" s="405" t="s">
        <v>1303</v>
      </c>
      <c r="D4172" s="405">
        <v>54.46</v>
      </c>
    </row>
    <row r="4173" spans="1:4" ht="25.5">
      <c r="A4173" s="405">
        <v>20249</v>
      </c>
      <c r="B4173" s="406" t="s">
        <v>10760</v>
      </c>
      <c r="C4173" s="405" t="s">
        <v>1303</v>
      </c>
      <c r="D4173" s="405">
        <v>29.82</v>
      </c>
    </row>
    <row r="4174" spans="1:4" ht="25.5">
      <c r="A4174" s="405">
        <v>11609</v>
      </c>
      <c r="B4174" s="406" t="s">
        <v>10761</v>
      </c>
      <c r="C4174" s="405" t="s">
        <v>1298</v>
      </c>
      <c r="D4174" s="405">
        <v>10.130000000000001</v>
      </c>
    </row>
    <row r="4175" spans="1:4" ht="25.5">
      <c r="A4175" s="405">
        <v>20083</v>
      </c>
      <c r="B4175" s="406" t="s">
        <v>10762</v>
      </c>
      <c r="C4175" s="405" t="s">
        <v>1299</v>
      </c>
      <c r="D4175" s="405">
        <v>42.99</v>
      </c>
    </row>
    <row r="4176" spans="1:4" ht="25.5">
      <c r="A4176" s="405">
        <v>20082</v>
      </c>
      <c r="B4176" s="406" t="s">
        <v>10763</v>
      </c>
      <c r="C4176" s="405" t="s">
        <v>1299</v>
      </c>
      <c r="D4176" s="405">
        <v>16.739999999999998</v>
      </c>
    </row>
    <row r="4177" spans="1:4">
      <c r="A4177" s="405">
        <v>5318</v>
      </c>
      <c r="B4177" s="406" t="s">
        <v>10764</v>
      </c>
      <c r="C4177" s="405" t="s">
        <v>1298</v>
      </c>
      <c r="D4177" s="405">
        <v>11.6</v>
      </c>
    </row>
    <row r="4178" spans="1:4" ht="25.5">
      <c r="A4178" s="405">
        <v>10691</v>
      </c>
      <c r="B4178" s="406" t="s">
        <v>10765</v>
      </c>
      <c r="C4178" s="405" t="s">
        <v>1298</v>
      </c>
      <c r="D4178" s="405">
        <v>33.44</v>
      </c>
    </row>
    <row r="4179" spans="1:4" ht="25.5">
      <c r="A4179" s="405">
        <v>12295</v>
      </c>
      <c r="B4179" s="406" t="s">
        <v>10766</v>
      </c>
      <c r="C4179" s="405" t="s">
        <v>1299</v>
      </c>
      <c r="D4179" s="405">
        <v>2.74</v>
      </c>
    </row>
    <row r="4180" spans="1:4" ht="25.5">
      <c r="A4180" s="405">
        <v>12296</v>
      </c>
      <c r="B4180" s="406" t="s">
        <v>10767</v>
      </c>
      <c r="C4180" s="405" t="s">
        <v>1299</v>
      </c>
      <c r="D4180" s="405">
        <v>3.55</v>
      </c>
    </row>
    <row r="4181" spans="1:4" ht="25.5">
      <c r="A4181" s="405">
        <v>12294</v>
      </c>
      <c r="B4181" s="406" t="s">
        <v>10768</v>
      </c>
      <c r="C4181" s="405" t="s">
        <v>1299</v>
      </c>
      <c r="D4181" s="405">
        <v>8.52</v>
      </c>
    </row>
    <row r="4182" spans="1:4" ht="25.5">
      <c r="A4182" s="405">
        <v>14543</v>
      </c>
      <c r="B4182" s="406" t="s">
        <v>10769</v>
      </c>
      <c r="C4182" s="405" t="s">
        <v>1299</v>
      </c>
      <c r="D4182" s="405">
        <v>6.08</v>
      </c>
    </row>
    <row r="4183" spans="1:4" ht="25.5">
      <c r="A4183" s="405">
        <v>13329</v>
      </c>
      <c r="B4183" s="406" t="s">
        <v>10770</v>
      </c>
      <c r="C4183" s="405" t="s">
        <v>1299</v>
      </c>
      <c r="D4183" s="405">
        <v>3.57</v>
      </c>
    </row>
    <row r="4184" spans="1:4" ht="38.25">
      <c r="A4184" s="405">
        <v>21044</v>
      </c>
      <c r="B4184" s="406" t="s">
        <v>10771</v>
      </c>
      <c r="C4184" s="405" t="s">
        <v>1299</v>
      </c>
      <c r="D4184" s="405">
        <v>21.97</v>
      </c>
    </row>
    <row r="4185" spans="1:4" ht="38.25">
      <c r="A4185" s="405">
        <v>21045</v>
      </c>
      <c r="B4185" s="406" t="s">
        <v>10772</v>
      </c>
      <c r="C4185" s="405" t="s">
        <v>1299</v>
      </c>
      <c r="D4185" s="405">
        <v>30.09</v>
      </c>
    </row>
    <row r="4186" spans="1:4" ht="38.25">
      <c r="A4186" s="405">
        <v>21040</v>
      </c>
      <c r="B4186" s="406" t="s">
        <v>10773</v>
      </c>
      <c r="C4186" s="405" t="s">
        <v>1299</v>
      </c>
      <c r="D4186" s="405">
        <v>21.5</v>
      </c>
    </row>
    <row r="4187" spans="1:4" ht="38.25">
      <c r="A4187" s="405">
        <v>21041</v>
      </c>
      <c r="B4187" s="406" t="s">
        <v>10774</v>
      </c>
      <c r="C4187" s="405" t="s">
        <v>1299</v>
      </c>
      <c r="D4187" s="405">
        <v>25.95</v>
      </c>
    </row>
    <row r="4188" spans="1:4" ht="38.25">
      <c r="A4188" s="405">
        <v>21047</v>
      </c>
      <c r="B4188" s="406" t="s">
        <v>10775</v>
      </c>
      <c r="C4188" s="405" t="s">
        <v>1299</v>
      </c>
      <c r="D4188" s="405">
        <v>32.39</v>
      </c>
    </row>
    <row r="4189" spans="1:4" ht="38.25">
      <c r="A4189" s="405">
        <v>21043</v>
      </c>
      <c r="B4189" s="406" t="s">
        <v>10776</v>
      </c>
      <c r="C4189" s="405" t="s">
        <v>1299</v>
      </c>
      <c r="D4189" s="405">
        <v>31.54</v>
      </c>
    </row>
    <row r="4190" spans="1:4" ht="38.25">
      <c r="A4190" s="405">
        <v>21042</v>
      </c>
      <c r="B4190" s="406" t="s">
        <v>10777</v>
      </c>
      <c r="C4190" s="405" t="s">
        <v>1299</v>
      </c>
      <c r="D4190" s="405">
        <v>24.96</v>
      </c>
    </row>
    <row r="4191" spans="1:4" ht="25.5">
      <c r="A4191" s="405">
        <v>11895</v>
      </c>
      <c r="B4191" s="406" t="s">
        <v>10778</v>
      </c>
      <c r="C4191" s="405" t="s">
        <v>1299</v>
      </c>
      <c r="D4191" s="405">
        <v>973.76</v>
      </c>
    </row>
    <row r="4192" spans="1:4" ht="25.5">
      <c r="A4192" s="405">
        <v>11896</v>
      </c>
      <c r="B4192" s="406" t="s">
        <v>10779</v>
      </c>
      <c r="C4192" s="405" t="s">
        <v>1299</v>
      </c>
      <c r="D4192" s="407">
        <v>5103.8500000000004</v>
      </c>
    </row>
    <row r="4193" spans="1:7" ht="25.5">
      <c r="A4193" s="405">
        <v>11897</v>
      </c>
      <c r="B4193" s="406" t="s">
        <v>10780</v>
      </c>
      <c r="C4193" s="405" t="s">
        <v>1299</v>
      </c>
      <c r="D4193" s="407">
        <v>6659.63</v>
      </c>
    </row>
    <row r="4194" spans="1:7" ht="25.5">
      <c r="A4194" s="405">
        <v>11898</v>
      </c>
      <c r="B4194" s="406" t="s">
        <v>10781</v>
      </c>
      <c r="C4194" s="405" t="s">
        <v>1299</v>
      </c>
      <c r="D4194" s="407">
        <v>6995.41</v>
      </c>
    </row>
    <row r="4195" spans="1:7" ht="25.5">
      <c r="A4195" s="405">
        <v>3282</v>
      </c>
      <c r="B4195" s="406" t="s">
        <v>10782</v>
      </c>
      <c r="C4195" s="405" t="s">
        <v>1299</v>
      </c>
      <c r="D4195" s="405">
        <v>707.93</v>
      </c>
    </row>
    <row r="4196" spans="1:7" ht="25.5">
      <c r="A4196" s="405">
        <v>11899</v>
      </c>
      <c r="B4196" s="406" t="s">
        <v>10783</v>
      </c>
      <c r="C4196" s="405" t="s">
        <v>1299</v>
      </c>
      <c r="D4196" s="407">
        <v>3452.93</v>
      </c>
    </row>
    <row r="4197" spans="1:7" ht="25.5">
      <c r="A4197" s="405">
        <v>11900</v>
      </c>
      <c r="B4197" s="406" t="s">
        <v>10784</v>
      </c>
      <c r="C4197" s="405" t="s">
        <v>1299</v>
      </c>
      <c r="D4197" s="407">
        <v>4734.49</v>
      </c>
    </row>
    <row r="4198" spans="1:7">
      <c r="A4198" s="405">
        <v>14149</v>
      </c>
      <c r="B4198" s="406" t="s">
        <v>10785</v>
      </c>
      <c r="C4198" s="405" t="s">
        <v>1424</v>
      </c>
      <c r="D4198" s="405">
        <v>132.41999999999999</v>
      </c>
    </row>
    <row r="4199" spans="1:7" ht="51">
      <c r="A4199" s="405">
        <v>38099</v>
      </c>
      <c r="B4199" s="406" t="s">
        <v>10786</v>
      </c>
      <c r="C4199" s="405" t="s">
        <v>1299</v>
      </c>
      <c r="D4199" s="405">
        <v>0.98</v>
      </c>
    </row>
    <row r="4200" spans="1:7" ht="51">
      <c r="A4200" s="405">
        <v>38100</v>
      </c>
      <c r="B4200" s="406" t="s">
        <v>10787</v>
      </c>
      <c r="C4200" s="405" t="s">
        <v>1299</v>
      </c>
      <c r="D4200" s="405">
        <v>1.61</v>
      </c>
    </row>
    <row r="4201" spans="1:7" ht="38.25">
      <c r="A4201" s="405">
        <v>20061</v>
      </c>
      <c r="B4201" s="406" t="s">
        <v>10788</v>
      </c>
      <c r="C4201" s="405" t="s">
        <v>1299</v>
      </c>
      <c r="D4201" s="405">
        <v>3.14</v>
      </c>
      <c r="G4201" s="91"/>
    </row>
    <row r="4202" spans="1:7" ht="38.25">
      <c r="A4202" s="405">
        <v>7576</v>
      </c>
      <c r="B4202" s="406" t="s">
        <v>10789</v>
      </c>
      <c r="C4202" s="405" t="s">
        <v>1299</v>
      </c>
      <c r="D4202" s="405">
        <v>123.45</v>
      </c>
    </row>
    <row r="4203" spans="1:7" ht="25.5">
      <c r="A4203" s="405">
        <v>3384</v>
      </c>
      <c r="B4203" s="406" t="s">
        <v>10790</v>
      </c>
      <c r="C4203" s="405" t="s">
        <v>1299</v>
      </c>
      <c r="D4203" s="405">
        <v>3.8</v>
      </c>
    </row>
    <row r="4204" spans="1:7" ht="25.5">
      <c r="A4204" s="405">
        <v>7572</v>
      </c>
      <c r="B4204" s="406" t="s">
        <v>10791</v>
      </c>
      <c r="C4204" s="405" t="s">
        <v>1299</v>
      </c>
      <c r="D4204" s="405">
        <v>8.7899999999999991</v>
      </c>
    </row>
    <row r="4205" spans="1:7" ht="25.5">
      <c r="A4205" s="405">
        <v>3396</v>
      </c>
      <c r="B4205" s="406" t="s">
        <v>10792</v>
      </c>
      <c r="C4205" s="405" t="s">
        <v>1299</v>
      </c>
      <c r="D4205" s="405">
        <v>6.22</v>
      </c>
    </row>
    <row r="4206" spans="1:7" ht="25.5">
      <c r="A4206" s="405">
        <v>37590</v>
      </c>
      <c r="B4206" s="406" t="s">
        <v>10793</v>
      </c>
      <c r="C4206" s="405" t="s">
        <v>1299</v>
      </c>
      <c r="D4206" s="405">
        <v>26.26</v>
      </c>
    </row>
    <row r="4207" spans="1:7" ht="25.5">
      <c r="A4207" s="405">
        <v>37591</v>
      </c>
      <c r="B4207" s="406" t="s">
        <v>10794</v>
      </c>
      <c r="C4207" s="405" t="s">
        <v>1299</v>
      </c>
      <c r="D4207" s="405">
        <v>36.549999999999997</v>
      </c>
    </row>
    <row r="4208" spans="1:7" ht="38.25">
      <c r="A4208" s="405">
        <v>12626</v>
      </c>
      <c r="B4208" s="406" t="s">
        <v>10795</v>
      </c>
      <c r="C4208" s="405" t="s">
        <v>1299</v>
      </c>
      <c r="D4208" s="405">
        <v>15.08</v>
      </c>
    </row>
    <row r="4209" spans="1:4" ht="25.5">
      <c r="A4209" s="405">
        <v>11033</v>
      </c>
      <c r="B4209" s="406" t="s">
        <v>10796</v>
      </c>
      <c r="C4209" s="405" t="s">
        <v>1299</v>
      </c>
      <c r="D4209" s="405">
        <v>4.1900000000000004</v>
      </c>
    </row>
    <row r="4210" spans="1:4" ht="25.5">
      <c r="A4210" s="405">
        <v>390</v>
      </c>
      <c r="B4210" s="406" t="s">
        <v>10797</v>
      </c>
      <c r="C4210" s="405" t="s">
        <v>1299</v>
      </c>
      <c r="D4210" s="405">
        <v>12.5</v>
      </c>
    </row>
    <row r="4211" spans="1:4" ht="63.75">
      <c r="A4211" s="405">
        <v>42436</v>
      </c>
      <c r="B4211" s="406" t="s">
        <v>12020</v>
      </c>
      <c r="C4211" s="405" t="s">
        <v>1299</v>
      </c>
      <c r="D4211" s="407">
        <v>2348.66</v>
      </c>
    </row>
    <row r="4212" spans="1:4" ht="38.25">
      <c r="A4212" s="405">
        <v>6178</v>
      </c>
      <c r="B4212" s="406" t="s">
        <v>10798</v>
      </c>
      <c r="C4212" s="405" t="s">
        <v>1304</v>
      </c>
      <c r="D4212" s="405">
        <v>166.78</v>
      </c>
    </row>
    <row r="4213" spans="1:4" ht="38.25">
      <c r="A4213" s="405">
        <v>6180</v>
      </c>
      <c r="B4213" s="406" t="s">
        <v>10799</v>
      </c>
      <c r="C4213" s="405" t="s">
        <v>1304</v>
      </c>
      <c r="D4213" s="405">
        <v>180</v>
      </c>
    </row>
    <row r="4214" spans="1:4" ht="38.25">
      <c r="A4214" s="405">
        <v>6182</v>
      </c>
      <c r="B4214" s="406" t="s">
        <v>10800</v>
      </c>
      <c r="C4214" s="405" t="s">
        <v>1304</v>
      </c>
      <c r="D4214" s="405">
        <v>223.42</v>
      </c>
    </row>
    <row r="4215" spans="1:4" ht="38.25">
      <c r="A4215" s="405">
        <v>3993</v>
      </c>
      <c r="B4215" s="406" t="s">
        <v>10801</v>
      </c>
      <c r="C4215" s="405" t="s">
        <v>1304</v>
      </c>
      <c r="D4215" s="405">
        <v>49.75</v>
      </c>
    </row>
    <row r="4216" spans="1:4" ht="38.25">
      <c r="A4216" s="405">
        <v>3990</v>
      </c>
      <c r="B4216" s="406" t="s">
        <v>10802</v>
      </c>
      <c r="C4216" s="405" t="s">
        <v>1303</v>
      </c>
      <c r="D4216" s="405">
        <v>10.99</v>
      </c>
    </row>
    <row r="4217" spans="1:4" ht="38.25">
      <c r="A4217" s="405">
        <v>3992</v>
      </c>
      <c r="B4217" s="406" t="s">
        <v>10803</v>
      </c>
      <c r="C4217" s="405" t="s">
        <v>1303</v>
      </c>
      <c r="D4217" s="405">
        <v>13.5</v>
      </c>
    </row>
    <row r="4218" spans="1:4" ht="38.25">
      <c r="A4218" s="405">
        <v>4509</v>
      </c>
      <c r="B4218" s="406" t="s">
        <v>12021</v>
      </c>
      <c r="C4218" s="405" t="s">
        <v>1303</v>
      </c>
      <c r="D4218" s="405">
        <v>2.74</v>
      </c>
    </row>
    <row r="4219" spans="1:4" ht="38.25">
      <c r="A4219" s="405">
        <v>6194</v>
      </c>
      <c r="B4219" s="406" t="s">
        <v>12022</v>
      </c>
      <c r="C4219" s="405" t="s">
        <v>1303</v>
      </c>
      <c r="D4219" s="405">
        <v>3.72</v>
      </c>
    </row>
    <row r="4220" spans="1:4" ht="25.5">
      <c r="A4220" s="405">
        <v>6193</v>
      </c>
      <c r="B4220" s="406" t="s">
        <v>12023</v>
      </c>
      <c r="C4220" s="405" t="s">
        <v>1303</v>
      </c>
      <c r="D4220" s="405">
        <v>5.24</v>
      </c>
    </row>
    <row r="4221" spans="1:4" ht="38.25">
      <c r="A4221" s="405">
        <v>10567</v>
      </c>
      <c r="B4221" s="406" t="s">
        <v>12024</v>
      </c>
      <c r="C4221" s="405" t="s">
        <v>1303</v>
      </c>
      <c r="D4221" s="405">
        <v>6.16</v>
      </c>
    </row>
    <row r="4222" spans="1:4" ht="38.25">
      <c r="A4222" s="405">
        <v>6212</v>
      </c>
      <c r="B4222" s="406" t="s">
        <v>12025</v>
      </c>
      <c r="C4222" s="405" t="s">
        <v>1303</v>
      </c>
      <c r="D4222" s="405">
        <v>10.11</v>
      </c>
    </row>
    <row r="4223" spans="1:4" ht="38.25">
      <c r="A4223" s="405">
        <v>6188</v>
      </c>
      <c r="B4223" s="406" t="s">
        <v>12025</v>
      </c>
      <c r="C4223" s="405" t="s">
        <v>1304</v>
      </c>
      <c r="D4223" s="405">
        <v>33.69</v>
      </c>
    </row>
    <row r="4224" spans="1:4" ht="25.5">
      <c r="A4224" s="405">
        <v>6189</v>
      </c>
      <c r="B4224" s="406" t="s">
        <v>12026</v>
      </c>
      <c r="C4224" s="405" t="s">
        <v>1303</v>
      </c>
      <c r="D4224" s="405">
        <v>7.66</v>
      </c>
    </row>
    <row r="4225" spans="1:4" ht="25.5">
      <c r="A4225" s="405">
        <v>6214</v>
      </c>
      <c r="B4225" s="406" t="s">
        <v>10804</v>
      </c>
      <c r="C4225" s="405" t="s">
        <v>1304</v>
      </c>
      <c r="D4225" s="405">
        <v>104.47</v>
      </c>
    </row>
    <row r="4226" spans="1:4" ht="38.25">
      <c r="A4226" s="405">
        <v>36153</v>
      </c>
      <c r="B4226" s="406" t="s">
        <v>10805</v>
      </c>
      <c r="C4226" s="405" t="s">
        <v>1299</v>
      </c>
      <c r="D4226" s="405">
        <v>172.53</v>
      </c>
    </row>
    <row r="4227" spans="1:4" ht="25.5">
      <c r="A4227" s="405">
        <v>10740</v>
      </c>
      <c r="B4227" s="406" t="s">
        <v>10806</v>
      </c>
      <c r="C4227" s="405" t="s">
        <v>1299</v>
      </c>
      <c r="D4227" s="407">
        <v>9542.1200000000008</v>
      </c>
    </row>
    <row r="4228" spans="1:4" ht="25.5">
      <c r="A4228" s="405">
        <v>13914</v>
      </c>
      <c r="B4228" s="406" t="s">
        <v>10807</v>
      </c>
      <c r="C4228" s="405" t="s">
        <v>1299</v>
      </c>
      <c r="D4228" s="405">
        <v>690.41</v>
      </c>
    </row>
    <row r="4229" spans="1:4" ht="25.5">
      <c r="A4229" s="405">
        <v>10742</v>
      </c>
      <c r="B4229" s="406" t="s">
        <v>10808</v>
      </c>
      <c r="C4229" s="405" t="s">
        <v>1299</v>
      </c>
      <c r="D4229" s="407">
        <v>1006.97</v>
      </c>
    </row>
    <row r="4230" spans="1:4" ht="25.5">
      <c r="A4230" s="405">
        <v>38465</v>
      </c>
      <c r="B4230" s="406" t="s">
        <v>10809</v>
      </c>
      <c r="C4230" s="405" t="s">
        <v>1299</v>
      </c>
      <c r="D4230" s="405">
        <v>26.88</v>
      </c>
    </row>
    <row r="4231" spans="1:4">
      <c r="A4231" s="405">
        <v>7543</v>
      </c>
      <c r="B4231" s="406" t="s">
        <v>10810</v>
      </c>
      <c r="C4231" s="405" t="s">
        <v>1299</v>
      </c>
      <c r="D4231" s="405">
        <v>3.6</v>
      </c>
    </row>
    <row r="4232" spans="1:4" ht="25.5">
      <c r="A4232" s="405">
        <v>13255</v>
      </c>
      <c r="B4232" s="406" t="s">
        <v>10811</v>
      </c>
      <c r="C4232" s="405" t="s">
        <v>1299</v>
      </c>
      <c r="D4232" s="405">
        <v>60.36</v>
      </c>
    </row>
    <row r="4233" spans="1:4" ht="25.5">
      <c r="A4233" s="405">
        <v>39352</v>
      </c>
      <c r="B4233" s="406" t="s">
        <v>12027</v>
      </c>
      <c r="C4233" s="405" t="s">
        <v>1299</v>
      </c>
      <c r="D4233" s="405">
        <v>2.2200000000000002</v>
      </c>
    </row>
    <row r="4234" spans="1:4" ht="25.5">
      <c r="A4234" s="405">
        <v>39346</v>
      </c>
      <c r="B4234" s="406" t="s">
        <v>12028</v>
      </c>
      <c r="C4234" s="405" t="s">
        <v>1299</v>
      </c>
      <c r="D4234" s="405">
        <v>2.2200000000000002</v>
      </c>
    </row>
    <row r="4235" spans="1:4" ht="25.5">
      <c r="A4235" s="405">
        <v>39350</v>
      </c>
      <c r="B4235" s="406" t="s">
        <v>12029</v>
      </c>
      <c r="C4235" s="405" t="s">
        <v>1299</v>
      </c>
      <c r="D4235" s="405">
        <v>2.39</v>
      </c>
    </row>
    <row r="4236" spans="1:4" ht="25.5">
      <c r="A4236" s="405">
        <v>39351</v>
      </c>
      <c r="B4236" s="406" t="s">
        <v>12030</v>
      </c>
      <c r="C4236" s="405" t="s">
        <v>1299</v>
      </c>
      <c r="D4236" s="405">
        <v>2.77</v>
      </c>
    </row>
    <row r="4237" spans="1:4" ht="25.5">
      <c r="A4237" s="405">
        <v>38952</v>
      </c>
      <c r="B4237" s="406" t="s">
        <v>10812</v>
      </c>
      <c r="C4237" s="405" t="s">
        <v>1299</v>
      </c>
      <c r="D4237" s="405">
        <v>2.2400000000000002</v>
      </c>
    </row>
    <row r="4238" spans="1:4" ht="25.5">
      <c r="A4238" s="405">
        <v>38953</v>
      </c>
      <c r="B4238" s="406" t="s">
        <v>10813</v>
      </c>
      <c r="C4238" s="405" t="s">
        <v>1299</v>
      </c>
      <c r="D4238" s="405">
        <v>3.54</v>
      </c>
    </row>
    <row r="4239" spans="1:4" ht="25.5">
      <c r="A4239" s="405">
        <v>38835</v>
      </c>
      <c r="B4239" s="406" t="s">
        <v>10814</v>
      </c>
      <c r="C4239" s="405" t="s">
        <v>1299</v>
      </c>
      <c r="D4239" s="405">
        <v>3.17</v>
      </c>
    </row>
    <row r="4240" spans="1:4" ht="25.5">
      <c r="A4240" s="405">
        <v>38837</v>
      </c>
      <c r="B4240" s="406" t="s">
        <v>10815</v>
      </c>
      <c r="C4240" s="405" t="s">
        <v>1299</v>
      </c>
      <c r="D4240" s="405">
        <v>8.27</v>
      </c>
    </row>
    <row r="4241" spans="1:4" ht="25.5">
      <c r="A4241" s="405">
        <v>38836</v>
      </c>
      <c r="B4241" s="406" t="s">
        <v>10816</v>
      </c>
      <c r="C4241" s="405" t="s">
        <v>1299</v>
      </c>
      <c r="D4241" s="405">
        <v>4.57</v>
      </c>
    </row>
    <row r="4242" spans="1:4" ht="38.25">
      <c r="A4242" s="405">
        <v>2666</v>
      </c>
      <c r="B4242" s="406" t="s">
        <v>10817</v>
      </c>
      <c r="C4242" s="405" t="s">
        <v>1299</v>
      </c>
      <c r="D4242" s="405">
        <v>4.22</v>
      </c>
    </row>
    <row r="4243" spans="1:4" ht="38.25">
      <c r="A4243" s="405">
        <v>2668</v>
      </c>
      <c r="B4243" s="406" t="s">
        <v>10818</v>
      </c>
      <c r="C4243" s="405" t="s">
        <v>1299</v>
      </c>
      <c r="D4243" s="405">
        <v>4.8099999999999996</v>
      </c>
    </row>
    <row r="4244" spans="1:4" ht="38.25">
      <c r="A4244" s="405">
        <v>2664</v>
      </c>
      <c r="B4244" s="406" t="s">
        <v>10819</v>
      </c>
      <c r="C4244" s="405" t="s">
        <v>1299</v>
      </c>
      <c r="D4244" s="405">
        <v>7.1</v>
      </c>
    </row>
    <row r="4245" spans="1:4" ht="38.25">
      <c r="A4245" s="405">
        <v>2662</v>
      </c>
      <c r="B4245" s="406" t="s">
        <v>10820</v>
      </c>
      <c r="C4245" s="405" t="s">
        <v>1299</v>
      </c>
      <c r="D4245" s="405">
        <v>8.7100000000000009</v>
      </c>
    </row>
    <row r="4246" spans="1:4" ht="38.25">
      <c r="A4246" s="405">
        <v>20964</v>
      </c>
      <c r="B4246" s="406" t="s">
        <v>10821</v>
      </c>
      <c r="C4246" s="405" t="s">
        <v>1299</v>
      </c>
      <c r="D4246" s="405">
        <v>50.3</v>
      </c>
    </row>
    <row r="4247" spans="1:4" ht="38.25">
      <c r="A4247" s="405">
        <v>10905</v>
      </c>
      <c r="B4247" s="406" t="s">
        <v>10822</v>
      </c>
      <c r="C4247" s="405" t="s">
        <v>1299</v>
      </c>
      <c r="D4247" s="405">
        <v>67.48</v>
      </c>
    </row>
    <row r="4248" spans="1:4" ht="25.5">
      <c r="A4248" s="405">
        <v>42703</v>
      </c>
      <c r="B4248" s="406" t="s">
        <v>12031</v>
      </c>
      <c r="C4248" s="405" t="s">
        <v>1299</v>
      </c>
      <c r="D4248" s="405">
        <v>53.27</v>
      </c>
    </row>
    <row r="4249" spans="1:4" ht="25.5">
      <c r="A4249" s="405">
        <v>42704</v>
      </c>
      <c r="B4249" s="406" t="s">
        <v>12032</v>
      </c>
      <c r="C4249" s="405" t="s">
        <v>1299</v>
      </c>
      <c r="D4249" s="405">
        <v>81.78</v>
      </c>
    </row>
    <row r="4250" spans="1:4" ht="25.5">
      <c r="A4250" s="405">
        <v>42705</v>
      </c>
      <c r="B4250" s="406" t="s">
        <v>12033</v>
      </c>
      <c r="C4250" s="405" t="s">
        <v>1299</v>
      </c>
      <c r="D4250" s="405">
        <v>104.34</v>
      </c>
    </row>
    <row r="4251" spans="1:4" ht="25.5">
      <c r="A4251" s="405">
        <v>42706</v>
      </c>
      <c r="B4251" s="406" t="s">
        <v>12034</v>
      </c>
      <c r="C4251" s="405" t="s">
        <v>1299</v>
      </c>
      <c r="D4251" s="405">
        <v>129.22999999999999</v>
      </c>
    </row>
    <row r="4252" spans="1:4" ht="25.5">
      <c r="A4252" s="405">
        <v>11289</v>
      </c>
      <c r="B4252" s="406" t="s">
        <v>10823</v>
      </c>
      <c r="C4252" s="405" t="s">
        <v>1299</v>
      </c>
      <c r="D4252" s="405">
        <v>54.48</v>
      </c>
    </row>
    <row r="4253" spans="1:4" ht="25.5">
      <c r="A4253" s="405">
        <v>11241</v>
      </c>
      <c r="B4253" s="406" t="s">
        <v>10824</v>
      </c>
      <c r="C4253" s="405" t="s">
        <v>1299</v>
      </c>
      <c r="D4253" s="405">
        <v>136.21</v>
      </c>
    </row>
    <row r="4254" spans="1:4" ht="38.25">
      <c r="A4254" s="405">
        <v>11301</v>
      </c>
      <c r="B4254" s="406" t="s">
        <v>10825</v>
      </c>
      <c r="C4254" s="405" t="s">
        <v>1299</v>
      </c>
      <c r="D4254" s="405">
        <v>345.4</v>
      </c>
    </row>
    <row r="4255" spans="1:4" ht="38.25">
      <c r="A4255" s="405">
        <v>21090</v>
      </c>
      <c r="B4255" s="406" t="s">
        <v>10826</v>
      </c>
      <c r="C4255" s="405" t="s">
        <v>1299</v>
      </c>
      <c r="D4255" s="405">
        <v>423.23</v>
      </c>
    </row>
    <row r="4256" spans="1:4" ht="38.25">
      <c r="A4256" s="405">
        <v>14112</v>
      </c>
      <c r="B4256" s="406" t="s">
        <v>10827</v>
      </c>
      <c r="C4256" s="405" t="s">
        <v>1299</v>
      </c>
      <c r="D4256" s="405">
        <v>176.59</v>
      </c>
    </row>
    <row r="4257" spans="1:4" ht="38.25">
      <c r="A4257" s="405">
        <v>11315</v>
      </c>
      <c r="B4257" s="406" t="s">
        <v>10828</v>
      </c>
      <c r="C4257" s="405" t="s">
        <v>1299</v>
      </c>
      <c r="D4257" s="405">
        <v>82.7</v>
      </c>
    </row>
    <row r="4258" spans="1:4" ht="25.5">
      <c r="A4258" s="405">
        <v>11292</v>
      </c>
      <c r="B4258" s="406" t="s">
        <v>10829</v>
      </c>
      <c r="C4258" s="405" t="s">
        <v>1299</v>
      </c>
      <c r="D4258" s="405">
        <v>193.61</v>
      </c>
    </row>
    <row r="4259" spans="1:4" ht="38.25">
      <c r="A4259" s="405">
        <v>21071</v>
      </c>
      <c r="B4259" s="406" t="s">
        <v>10830</v>
      </c>
      <c r="C4259" s="405" t="s">
        <v>1299</v>
      </c>
      <c r="D4259" s="405">
        <v>126.48</v>
      </c>
    </row>
    <row r="4260" spans="1:4" ht="38.25">
      <c r="A4260" s="405">
        <v>11293</v>
      </c>
      <c r="B4260" s="406" t="s">
        <v>10831</v>
      </c>
      <c r="C4260" s="405" t="s">
        <v>1299</v>
      </c>
      <c r="D4260" s="405">
        <v>214.05</v>
      </c>
    </row>
    <row r="4261" spans="1:4" ht="38.25">
      <c r="A4261" s="405">
        <v>11316</v>
      </c>
      <c r="B4261" s="406" t="s">
        <v>10832</v>
      </c>
      <c r="C4261" s="405" t="s">
        <v>1299</v>
      </c>
      <c r="D4261" s="405">
        <v>272.42</v>
      </c>
    </row>
    <row r="4262" spans="1:4" ht="38.25">
      <c r="A4262" s="405">
        <v>6243</v>
      </c>
      <c r="B4262" s="406" t="s">
        <v>10833</v>
      </c>
      <c r="C4262" s="405" t="s">
        <v>1299</v>
      </c>
      <c r="D4262" s="405">
        <v>313.77999999999997</v>
      </c>
    </row>
    <row r="4263" spans="1:4" ht="38.25">
      <c r="A4263" s="405">
        <v>21079</v>
      </c>
      <c r="B4263" s="406" t="s">
        <v>10834</v>
      </c>
      <c r="C4263" s="405" t="s">
        <v>1299</v>
      </c>
      <c r="D4263" s="405">
        <v>374.1</v>
      </c>
    </row>
    <row r="4264" spans="1:4" ht="38.25">
      <c r="A4264" s="405">
        <v>6240</v>
      </c>
      <c r="B4264" s="406" t="s">
        <v>10835</v>
      </c>
      <c r="C4264" s="405" t="s">
        <v>1299</v>
      </c>
      <c r="D4264" s="405">
        <v>415.45</v>
      </c>
    </row>
    <row r="4265" spans="1:4" ht="38.25">
      <c r="A4265" s="405">
        <v>11296</v>
      </c>
      <c r="B4265" s="406" t="s">
        <v>10836</v>
      </c>
      <c r="C4265" s="405" t="s">
        <v>1299</v>
      </c>
      <c r="D4265" s="407">
        <v>1323.71</v>
      </c>
    </row>
    <row r="4266" spans="1:4" ht="25.5">
      <c r="A4266" s="405">
        <v>11299</v>
      </c>
      <c r="B4266" s="406" t="s">
        <v>10837</v>
      </c>
      <c r="C4266" s="405" t="s">
        <v>1299</v>
      </c>
      <c r="D4266" s="405">
        <v>448.04</v>
      </c>
    </row>
    <row r="4267" spans="1:4" ht="38.25">
      <c r="A4267" s="405">
        <v>11066</v>
      </c>
      <c r="B4267" s="406" t="s">
        <v>10838</v>
      </c>
      <c r="C4267" s="405" t="s">
        <v>1299</v>
      </c>
      <c r="D4267" s="405">
        <v>10.47</v>
      </c>
    </row>
    <row r="4268" spans="1:4" ht="38.25">
      <c r="A4268" s="405">
        <v>11065</v>
      </c>
      <c r="B4268" s="406" t="s">
        <v>10839</v>
      </c>
      <c r="C4268" s="405" t="s">
        <v>1299</v>
      </c>
      <c r="D4268" s="405">
        <v>12.01</v>
      </c>
    </row>
    <row r="4269" spans="1:4" ht="25.5">
      <c r="A4269" s="405">
        <v>11688</v>
      </c>
      <c r="B4269" s="406" t="s">
        <v>10840</v>
      </c>
      <c r="C4269" s="405" t="s">
        <v>1299</v>
      </c>
      <c r="D4269" s="405">
        <v>321.26</v>
      </c>
    </row>
    <row r="4270" spans="1:4" ht="63.75">
      <c r="A4270" s="405">
        <v>37736</v>
      </c>
      <c r="B4270" s="406" t="s">
        <v>10841</v>
      </c>
      <c r="C4270" s="405" t="s">
        <v>1299</v>
      </c>
      <c r="D4270" s="407">
        <v>46500</v>
      </c>
    </row>
    <row r="4271" spans="1:4" ht="38.25">
      <c r="A4271" s="405">
        <v>37739</v>
      </c>
      <c r="B4271" s="406" t="s">
        <v>10842</v>
      </c>
      <c r="C4271" s="405" t="s">
        <v>1299</v>
      </c>
      <c r="D4271" s="407">
        <v>57230.76</v>
      </c>
    </row>
    <row r="4272" spans="1:4" ht="38.25">
      <c r="A4272" s="405">
        <v>37740</v>
      </c>
      <c r="B4272" s="406" t="s">
        <v>10843</v>
      </c>
      <c r="C4272" s="405" t="s">
        <v>1299</v>
      </c>
      <c r="D4272" s="407">
        <v>32658.86</v>
      </c>
    </row>
    <row r="4273" spans="1:4" ht="38.25">
      <c r="A4273" s="405">
        <v>37738</v>
      </c>
      <c r="B4273" s="406" t="s">
        <v>10844</v>
      </c>
      <c r="C4273" s="405" t="s">
        <v>1299</v>
      </c>
      <c r="D4273" s="407">
        <v>38801.839999999997</v>
      </c>
    </row>
    <row r="4274" spans="1:4" ht="38.25">
      <c r="A4274" s="405">
        <v>37737</v>
      </c>
      <c r="B4274" s="406" t="s">
        <v>10845</v>
      </c>
      <c r="C4274" s="405" t="s">
        <v>1299</v>
      </c>
      <c r="D4274" s="407">
        <v>30870.400000000001</v>
      </c>
    </row>
    <row r="4275" spans="1:4" ht="25.5">
      <c r="A4275" s="405">
        <v>25014</v>
      </c>
      <c r="B4275" s="406" t="s">
        <v>10846</v>
      </c>
      <c r="C4275" s="405" t="s">
        <v>1299</v>
      </c>
      <c r="D4275" s="407">
        <v>64656.77</v>
      </c>
    </row>
    <row r="4276" spans="1:4" ht="25.5">
      <c r="A4276" s="405">
        <v>25013</v>
      </c>
      <c r="B4276" s="406" t="s">
        <v>10847</v>
      </c>
      <c r="C4276" s="405" t="s">
        <v>1299</v>
      </c>
      <c r="D4276" s="407">
        <v>67767.14</v>
      </c>
    </row>
    <row r="4277" spans="1:4" ht="25.5">
      <c r="A4277" s="405">
        <v>14405</v>
      </c>
      <c r="B4277" s="406" t="s">
        <v>10848</v>
      </c>
      <c r="C4277" s="405" t="s">
        <v>1299</v>
      </c>
      <c r="D4277" s="407">
        <v>79547.649999999994</v>
      </c>
    </row>
    <row r="4278" spans="1:4" ht="38.25">
      <c r="A4278" s="405">
        <v>6253</v>
      </c>
      <c r="B4278" s="406" t="s">
        <v>10849</v>
      </c>
      <c r="C4278" s="405" t="s">
        <v>1299</v>
      </c>
      <c r="D4278" s="405">
        <v>67.45</v>
      </c>
    </row>
    <row r="4279" spans="1:4" ht="25.5">
      <c r="A4279" s="405">
        <v>36790</v>
      </c>
      <c r="B4279" s="406" t="s">
        <v>10850</v>
      </c>
      <c r="C4279" s="405" t="s">
        <v>1299</v>
      </c>
      <c r="D4279" s="405">
        <v>165.46</v>
      </c>
    </row>
    <row r="4280" spans="1:4">
      <c r="A4280" s="405">
        <v>20271</v>
      </c>
      <c r="B4280" s="406" t="s">
        <v>10851</v>
      </c>
      <c r="C4280" s="405" t="s">
        <v>1299</v>
      </c>
      <c r="D4280" s="405">
        <v>475.91</v>
      </c>
    </row>
    <row r="4281" spans="1:4">
      <c r="A4281" s="405">
        <v>10423</v>
      </c>
      <c r="B4281" s="406" t="s">
        <v>10852</v>
      </c>
      <c r="C4281" s="405" t="s">
        <v>1299</v>
      </c>
      <c r="D4281" s="405">
        <v>295.17</v>
      </c>
    </row>
    <row r="4282" spans="1:4" ht="25.5">
      <c r="A4282" s="405">
        <v>37589</v>
      </c>
      <c r="B4282" s="406" t="s">
        <v>10853</v>
      </c>
      <c r="C4282" s="405" t="s">
        <v>1299</v>
      </c>
      <c r="D4282" s="405">
        <v>202.74</v>
      </c>
    </row>
    <row r="4283" spans="1:4" ht="38.25">
      <c r="A4283" s="405">
        <v>11690</v>
      </c>
      <c r="B4283" s="406" t="s">
        <v>10854</v>
      </c>
      <c r="C4283" s="405" t="s">
        <v>1299</v>
      </c>
      <c r="D4283" s="405">
        <v>107.7</v>
      </c>
    </row>
    <row r="4284" spans="1:4" ht="25.5">
      <c r="A4284" s="405">
        <v>20234</v>
      </c>
      <c r="B4284" s="406" t="s">
        <v>10855</v>
      </c>
      <c r="C4284" s="405" t="s">
        <v>1299</v>
      </c>
      <c r="D4284" s="405">
        <v>136.29</v>
      </c>
    </row>
    <row r="4285" spans="1:4">
      <c r="A4285" s="405">
        <v>4763</v>
      </c>
      <c r="B4285" s="406" t="s">
        <v>10856</v>
      </c>
      <c r="C4285" s="405" t="s">
        <v>1302</v>
      </c>
      <c r="D4285" s="405">
        <v>15.88</v>
      </c>
    </row>
    <row r="4286" spans="1:4">
      <c r="A4286" s="405">
        <v>41070</v>
      </c>
      <c r="B4286" s="406" t="s">
        <v>10857</v>
      </c>
      <c r="C4286" s="405" t="s">
        <v>1421</v>
      </c>
      <c r="D4286" s="407">
        <v>2811.07</v>
      </c>
    </row>
    <row r="4287" spans="1:4" ht="25.5">
      <c r="A4287" s="405">
        <v>14583</v>
      </c>
      <c r="B4287" s="406" t="s">
        <v>10858</v>
      </c>
      <c r="C4287" s="405" t="s">
        <v>1297</v>
      </c>
      <c r="D4287" s="405">
        <v>11.35</v>
      </c>
    </row>
    <row r="4288" spans="1:4" ht="25.5">
      <c r="A4288" s="405">
        <v>11457</v>
      </c>
      <c r="B4288" s="406" t="s">
        <v>10859</v>
      </c>
      <c r="C4288" s="405" t="s">
        <v>1299</v>
      </c>
      <c r="D4288" s="405">
        <v>25.53</v>
      </c>
    </row>
    <row r="4289" spans="1:4" ht="25.5">
      <c r="A4289" s="405">
        <v>21121</v>
      </c>
      <c r="B4289" s="406" t="s">
        <v>10860</v>
      </c>
      <c r="C4289" s="405" t="s">
        <v>1299</v>
      </c>
      <c r="D4289" s="405">
        <v>3.65</v>
      </c>
    </row>
    <row r="4290" spans="1:4" ht="25.5">
      <c r="A4290" s="405">
        <v>38010</v>
      </c>
      <c r="B4290" s="406" t="s">
        <v>10861</v>
      </c>
      <c r="C4290" s="405" t="s">
        <v>1299</v>
      </c>
      <c r="D4290" s="405">
        <v>5.97</v>
      </c>
    </row>
    <row r="4291" spans="1:4" ht="25.5">
      <c r="A4291" s="405">
        <v>38011</v>
      </c>
      <c r="B4291" s="406" t="s">
        <v>10862</v>
      </c>
      <c r="C4291" s="405" t="s">
        <v>1299</v>
      </c>
      <c r="D4291" s="405">
        <v>11.02</v>
      </c>
    </row>
    <row r="4292" spans="1:4" ht="25.5">
      <c r="A4292" s="405">
        <v>38012</v>
      </c>
      <c r="B4292" s="406" t="s">
        <v>10863</v>
      </c>
      <c r="C4292" s="405" t="s">
        <v>1299</v>
      </c>
      <c r="D4292" s="405">
        <v>37.65</v>
      </c>
    </row>
    <row r="4293" spans="1:4" ht="25.5">
      <c r="A4293" s="405">
        <v>38013</v>
      </c>
      <c r="B4293" s="406" t="s">
        <v>10864</v>
      </c>
      <c r="C4293" s="405" t="s">
        <v>1299</v>
      </c>
      <c r="D4293" s="405">
        <v>48.88</v>
      </c>
    </row>
    <row r="4294" spans="1:4" ht="25.5">
      <c r="A4294" s="405">
        <v>38014</v>
      </c>
      <c r="B4294" s="406" t="s">
        <v>10865</v>
      </c>
      <c r="C4294" s="405" t="s">
        <v>1299</v>
      </c>
      <c r="D4294" s="405">
        <v>79.540000000000006</v>
      </c>
    </row>
    <row r="4295" spans="1:4" ht="25.5">
      <c r="A4295" s="405">
        <v>38015</v>
      </c>
      <c r="B4295" s="406" t="s">
        <v>10866</v>
      </c>
      <c r="C4295" s="405" t="s">
        <v>1299</v>
      </c>
      <c r="D4295" s="405">
        <v>192.06</v>
      </c>
    </row>
    <row r="4296" spans="1:4" ht="25.5">
      <c r="A4296" s="405">
        <v>38016</v>
      </c>
      <c r="B4296" s="406" t="s">
        <v>10867</v>
      </c>
      <c r="C4296" s="405" t="s">
        <v>1299</v>
      </c>
      <c r="D4296" s="405">
        <v>233.69</v>
      </c>
    </row>
    <row r="4297" spans="1:4" ht="25.5">
      <c r="A4297" s="405">
        <v>12741</v>
      </c>
      <c r="B4297" s="406" t="s">
        <v>10868</v>
      </c>
      <c r="C4297" s="405" t="s">
        <v>1299</v>
      </c>
      <c r="D4297" s="407">
        <v>1178.0899999999999</v>
      </c>
    </row>
    <row r="4298" spans="1:4" ht="25.5">
      <c r="A4298" s="405">
        <v>12733</v>
      </c>
      <c r="B4298" s="406" t="s">
        <v>10869</v>
      </c>
      <c r="C4298" s="405" t="s">
        <v>1299</v>
      </c>
      <c r="D4298" s="405">
        <v>5.92</v>
      </c>
    </row>
    <row r="4299" spans="1:4" ht="25.5">
      <c r="A4299" s="405">
        <v>12734</v>
      </c>
      <c r="B4299" s="406" t="s">
        <v>10870</v>
      </c>
      <c r="C4299" s="405" t="s">
        <v>1299</v>
      </c>
      <c r="D4299" s="405">
        <v>12.63</v>
      </c>
    </row>
    <row r="4300" spans="1:4" ht="25.5">
      <c r="A4300" s="405">
        <v>12735</v>
      </c>
      <c r="B4300" s="406" t="s">
        <v>10871</v>
      </c>
      <c r="C4300" s="405" t="s">
        <v>1299</v>
      </c>
      <c r="D4300" s="405">
        <v>20.78</v>
      </c>
    </row>
    <row r="4301" spans="1:4" ht="25.5">
      <c r="A4301" s="405">
        <v>12736</v>
      </c>
      <c r="B4301" s="406" t="s">
        <v>10872</v>
      </c>
      <c r="C4301" s="405" t="s">
        <v>1299</v>
      </c>
      <c r="D4301" s="405">
        <v>47.51</v>
      </c>
    </row>
    <row r="4302" spans="1:4" ht="25.5">
      <c r="A4302" s="405">
        <v>12737</v>
      </c>
      <c r="B4302" s="406" t="s">
        <v>10873</v>
      </c>
      <c r="C4302" s="405" t="s">
        <v>1299</v>
      </c>
      <c r="D4302" s="405">
        <v>61.21</v>
      </c>
    </row>
    <row r="4303" spans="1:4" ht="25.5">
      <c r="A4303" s="405">
        <v>12738</v>
      </c>
      <c r="B4303" s="406" t="s">
        <v>10874</v>
      </c>
      <c r="C4303" s="405" t="s">
        <v>1299</v>
      </c>
      <c r="D4303" s="405">
        <v>120.98</v>
      </c>
    </row>
    <row r="4304" spans="1:4" ht="25.5">
      <c r="A4304" s="405">
        <v>12739</v>
      </c>
      <c r="B4304" s="406" t="s">
        <v>10875</v>
      </c>
      <c r="C4304" s="405" t="s">
        <v>1299</v>
      </c>
      <c r="D4304" s="405">
        <v>344.39</v>
      </c>
    </row>
    <row r="4305" spans="1:4" ht="25.5">
      <c r="A4305" s="405">
        <v>12740</v>
      </c>
      <c r="B4305" s="406" t="s">
        <v>10876</v>
      </c>
      <c r="C4305" s="405" t="s">
        <v>1299</v>
      </c>
      <c r="D4305" s="405">
        <v>538.80999999999995</v>
      </c>
    </row>
    <row r="4306" spans="1:4">
      <c r="A4306" s="405">
        <v>6297</v>
      </c>
      <c r="B4306" s="406" t="s">
        <v>10877</v>
      </c>
      <c r="C4306" s="405" t="s">
        <v>1299</v>
      </c>
      <c r="D4306" s="405">
        <v>18.71</v>
      </c>
    </row>
    <row r="4307" spans="1:4">
      <c r="A4307" s="405">
        <v>6296</v>
      </c>
      <c r="B4307" s="406" t="s">
        <v>10878</v>
      </c>
      <c r="C4307" s="405" t="s">
        <v>1299</v>
      </c>
      <c r="D4307" s="405">
        <v>14.76</v>
      </c>
    </row>
    <row r="4308" spans="1:4">
      <c r="A4308" s="405">
        <v>6294</v>
      </c>
      <c r="B4308" s="406" t="s">
        <v>10879</v>
      </c>
      <c r="C4308" s="405" t="s">
        <v>1299</v>
      </c>
      <c r="D4308" s="405">
        <v>4.21</v>
      </c>
    </row>
    <row r="4309" spans="1:4">
      <c r="A4309" s="405">
        <v>6323</v>
      </c>
      <c r="B4309" s="406" t="s">
        <v>10880</v>
      </c>
      <c r="C4309" s="405" t="s">
        <v>1299</v>
      </c>
      <c r="D4309" s="405">
        <v>9.65</v>
      </c>
    </row>
    <row r="4310" spans="1:4">
      <c r="A4310" s="405">
        <v>6299</v>
      </c>
      <c r="B4310" s="406" t="s">
        <v>10881</v>
      </c>
      <c r="C4310" s="405" t="s">
        <v>1299</v>
      </c>
      <c r="D4310" s="405">
        <v>56.27</v>
      </c>
    </row>
    <row r="4311" spans="1:4">
      <c r="A4311" s="405">
        <v>6298</v>
      </c>
      <c r="B4311" s="406" t="s">
        <v>10882</v>
      </c>
      <c r="C4311" s="405" t="s">
        <v>1299</v>
      </c>
      <c r="D4311" s="405">
        <v>29.63</v>
      </c>
    </row>
    <row r="4312" spans="1:4">
      <c r="A4312" s="405">
        <v>6295</v>
      </c>
      <c r="B4312" s="406" t="s">
        <v>10883</v>
      </c>
      <c r="C4312" s="405" t="s">
        <v>1299</v>
      </c>
      <c r="D4312" s="405">
        <v>5.99</v>
      </c>
    </row>
    <row r="4313" spans="1:4">
      <c r="A4313" s="405">
        <v>6322</v>
      </c>
      <c r="B4313" s="406" t="s">
        <v>10884</v>
      </c>
      <c r="C4313" s="405" t="s">
        <v>1299</v>
      </c>
      <c r="D4313" s="405">
        <v>75.37</v>
      </c>
    </row>
    <row r="4314" spans="1:4">
      <c r="A4314" s="405">
        <v>6300</v>
      </c>
      <c r="B4314" s="406" t="s">
        <v>10885</v>
      </c>
      <c r="C4314" s="405" t="s">
        <v>1299</v>
      </c>
      <c r="D4314" s="405">
        <v>138.94999999999999</v>
      </c>
    </row>
    <row r="4315" spans="1:4">
      <c r="A4315" s="405">
        <v>6321</v>
      </c>
      <c r="B4315" s="406" t="s">
        <v>10886</v>
      </c>
      <c r="C4315" s="405" t="s">
        <v>1299</v>
      </c>
      <c r="D4315" s="405">
        <v>198.48</v>
      </c>
    </row>
    <row r="4316" spans="1:4">
      <c r="A4316" s="405">
        <v>6301</v>
      </c>
      <c r="B4316" s="406" t="s">
        <v>10887</v>
      </c>
      <c r="C4316" s="405" t="s">
        <v>1299</v>
      </c>
      <c r="D4316" s="405">
        <v>465.23</v>
      </c>
    </row>
    <row r="4317" spans="1:4" ht="25.5">
      <c r="A4317" s="405">
        <v>7105</v>
      </c>
      <c r="B4317" s="406" t="s">
        <v>10888</v>
      </c>
      <c r="C4317" s="405" t="s">
        <v>1299</v>
      </c>
      <c r="D4317" s="405">
        <v>22.75</v>
      </c>
    </row>
    <row r="4318" spans="1:4" ht="25.5">
      <c r="A4318" s="405">
        <v>20183</v>
      </c>
      <c r="B4318" s="406" t="s">
        <v>10889</v>
      </c>
      <c r="C4318" s="405" t="s">
        <v>1299</v>
      </c>
      <c r="D4318" s="405">
        <v>29.95</v>
      </c>
    </row>
    <row r="4319" spans="1:4" ht="25.5">
      <c r="A4319" s="405">
        <v>38448</v>
      </c>
      <c r="B4319" s="406" t="s">
        <v>10890</v>
      </c>
      <c r="C4319" s="405" t="s">
        <v>1299</v>
      </c>
      <c r="D4319" s="405">
        <v>140.72999999999999</v>
      </c>
    </row>
    <row r="4320" spans="1:4" ht="25.5">
      <c r="A4320" s="405">
        <v>20182</v>
      </c>
      <c r="B4320" s="406" t="s">
        <v>10891</v>
      </c>
      <c r="C4320" s="405" t="s">
        <v>1299</v>
      </c>
      <c r="D4320" s="405">
        <v>17.09</v>
      </c>
    </row>
    <row r="4321" spans="1:4" ht="25.5">
      <c r="A4321" s="405">
        <v>7119</v>
      </c>
      <c r="B4321" s="406" t="s">
        <v>10892</v>
      </c>
      <c r="C4321" s="405" t="s">
        <v>1299</v>
      </c>
      <c r="D4321" s="405">
        <v>6.01</v>
      </c>
    </row>
    <row r="4322" spans="1:4" ht="25.5">
      <c r="A4322" s="405">
        <v>7120</v>
      </c>
      <c r="B4322" s="406" t="s">
        <v>10893</v>
      </c>
      <c r="C4322" s="405" t="s">
        <v>1299</v>
      </c>
      <c r="D4322" s="405">
        <v>4.12</v>
      </c>
    </row>
    <row r="4323" spans="1:4" ht="25.5">
      <c r="A4323" s="405">
        <v>6319</v>
      </c>
      <c r="B4323" s="406" t="s">
        <v>10894</v>
      </c>
      <c r="C4323" s="405" t="s">
        <v>1299</v>
      </c>
      <c r="D4323" s="405">
        <v>21.98</v>
      </c>
    </row>
    <row r="4324" spans="1:4" ht="25.5">
      <c r="A4324" s="405">
        <v>6304</v>
      </c>
      <c r="B4324" s="406" t="s">
        <v>10895</v>
      </c>
      <c r="C4324" s="405" t="s">
        <v>1299</v>
      </c>
      <c r="D4324" s="405">
        <v>21.98</v>
      </c>
    </row>
    <row r="4325" spans="1:4" ht="25.5">
      <c r="A4325" s="405">
        <v>21116</v>
      </c>
      <c r="B4325" s="406" t="s">
        <v>10896</v>
      </c>
      <c r="C4325" s="405" t="s">
        <v>1299</v>
      </c>
      <c r="D4325" s="405">
        <v>16.64</v>
      </c>
    </row>
    <row r="4326" spans="1:4" ht="25.5">
      <c r="A4326" s="405">
        <v>6320</v>
      </c>
      <c r="B4326" s="406" t="s">
        <v>10897</v>
      </c>
      <c r="C4326" s="405" t="s">
        <v>1299</v>
      </c>
      <c r="D4326" s="405">
        <v>11.32</v>
      </c>
    </row>
    <row r="4327" spans="1:4" ht="25.5">
      <c r="A4327" s="405">
        <v>6303</v>
      </c>
      <c r="B4327" s="406" t="s">
        <v>10898</v>
      </c>
      <c r="C4327" s="405" t="s">
        <v>1299</v>
      </c>
      <c r="D4327" s="405">
        <v>11.32</v>
      </c>
    </row>
    <row r="4328" spans="1:4" ht="25.5">
      <c r="A4328" s="405">
        <v>6308</v>
      </c>
      <c r="B4328" s="406" t="s">
        <v>10899</v>
      </c>
      <c r="C4328" s="405" t="s">
        <v>1299</v>
      </c>
      <c r="D4328" s="405">
        <v>60.82</v>
      </c>
    </row>
    <row r="4329" spans="1:4" ht="25.5">
      <c r="A4329" s="405">
        <v>6317</v>
      </c>
      <c r="B4329" s="406" t="s">
        <v>10900</v>
      </c>
      <c r="C4329" s="405" t="s">
        <v>1299</v>
      </c>
      <c r="D4329" s="405">
        <v>60.82</v>
      </c>
    </row>
    <row r="4330" spans="1:4" ht="25.5">
      <c r="A4330" s="405">
        <v>6307</v>
      </c>
      <c r="B4330" s="406" t="s">
        <v>10901</v>
      </c>
      <c r="C4330" s="405" t="s">
        <v>1299</v>
      </c>
      <c r="D4330" s="405">
        <v>60.82</v>
      </c>
    </row>
    <row r="4331" spans="1:4" ht="25.5">
      <c r="A4331" s="405">
        <v>6309</v>
      </c>
      <c r="B4331" s="406" t="s">
        <v>10902</v>
      </c>
      <c r="C4331" s="405" t="s">
        <v>1299</v>
      </c>
      <c r="D4331" s="405">
        <v>62.59</v>
      </c>
    </row>
    <row r="4332" spans="1:4" ht="25.5">
      <c r="A4332" s="405">
        <v>6318</v>
      </c>
      <c r="B4332" s="406" t="s">
        <v>10903</v>
      </c>
      <c r="C4332" s="405" t="s">
        <v>1299</v>
      </c>
      <c r="D4332" s="405">
        <v>32.81</v>
      </c>
    </row>
    <row r="4333" spans="1:4" ht="25.5">
      <c r="A4333" s="405">
        <v>6306</v>
      </c>
      <c r="B4333" s="406" t="s">
        <v>10904</v>
      </c>
      <c r="C4333" s="405" t="s">
        <v>1299</v>
      </c>
      <c r="D4333" s="405">
        <v>32.81</v>
      </c>
    </row>
    <row r="4334" spans="1:4" ht="25.5">
      <c r="A4334" s="405">
        <v>6305</v>
      </c>
      <c r="B4334" s="406" t="s">
        <v>10905</v>
      </c>
      <c r="C4334" s="405" t="s">
        <v>1299</v>
      </c>
      <c r="D4334" s="405">
        <v>32.81</v>
      </c>
    </row>
    <row r="4335" spans="1:4" ht="25.5">
      <c r="A4335" s="405">
        <v>6302</v>
      </c>
      <c r="B4335" s="406" t="s">
        <v>10906</v>
      </c>
      <c r="C4335" s="405" t="s">
        <v>1299</v>
      </c>
      <c r="D4335" s="405">
        <v>6.96</v>
      </c>
    </row>
    <row r="4336" spans="1:4" ht="25.5">
      <c r="A4336" s="405">
        <v>6312</v>
      </c>
      <c r="B4336" s="406" t="s">
        <v>10907</v>
      </c>
      <c r="C4336" s="405" t="s">
        <v>1299</v>
      </c>
      <c r="D4336" s="405">
        <v>87.48</v>
      </c>
    </row>
    <row r="4337" spans="1:4" ht="25.5">
      <c r="A4337" s="405">
        <v>6311</v>
      </c>
      <c r="B4337" s="406" t="s">
        <v>10908</v>
      </c>
      <c r="C4337" s="405" t="s">
        <v>1299</v>
      </c>
      <c r="D4337" s="405">
        <v>87.48</v>
      </c>
    </row>
    <row r="4338" spans="1:4" ht="25.5">
      <c r="A4338" s="405">
        <v>6310</v>
      </c>
      <c r="B4338" s="406" t="s">
        <v>10909</v>
      </c>
      <c r="C4338" s="405" t="s">
        <v>1299</v>
      </c>
      <c r="D4338" s="405">
        <v>87.48</v>
      </c>
    </row>
    <row r="4339" spans="1:4" ht="25.5">
      <c r="A4339" s="405">
        <v>6314</v>
      </c>
      <c r="B4339" s="406" t="s">
        <v>10910</v>
      </c>
      <c r="C4339" s="405" t="s">
        <v>1299</v>
      </c>
      <c r="D4339" s="405">
        <v>87.48</v>
      </c>
    </row>
    <row r="4340" spans="1:4" ht="25.5">
      <c r="A4340" s="405">
        <v>6313</v>
      </c>
      <c r="B4340" s="406" t="s">
        <v>10911</v>
      </c>
      <c r="C4340" s="405" t="s">
        <v>1299</v>
      </c>
      <c r="D4340" s="405">
        <v>87.48</v>
      </c>
    </row>
    <row r="4341" spans="1:4" ht="25.5">
      <c r="A4341" s="405">
        <v>6315</v>
      </c>
      <c r="B4341" s="406" t="s">
        <v>10912</v>
      </c>
      <c r="C4341" s="405" t="s">
        <v>1299</v>
      </c>
      <c r="D4341" s="405">
        <v>165.65</v>
      </c>
    </row>
    <row r="4342" spans="1:4" ht="25.5">
      <c r="A4342" s="405">
        <v>6316</v>
      </c>
      <c r="B4342" s="406" t="s">
        <v>10913</v>
      </c>
      <c r="C4342" s="405" t="s">
        <v>1299</v>
      </c>
      <c r="D4342" s="405">
        <v>165.65</v>
      </c>
    </row>
    <row r="4343" spans="1:4" ht="38.25">
      <c r="A4343" s="405">
        <v>38878</v>
      </c>
      <c r="B4343" s="406" t="s">
        <v>10914</v>
      </c>
      <c r="C4343" s="405" t="s">
        <v>1299</v>
      </c>
      <c r="D4343" s="405">
        <v>11.63</v>
      </c>
    </row>
    <row r="4344" spans="1:4" ht="38.25">
      <c r="A4344" s="405">
        <v>38879</v>
      </c>
      <c r="B4344" s="406" t="s">
        <v>10915</v>
      </c>
      <c r="C4344" s="405" t="s">
        <v>1299</v>
      </c>
      <c r="D4344" s="405">
        <v>21.8</v>
      </c>
    </row>
    <row r="4345" spans="1:4" ht="38.25">
      <c r="A4345" s="405">
        <v>38881</v>
      </c>
      <c r="B4345" s="406" t="s">
        <v>10916</v>
      </c>
      <c r="C4345" s="405" t="s">
        <v>1299</v>
      </c>
      <c r="D4345" s="405">
        <v>11.41</v>
      </c>
    </row>
    <row r="4346" spans="1:4" ht="38.25">
      <c r="A4346" s="405">
        <v>38880</v>
      </c>
      <c r="B4346" s="406" t="s">
        <v>10917</v>
      </c>
      <c r="C4346" s="405" t="s">
        <v>1299</v>
      </c>
      <c r="D4346" s="405">
        <v>11.95</v>
      </c>
    </row>
    <row r="4347" spans="1:4" ht="38.25">
      <c r="A4347" s="405">
        <v>38882</v>
      </c>
      <c r="B4347" s="406" t="s">
        <v>10918</v>
      </c>
      <c r="C4347" s="405" t="s">
        <v>1299</v>
      </c>
      <c r="D4347" s="405">
        <v>12.38</v>
      </c>
    </row>
    <row r="4348" spans="1:4" ht="38.25">
      <c r="A4348" s="405">
        <v>38883</v>
      </c>
      <c r="B4348" s="406" t="s">
        <v>10919</v>
      </c>
      <c r="C4348" s="405" t="s">
        <v>1299</v>
      </c>
      <c r="D4348" s="405">
        <v>18.309999999999999</v>
      </c>
    </row>
    <row r="4349" spans="1:4" ht="38.25">
      <c r="A4349" s="405">
        <v>38884</v>
      </c>
      <c r="B4349" s="406" t="s">
        <v>10920</v>
      </c>
      <c r="C4349" s="405" t="s">
        <v>1299</v>
      </c>
      <c r="D4349" s="405">
        <v>19.88</v>
      </c>
    </row>
    <row r="4350" spans="1:4" ht="38.25">
      <c r="A4350" s="405">
        <v>38885</v>
      </c>
      <c r="B4350" s="406" t="s">
        <v>10921</v>
      </c>
      <c r="C4350" s="405" t="s">
        <v>1299</v>
      </c>
      <c r="D4350" s="405">
        <v>19.23</v>
      </c>
    </row>
    <row r="4351" spans="1:4" ht="38.25">
      <c r="A4351" s="405">
        <v>38886</v>
      </c>
      <c r="B4351" s="406" t="s">
        <v>10922</v>
      </c>
      <c r="C4351" s="405" t="s">
        <v>1299</v>
      </c>
      <c r="D4351" s="405">
        <v>20.75</v>
      </c>
    </row>
    <row r="4352" spans="1:4" ht="38.25">
      <c r="A4352" s="405">
        <v>38887</v>
      </c>
      <c r="B4352" s="406" t="s">
        <v>10923</v>
      </c>
      <c r="C4352" s="405" t="s">
        <v>1299</v>
      </c>
      <c r="D4352" s="405">
        <v>18.64</v>
      </c>
    </row>
    <row r="4353" spans="1:4" ht="38.25">
      <c r="A4353" s="405">
        <v>38888</v>
      </c>
      <c r="B4353" s="406" t="s">
        <v>10924</v>
      </c>
      <c r="C4353" s="405" t="s">
        <v>1299</v>
      </c>
      <c r="D4353" s="405">
        <v>22.16</v>
      </c>
    </row>
    <row r="4354" spans="1:4" ht="38.25">
      <c r="A4354" s="405">
        <v>38890</v>
      </c>
      <c r="B4354" s="406" t="s">
        <v>10925</v>
      </c>
      <c r="C4354" s="405" t="s">
        <v>1299</v>
      </c>
      <c r="D4354" s="405">
        <v>32.94</v>
      </c>
    </row>
    <row r="4355" spans="1:4" ht="38.25">
      <c r="A4355" s="405">
        <v>38893</v>
      </c>
      <c r="B4355" s="406" t="s">
        <v>10926</v>
      </c>
      <c r="C4355" s="405" t="s">
        <v>1299</v>
      </c>
      <c r="D4355" s="405">
        <v>26.49</v>
      </c>
    </row>
    <row r="4356" spans="1:4" ht="38.25">
      <c r="A4356" s="405">
        <v>38894</v>
      </c>
      <c r="B4356" s="406" t="s">
        <v>10927</v>
      </c>
      <c r="C4356" s="405" t="s">
        <v>1299</v>
      </c>
      <c r="D4356" s="405">
        <v>33.64</v>
      </c>
    </row>
    <row r="4357" spans="1:4" ht="38.25">
      <c r="A4357" s="405">
        <v>38896</v>
      </c>
      <c r="B4357" s="406" t="s">
        <v>10928</v>
      </c>
      <c r="C4357" s="405" t="s">
        <v>1299</v>
      </c>
      <c r="D4357" s="405">
        <v>34.299999999999997</v>
      </c>
    </row>
    <row r="4358" spans="1:4" ht="25.5">
      <c r="A4358" s="405">
        <v>39324</v>
      </c>
      <c r="B4358" s="406" t="s">
        <v>10929</v>
      </c>
      <c r="C4358" s="405" t="s">
        <v>1299</v>
      </c>
      <c r="D4358" s="405">
        <v>8.09</v>
      </c>
    </row>
    <row r="4359" spans="1:4" ht="25.5">
      <c r="A4359" s="405">
        <v>39325</v>
      </c>
      <c r="B4359" s="406" t="s">
        <v>10930</v>
      </c>
      <c r="C4359" s="405" t="s">
        <v>1299</v>
      </c>
      <c r="D4359" s="405">
        <v>12.25</v>
      </c>
    </row>
    <row r="4360" spans="1:4" ht="25.5">
      <c r="A4360" s="405">
        <v>39326</v>
      </c>
      <c r="B4360" s="406" t="s">
        <v>10931</v>
      </c>
      <c r="C4360" s="405" t="s">
        <v>1299</v>
      </c>
      <c r="D4360" s="405">
        <v>31.55</v>
      </c>
    </row>
    <row r="4361" spans="1:4" ht="25.5">
      <c r="A4361" s="405">
        <v>39327</v>
      </c>
      <c r="B4361" s="406" t="s">
        <v>10932</v>
      </c>
      <c r="C4361" s="405" t="s">
        <v>1299</v>
      </c>
      <c r="D4361" s="405">
        <v>47.79</v>
      </c>
    </row>
    <row r="4362" spans="1:4" ht="38.25">
      <c r="A4362" s="405">
        <v>20176</v>
      </c>
      <c r="B4362" s="406" t="s">
        <v>10933</v>
      </c>
      <c r="C4362" s="405" t="s">
        <v>1299</v>
      </c>
      <c r="D4362" s="405">
        <v>25.81</v>
      </c>
    </row>
    <row r="4363" spans="1:4" ht="25.5">
      <c r="A4363" s="405">
        <v>11378</v>
      </c>
      <c r="B4363" s="406" t="s">
        <v>10934</v>
      </c>
      <c r="C4363" s="405" t="s">
        <v>1299</v>
      </c>
      <c r="D4363" s="405">
        <v>70.02</v>
      </c>
    </row>
    <row r="4364" spans="1:4" ht="25.5">
      <c r="A4364" s="405">
        <v>11379</v>
      </c>
      <c r="B4364" s="406" t="s">
        <v>10935</v>
      </c>
      <c r="C4364" s="405" t="s">
        <v>1299</v>
      </c>
      <c r="D4364" s="405">
        <v>59.17</v>
      </c>
    </row>
    <row r="4365" spans="1:4" ht="25.5">
      <c r="A4365" s="405">
        <v>11493</v>
      </c>
      <c r="B4365" s="406" t="s">
        <v>10936</v>
      </c>
      <c r="C4365" s="405" t="s">
        <v>1299</v>
      </c>
      <c r="D4365" s="405">
        <v>34.130000000000003</v>
      </c>
    </row>
    <row r="4366" spans="1:4" ht="38.25">
      <c r="A4366" s="405">
        <v>42717</v>
      </c>
      <c r="B4366" s="406" t="s">
        <v>12035</v>
      </c>
      <c r="C4366" s="405" t="s">
        <v>1299</v>
      </c>
      <c r="D4366" s="405">
        <v>317.05</v>
      </c>
    </row>
    <row r="4367" spans="1:4" ht="38.25">
      <c r="A4367" s="405">
        <v>42718</v>
      </c>
      <c r="B4367" s="406" t="s">
        <v>12036</v>
      </c>
      <c r="C4367" s="405" t="s">
        <v>1299</v>
      </c>
      <c r="D4367" s="405">
        <v>351.99</v>
      </c>
    </row>
    <row r="4368" spans="1:4" ht="25.5">
      <c r="A4368" s="405">
        <v>7106</v>
      </c>
      <c r="B4368" s="406" t="s">
        <v>10937</v>
      </c>
      <c r="C4368" s="405" t="s">
        <v>1299</v>
      </c>
      <c r="D4368" s="405">
        <v>97.73</v>
      </c>
    </row>
    <row r="4369" spans="1:4" ht="25.5">
      <c r="A4369" s="405">
        <v>7104</v>
      </c>
      <c r="B4369" s="406" t="s">
        <v>10938</v>
      </c>
      <c r="C4369" s="405" t="s">
        <v>1299</v>
      </c>
      <c r="D4369" s="405">
        <v>2.0299999999999998</v>
      </c>
    </row>
    <row r="4370" spans="1:4" ht="25.5">
      <c r="A4370" s="405">
        <v>7136</v>
      </c>
      <c r="B4370" s="406" t="s">
        <v>10939</v>
      </c>
      <c r="C4370" s="405" t="s">
        <v>1299</v>
      </c>
      <c r="D4370" s="405">
        <v>3.83</v>
      </c>
    </row>
    <row r="4371" spans="1:4" ht="25.5">
      <c r="A4371" s="405">
        <v>7128</v>
      </c>
      <c r="B4371" s="406" t="s">
        <v>10940</v>
      </c>
      <c r="C4371" s="405" t="s">
        <v>1299</v>
      </c>
      <c r="D4371" s="405">
        <v>6.27</v>
      </c>
    </row>
    <row r="4372" spans="1:4" ht="25.5">
      <c r="A4372" s="405">
        <v>7108</v>
      </c>
      <c r="B4372" s="406" t="s">
        <v>10941</v>
      </c>
      <c r="C4372" s="405" t="s">
        <v>1299</v>
      </c>
      <c r="D4372" s="405">
        <v>6.71</v>
      </c>
    </row>
    <row r="4373" spans="1:4" ht="25.5">
      <c r="A4373" s="405">
        <v>7129</v>
      </c>
      <c r="B4373" s="406" t="s">
        <v>10942</v>
      </c>
      <c r="C4373" s="405" t="s">
        <v>1299</v>
      </c>
      <c r="D4373" s="405">
        <v>5.58</v>
      </c>
    </row>
    <row r="4374" spans="1:4" ht="25.5">
      <c r="A4374" s="405">
        <v>7130</v>
      </c>
      <c r="B4374" s="406" t="s">
        <v>10943</v>
      </c>
      <c r="C4374" s="405" t="s">
        <v>1299</v>
      </c>
      <c r="D4374" s="405">
        <v>9.1</v>
      </c>
    </row>
    <row r="4375" spans="1:4" ht="25.5">
      <c r="A4375" s="405">
        <v>7131</v>
      </c>
      <c r="B4375" s="406" t="s">
        <v>10944</v>
      </c>
      <c r="C4375" s="405" t="s">
        <v>1299</v>
      </c>
      <c r="D4375" s="405">
        <v>11.17</v>
      </c>
    </row>
    <row r="4376" spans="1:4" ht="25.5">
      <c r="A4376" s="405">
        <v>7132</v>
      </c>
      <c r="B4376" s="406" t="s">
        <v>10945</v>
      </c>
      <c r="C4376" s="405" t="s">
        <v>1299</v>
      </c>
      <c r="D4376" s="405">
        <v>31.01</v>
      </c>
    </row>
    <row r="4377" spans="1:4" ht="25.5">
      <c r="A4377" s="405">
        <v>7133</v>
      </c>
      <c r="B4377" s="406" t="s">
        <v>10946</v>
      </c>
      <c r="C4377" s="405" t="s">
        <v>1299</v>
      </c>
      <c r="D4377" s="405">
        <v>48.17</v>
      </c>
    </row>
    <row r="4378" spans="1:4" ht="38.25">
      <c r="A4378" s="405">
        <v>37420</v>
      </c>
      <c r="B4378" s="406" t="s">
        <v>10947</v>
      </c>
      <c r="C4378" s="405" t="s">
        <v>1299</v>
      </c>
      <c r="D4378" s="405">
        <v>36.49</v>
      </c>
    </row>
    <row r="4379" spans="1:4" ht="38.25">
      <c r="A4379" s="405">
        <v>37421</v>
      </c>
      <c r="B4379" s="406" t="s">
        <v>10948</v>
      </c>
      <c r="C4379" s="405" t="s">
        <v>1299</v>
      </c>
      <c r="D4379" s="405">
        <v>49.87</v>
      </c>
    </row>
    <row r="4380" spans="1:4" ht="38.25">
      <c r="A4380" s="405">
        <v>37422</v>
      </c>
      <c r="B4380" s="406" t="s">
        <v>10949</v>
      </c>
      <c r="C4380" s="405" t="s">
        <v>1299</v>
      </c>
      <c r="D4380" s="405">
        <v>46.68</v>
      </c>
    </row>
    <row r="4381" spans="1:4" ht="25.5">
      <c r="A4381" s="405">
        <v>37443</v>
      </c>
      <c r="B4381" s="406" t="s">
        <v>10950</v>
      </c>
      <c r="C4381" s="405" t="s">
        <v>1299</v>
      </c>
      <c r="D4381" s="405">
        <v>129.57</v>
      </c>
    </row>
    <row r="4382" spans="1:4" ht="25.5">
      <c r="A4382" s="405">
        <v>37444</v>
      </c>
      <c r="B4382" s="406" t="s">
        <v>10951</v>
      </c>
      <c r="C4382" s="405" t="s">
        <v>1299</v>
      </c>
      <c r="D4382" s="405">
        <v>131.76</v>
      </c>
    </row>
    <row r="4383" spans="1:4" ht="25.5">
      <c r="A4383" s="405">
        <v>37445</v>
      </c>
      <c r="B4383" s="406" t="s">
        <v>10952</v>
      </c>
      <c r="C4383" s="405" t="s">
        <v>1299</v>
      </c>
      <c r="D4383" s="405">
        <v>199.72</v>
      </c>
    </row>
    <row r="4384" spans="1:4" ht="25.5">
      <c r="A4384" s="405">
        <v>37446</v>
      </c>
      <c r="B4384" s="406" t="s">
        <v>10953</v>
      </c>
      <c r="C4384" s="405" t="s">
        <v>1299</v>
      </c>
      <c r="D4384" s="405">
        <v>217.73</v>
      </c>
    </row>
    <row r="4385" spans="1:4" ht="25.5">
      <c r="A4385" s="405">
        <v>37447</v>
      </c>
      <c r="B4385" s="406" t="s">
        <v>10954</v>
      </c>
      <c r="C4385" s="405" t="s">
        <v>1299</v>
      </c>
      <c r="D4385" s="405">
        <v>221.13</v>
      </c>
    </row>
    <row r="4386" spans="1:4" ht="25.5">
      <c r="A4386" s="405">
        <v>37448</v>
      </c>
      <c r="B4386" s="406" t="s">
        <v>10955</v>
      </c>
      <c r="C4386" s="405" t="s">
        <v>1299</v>
      </c>
      <c r="D4386" s="405">
        <v>303.32</v>
      </c>
    </row>
    <row r="4387" spans="1:4" ht="25.5">
      <c r="A4387" s="405">
        <v>37440</v>
      </c>
      <c r="B4387" s="406" t="s">
        <v>10956</v>
      </c>
      <c r="C4387" s="405" t="s">
        <v>1299</v>
      </c>
      <c r="D4387" s="405">
        <v>102.84</v>
      </c>
    </row>
    <row r="4388" spans="1:4" ht="25.5">
      <c r="A4388" s="405">
        <v>37441</v>
      </c>
      <c r="B4388" s="406" t="s">
        <v>10957</v>
      </c>
      <c r="C4388" s="405" t="s">
        <v>1299</v>
      </c>
      <c r="D4388" s="405">
        <v>102.84</v>
      </c>
    </row>
    <row r="4389" spans="1:4" ht="25.5">
      <c r="A4389" s="405">
        <v>37442</v>
      </c>
      <c r="B4389" s="406" t="s">
        <v>10958</v>
      </c>
      <c r="C4389" s="405" t="s">
        <v>1299</v>
      </c>
      <c r="D4389" s="405">
        <v>123.86</v>
      </c>
    </row>
    <row r="4390" spans="1:4" ht="25.5">
      <c r="A4390" s="405">
        <v>38017</v>
      </c>
      <c r="B4390" s="406" t="s">
        <v>10959</v>
      </c>
      <c r="C4390" s="405" t="s">
        <v>1299</v>
      </c>
      <c r="D4390" s="405">
        <v>11.51</v>
      </c>
    </row>
    <row r="4391" spans="1:4" ht="25.5">
      <c r="A4391" s="405">
        <v>38018</v>
      </c>
      <c r="B4391" s="406" t="s">
        <v>10960</v>
      </c>
      <c r="C4391" s="405" t="s">
        <v>1299</v>
      </c>
      <c r="D4391" s="405">
        <v>12.7</v>
      </c>
    </row>
    <row r="4392" spans="1:4" ht="38.25">
      <c r="A4392" s="405">
        <v>39895</v>
      </c>
      <c r="B4392" s="406" t="s">
        <v>10961</v>
      </c>
      <c r="C4392" s="405" t="s">
        <v>1299</v>
      </c>
      <c r="D4392" s="405">
        <v>42.8</v>
      </c>
    </row>
    <row r="4393" spans="1:4" ht="38.25">
      <c r="A4393" s="405">
        <v>39896</v>
      </c>
      <c r="B4393" s="406" t="s">
        <v>10962</v>
      </c>
      <c r="C4393" s="405" t="s">
        <v>1299</v>
      </c>
      <c r="D4393" s="405">
        <v>62.72</v>
      </c>
    </row>
    <row r="4394" spans="1:4" ht="25.5">
      <c r="A4394" s="405">
        <v>38873</v>
      </c>
      <c r="B4394" s="406" t="s">
        <v>10963</v>
      </c>
      <c r="C4394" s="405" t="s">
        <v>1299</v>
      </c>
      <c r="D4394" s="405">
        <v>10.31</v>
      </c>
    </row>
    <row r="4395" spans="1:4" ht="25.5">
      <c r="A4395" s="405">
        <v>38874</v>
      </c>
      <c r="B4395" s="406" t="s">
        <v>10964</v>
      </c>
      <c r="C4395" s="405" t="s">
        <v>1299</v>
      </c>
      <c r="D4395" s="405">
        <v>12.54</v>
      </c>
    </row>
    <row r="4396" spans="1:4" ht="25.5">
      <c r="A4396" s="405">
        <v>38875</v>
      </c>
      <c r="B4396" s="406" t="s">
        <v>10965</v>
      </c>
      <c r="C4396" s="405" t="s">
        <v>1299</v>
      </c>
      <c r="D4396" s="405">
        <v>22.17</v>
      </c>
    </row>
    <row r="4397" spans="1:4" ht="25.5">
      <c r="A4397" s="405">
        <v>38876</v>
      </c>
      <c r="B4397" s="406" t="s">
        <v>10966</v>
      </c>
      <c r="C4397" s="405" t="s">
        <v>1299</v>
      </c>
      <c r="D4397" s="405">
        <v>29.83</v>
      </c>
    </row>
    <row r="4398" spans="1:4" ht="38.25">
      <c r="A4398" s="405">
        <v>39000</v>
      </c>
      <c r="B4398" s="406" t="s">
        <v>10967</v>
      </c>
      <c r="C4398" s="405" t="s">
        <v>1299</v>
      </c>
      <c r="D4398" s="405">
        <v>25.59</v>
      </c>
    </row>
    <row r="4399" spans="1:4" ht="25.5">
      <c r="A4399" s="405">
        <v>38674</v>
      </c>
      <c r="B4399" s="406" t="s">
        <v>10968</v>
      </c>
      <c r="C4399" s="405" t="s">
        <v>1299</v>
      </c>
      <c r="D4399" s="405">
        <v>40.03</v>
      </c>
    </row>
    <row r="4400" spans="1:4" ht="25.5">
      <c r="A4400" s="405">
        <v>38911</v>
      </c>
      <c r="B4400" s="406" t="s">
        <v>10969</v>
      </c>
      <c r="C4400" s="405" t="s">
        <v>1299</v>
      </c>
      <c r="D4400" s="405">
        <v>36.99</v>
      </c>
    </row>
    <row r="4401" spans="1:4" ht="25.5">
      <c r="A4401" s="405">
        <v>38912</v>
      </c>
      <c r="B4401" s="406" t="s">
        <v>10970</v>
      </c>
      <c r="C4401" s="405" t="s">
        <v>1299</v>
      </c>
      <c r="D4401" s="405">
        <v>47.01</v>
      </c>
    </row>
    <row r="4402" spans="1:4" ht="25.5">
      <c r="A4402" s="405">
        <v>38019</v>
      </c>
      <c r="B4402" s="406" t="s">
        <v>10971</v>
      </c>
      <c r="C4402" s="405" t="s">
        <v>1299</v>
      </c>
      <c r="D4402" s="405">
        <v>10.029999999999999</v>
      </c>
    </row>
    <row r="4403" spans="1:4" ht="25.5">
      <c r="A4403" s="405">
        <v>38020</v>
      </c>
      <c r="B4403" s="406" t="s">
        <v>10972</v>
      </c>
      <c r="C4403" s="405" t="s">
        <v>1299</v>
      </c>
      <c r="D4403" s="405">
        <v>12.7</v>
      </c>
    </row>
    <row r="4404" spans="1:4" ht="25.5">
      <c r="A4404" s="405">
        <v>38454</v>
      </c>
      <c r="B4404" s="406" t="s">
        <v>10973</v>
      </c>
      <c r="C4404" s="405" t="s">
        <v>1299</v>
      </c>
      <c r="D4404" s="405">
        <v>4.67</v>
      </c>
    </row>
    <row r="4405" spans="1:4" ht="25.5">
      <c r="A4405" s="405">
        <v>38455</v>
      </c>
      <c r="B4405" s="406" t="s">
        <v>10974</v>
      </c>
      <c r="C4405" s="405" t="s">
        <v>1299</v>
      </c>
      <c r="D4405" s="405">
        <v>4.2699999999999996</v>
      </c>
    </row>
    <row r="4406" spans="1:4" ht="25.5">
      <c r="A4406" s="405">
        <v>38462</v>
      </c>
      <c r="B4406" s="406" t="s">
        <v>10975</v>
      </c>
      <c r="C4406" s="405" t="s">
        <v>1299</v>
      </c>
      <c r="D4406" s="405">
        <v>120.68</v>
      </c>
    </row>
    <row r="4407" spans="1:4" ht="25.5">
      <c r="A4407" s="405">
        <v>36362</v>
      </c>
      <c r="B4407" s="406" t="s">
        <v>10976</v>
      </c>
      <c r="C4407" s="405" t="s">
        <v>1299</v>
      </c>
      <c r="D4407" s="405">
        <v>1.84</v>
      </c>
    </row>
    <row r="4408" spans="1:4" ht="25.5">
      <c r="A4408" s="405">
        <v>36298</v>
      </c>
      <c r="B4408" s="406" t="s">
        <v>10977</v>
      </c>
      <c r="C4408" s="405" t="s">
        <v>1299</v>
      </c>
      <c r="D4408" s="405">
        <v>2.72</v>
      </c>
    </row>
    <row r="4409" spans="1:4" ht="25.5">
      <c r="A4409" s="405">
        <v>38456</v>
      </c>
      <c r="B4409" s="406" t="s">
        <v>10978</v>
      </c>
      <c r="C4409" s="405" t="s">
        <v>1299</v>
      </c>
      <c r="D4409" s="405">
        <v>4.4400000000000004</v>
      </c>
    </row>
    <row r="4410" spans="1:4" ht="25.5">
      <c r="A4410" s="405">
        <v>38457</v>
      </c>
      <c r="B4410" s="406" t="s">
        <v>10979</v>
      </c>
      <c r="C4410" s="405" t="s">
        <v>1299</v>
      </c>
      <c r="D4410" s="405">
        <v>10</v>
      </c>
    </row>
    <row r="4411" spans="1:4" ht="25.5">
      <c r="A4411" s="405">
        <v>38458</v>
      </c>
      <c r="B4411" s="406" t="s">
        <v>10980</v>
      </c>
      <c r="C4411" s="405" t="s">
        <v>1299</v>
      </c>
      <c r="D4411" s="405">
        <v>13.41</v>
      </c>
    </row>
    <row r="4412" spans="1:4" ht="25.5">
      <c r="A4412" s="405">
        <v>38459</v>
      </c>
      <c r="B4412" s="406" t="s">
        <v>10981</v>
      </c>
      <c r="C4412" s="405" t="s">
        <v>1299</v>
      </c>
      <c r="D4412" s="405">
        <v>23.67</v>
      </c>
    </row>
    <row r="4413" spans="1:4" ht="25.5">
      <c r="A4413" s="405">
        <v>38460</v>
      </c>
      <c r="B4413" s="406" t="s">
        <v>10982</v>
      </c>
      <c r="C4413" s="405" t="s">
        <v>1299</v>
      </c>
      <c r="D4413" s="405">
        <v>49.44</v>
      </c>
    </row>
    <row r="4414" spans="1:4" ht="25.5">
      <c r="A4414" s="405">
        <v>38461</v>
      </c>
      <c r="B4414" s="406" t="s">
        <v>10983</v>
      </c>
      <c r="C4414" s="405" t="s">
        <v>1299</v>
      </c>
      <c r="D4414" s="405">
        <v>75.41</v>
      </c>
    </row>
    <row r="4415" spans="1:4" ht="25.5">
      <c r="A4415" s="405">
        <v>7094</v>
      </c>
      <c r="B4415" s="406" t="s">
        <v>10984</v>
      </c>
      <c r="C4415" s="405" t="s">
        <v>1299</v>
      </c>
      <c r="D4415" s="405">
        <v>7.04</v>
      </c>
    </row>
    <row r="4416" spans="1:4" ht="25.5">
      <c r="A4416" s="405">
        <v>7116</v>
      </c>
      <c r="B4416" s="406" t="s">
        <v>10985</v>
      </c>
      <c r="C4416" s="405" t="s">
        <v>1299</v>
      </c>
      <c r="D4416" s="405">
        <v>1.93</v>
      </c>
    </row>
    <row r="4417" spans="1:4" ht="25.5">
      <c r="A4417" s="405">
        <v>7118</v>
      </c>
      <c r="B4417" s="406" t="s">
        <v>10986</v>
      </c>
      <c r="C4417" s="405" t="s">
        <v>1299</v>
      </c>
      <c r="D4417" s="405">
        <v>15.54</v>
      </c>
    </row>
    <row r="4418" spans="1:4" ht="25.5">
      <c r="A4418" s="405">
        <v>7117</v>
      </c>
      <c r="B4418" s="406" t="s">
        <v>10987</v>
      </c>
      <c r="C4418" s="405" t="s">
        <v>1299</v>
      </c>
      <c r="D4418" s="405">
        <v>13.81</v>
      </c>
    </row>
    <row r="4419" spans="1:4" ht="25.5">
      <c r="A4419" s="405">
        <v>7098</v>
      </c>
      <c r="B4419" s="406" t="s">
        <v>10988</v>
      </c>
      <c r="C4419" s="405" t="s">
        <v>1299</v>
      </c>
      <c r="D4419" s="405">
        <v>1.92</v>
      </c>
    </row>
    <row r="4420" spans="1:4" ht="25.5">
      <c r="A4420" s="405">
        <v>7110</v>
      </c>
      <c r="B4420" s="406" t="s">
        <v>10989</v>
      </c>
      <c r="C4420" s="405" t="s">
        <v>1299</v>
      </c>
      <c r="D4420" s="405">
        <v>33.79</v>
      </c>
    </row>
    <row r="4421" spans="1:4" ht="25.5">
      <c r="A4421" s="405">
        <v>7123</v>
      </c>
      <c r="B4421" s="406" t="s">
        <v>10990</v>
      </c>
      <c r="C4421" s="405" t="s">
        <v>1299</v>
      </c>
      <c r="D4421" s="405">
        <v>2.48</v>
      </c>
    </row>
    <row r="4422" spans="1:4" ht="38.25">
      <c r="A4422" s="405">
        <v>7121</v>
      </c>
      <c r="B4422" s="406" t="s">
        <v>10991</v>
      </c>
      <c r="C4422" s="405" t="s">
        <v>1299</v>
      </c>
      <c r="D4422" s="405">
        <v>6.1</v>
      </c>
    </row>
    <row r="4423" spans="1:4" ht="38.25">
      <c r="A4423" s="405">
        <v>7137</v>
      </c>
      <c r="B4423" s="406" t="s">
        <v>10992</v>
      </c>
      <c r="C4423" s="405" t="s">
        <v>1299</v>
      </c>
      <c r="D4423" s="405">
        <v>5.49</v>
      </c>
    </row>
    <row r="4424" spans="1:4" ht="38.25">
      <c r="A4424" s="405">
        <v>7122</v>
      </c>
      <c r="B4424" s="406" t="s">
        <v>10993</v>
      </c>
      <c r="C4424" s="405" t="s">
        <v>1299</v>
      </c>
      <c r="D4424" s="405">
        <v>6.87</v>
      </c>
    </row>
    <row r="4425" spans="1:4" ht="38.25">
      <c r="A4425" s="405">
        <v>7114</v>
      </c>
      <c r="B4425" s="406" t="s">
        <v>10994</v>
      </c>
      <c r="C4425" s="405" t="s">
        <v>1299</v>
      </c>
      <c r="D4425" s="405">
        <v>10.59</v>
      </c>
    </row>
    <row r="4426" spans="1:4" ht="38.25">
      <c r="A4426" s="405">
        <v>7109</v>
      </c>
      <c r="B4426" s="406" t="s">
        <v>10995</v>
      </c>
      <c r="C4426" s="405" t="s">
        <v>1299</v>
      </c>
      <c r="D4426" s="405">
        <v>1.85</v>
      </c>
    </row>
    <row r="4427" spans="1:4" ht="38.25">
      <c r="A4427" s="405">
        <v>7135</v>
      </c>
      <c r="B4427" s="406" t="s">
        <v>10996</v>
      </c>
      <c r="C4427" s="405" t="s">
        <v>1299</v>
      </c>
      <c r="D4427" s="405">
        <v>2.89</v>
      </c>
    </row>
    <row r="4428" spans="1:4" ht="38.25">
      <c r="A4428" s="405">
        <v>37947</v>
      </c>
      <c r="B4428" s="406" t="s">
        <v>10997</v>
      </c>
      <c r="C4428" s="405" t="s">
        <v>1299</v>
      </c>
      <c r="D4428" s="405">
        <v>2.93</v>
      </c>
    </row>
    <row r="4429" spans="1:4" ht="38.25">
      <c r="A4429" s="405">
        <v>7103</v>
      </c>
      <c r="B4429" s="406" t="s">
        <v>10998</v>
      </c>
      <c r="C4429" s="405" t="s">
        <v>1299</v>
      </c>
      <c r="D4429" s="405">
        <v>6.72</v>
      </c>
    </row>
    <row r="4430" spans="1:4">
      <c r="A4430" s="405">
        <v>40419</v>
      </c>
      <c r="B4430" s="406" t="s">
        <v>10999</v>
      </c>
      <c r="C4430" s="405" t="s">
        <v>1299</v>
      </c>
      <c r="D4430" s="405">
        <v>20</v>
      </c>
    </row>
    <row r="4431" spans="1:4" ht="25.5">
      <c r="A4431" s="405">
        <v>40420</v>
      </c>
      <c r="B4431" s="406" t="s">
        <v>11000</v>
      </c>
      <c r="C4431" s="405" t="s">
        <v>1299</v>
      </c>
      <c r="D4431" s="405">
        <v>29.18</v>
      </c>
    </row>
    <row r="4432" spans="1:4">
      <c r="A4432" s="405">
        <v>40421</v>
      </c>
      <c r="B4432" s="406" t="s">
        <v>11001</v>
      </c>
      <c r="C4432" s="405" t="s">
        <v>1299</v>
      </c>
      <c r="D4432" s="405">
        <v>31.06</v>
      </c>
    </row>
    <row r="4433" spans="1:4" ht="25.5">
      <c r="A4433" s="405">
        <v>7126</v>
      </c>
      <c r="B4433" s="406" t="s">
        <v>11002</v>
      </c>
      <c r="C4433" s="405" t="s">
        <v>1299</v>
      </c>
      <c r="D4433" s="405">
        <v>14.09</v>
      </c>
    </row>
    <row r="4434" spans="1:4" ht="38.25">
      <c r="A4434" s="405">
        <v>38905</v>
      </c>
      <c r="B4434" s="406" t="s">
        <v>11003</v>
      </c>
      <c r="C4434" s="405" t="s">
        <v>1299</v>
      </c>
      <c r="D4434" s="405">
        <v>11.59</v>
      </c>
    </row>
    <row r="4435" spans="1:4" ht="38.25">
      <c r="A4435" s="405">
        <v>38907</v>
      </c>
      <c r="B4435" s="406" t="s">
        <v>11004</v>
      </c>
      <c r="C4435" s="405" t="s">
        <v>1299</v>
      </c>
      <c r="D4435" s="405">
        <v>12.33</v>
      </c>
    </row>
    <row r="4436" spans="1:4" ht="38.25">
      <c r="A4436" s="405">
        <v>38908</v>
      </c>
      <c r="B4436" s="406" t="s">
        <v>11005</v>
      </c>
      <c r="C4436" s="405" t="s">
        <v>1299</v>
      </c>
      <c r="D4436" s="405">
        <v>13.88</v>
      </c>
    </row>
    <row r="4437" spans="1:4" ht="38.25">
      <c r="A4437" s="405">
        <v>38909</v>
      </c>
      <c r="B4437" s="406" t="s">
        <v>11006</v>
      </c>
      <c r="C4437" s="405" t="s">
        <v>1299</v>
      </c>
      <c r="D4437" s="405">
        <v>19.95</v>
      </c>
    </row>
    <row r="4438" spans="1:4" ht="38.25">
      <c r="A4438" s="405">
        <v>38910</v>
      </c>
      <c r="B4438" s="406" t="s">
        <v>11007</v>
      </c>
      <c r="C4438" s="405" t="s">
        <v>1299</v>
      </c>
      <c r="D4438" s="405">
        <v>21.55</v>
      </c>
    </row>
    <row r="4439" spans="1:4" ht="38.25">
      <c r="A4439" s="405">
        <v>38897</v>
      </c>
      <c r="B4439" s="406" t="s">
        <v>11008</v>
      </c>
      <c r="C4439" s="405" t="s">
        <v>1299</v>
      </c>
      <c r="D4439" s="405">
        <v>11.64</v>
      </c>
    </row>
    <row r="4440" spans="1:4" ht="38.25">
      <c r="A4440" s="405">
        <v>38899</v>
      </c>
      <c r="B4440" s="406" t="s">
        <v>11009</v>
      </c>
      <c r="C4440" s="405" t="s">
        <v>1299</v>
      </c>
      <c r="D4440" s="405">
        <v>13.09</v>
      </c>
    </row>
    <row r="4441" spans="1:4" ht="38.25">
      <c r="A4441" s="405">
        <v>38900</v>
      </c>
      <c r="B4441" s="406" t="s">
        <v>11010</v>
      </c>
      <c r="C4441" s="405" t="s">
        <v>1299</v>
      </c>
      <c r="D4441" s="405">
        <v>13.65</v>
      </c>
    </row>
    <row r="4442" spans="1:4" ht="38.25">
      <c r="A4442" s="405">
        <v>38901</v>
      </c>
      <c r="B4442" s="406" t="s">
        <v>11011</v>
      </c>
      <c r="C4442" s="405" t="s">
        <v>1299</v>
      </c>
      <c r="D4442" s="405">
        <v>22.33</v>
      </c>
    </row>
    <row r="4443" spans="1:4" ht="38.25">
      <c r="A4443" s="405">
        <v>38904</v>
      </c>
      <c r="B4443" s="406" t="s">
        <v>11012</v>
      </c>
      <c r="C4443" s="405" t="s">
        <v>1299</v>
      </c>
      <c r="D4443" s="405">
        <v>36.28</v>
      </c>
    </row>
    <row r="4444" spans="1:4" ht="38.25">
      <c r="A4444" s="405">
        <v>38903</v>
      </c>
      <c r="B4444" s="406" t="s">
        <v>11013</v>
      </c>
      <c r="C4444" s="405" t="s">
        <v>1299</v>
      </c>
      <c r="D4444" s="405">
        <v>36.049999999999997</v>
      </c>
    </row>
    <row r="4445" spans="1:4" ht="25.5">
      <c r="A4445" s="405">
        <v>7091</v>
      </c>
      <c r="B4445" s="406" t="s">
        <v>11014</v>
      </c>
      <c r="C4445" s="405" t="s">
        <v>1299</v>
      </c>
      <c r="D4445" s="405">
        <v>9.08</v>
      </c>
    </row>
    <row r="4446" spans="1:4" ht="25.5">
      <c r="A4446" s="405">
        <v>11655</v>
      </c>
      <c r="B4446" s="406" t="s">
        <v>11015</v>
      </c>
      <c r="C4446" s="405" t="s">
        <v>1299</v>
      </c>
      <c r="D4446" s="405">
        <v>8.68</v>
      </c>
    </row>
    <row r="4447" spans="1:4" ht="25.5">
      <c r="A4447" s="405">
        <v>11656</v>
      </c>
      <c r="B4447" s="406" t="s">
        <v>11016</v>
      </c>
      <c r="C4447" s="405" t="s">
        <v>1299</v>
      </c>
      <c r="D4447" s="405">
        <v>9.07</v>
      </c>
    </row>
    <row r="4448" spans="1:4" ht="25.5">
      <c r="A4448" s="405">
        <v>37948</v>
      </c>
      <c r="B4448" s="406" t="s">
        <v>11017</v>
      </c>
      <c r="C4448" s="405" t="s">
        <v>1299</v>
      </c>
      <c r="D4448" s="405">
        <v>1.84</v>
      </c>
    </row>
    <row r="4449" spans="1:4" ht="25.5">
      <c r="A4449" s="405">
        <v>7097</v>
      </c>
      <c r="B4449" s="406" t="s">
        <v>11018</v>
      </c>
      <c r="C4449" s="405" t="s">
        <v>1299</v>
      </c>
      <c r="D4449" s="405">
        <v>4.03</v>
      </c>
    </row>
    <row r="4450" spans="1:4" ht="25.5">
      <c r="A4450" s="405">
        <v>11657</v>
      </c>
      <c r="B4450" s="406" t="s">
        <v>11019</v>
      </c>
      <c r="C4450" s="405" t="s">
        <v>1299</v>
      </c>
      <c r="D4450" s="405">
        <v>7.91</v>
      </c>
    </row>
    <row r="4451" spans="1:4" ht="25.5">
      <c r="A4451" s="405">
        <v>11658</v>
      </c>
      <c r="B4451" s="406" t="s">
        <v>11020</v>
      </c>
      <c r="C4451" s="405" t="s">
        <v>1299</v>
      </c>
      <c r="D4451" s="405">
        <v>8.06</v>
      </c>
    </row>
    <row r="4452" spans="1:4" ht="25.5">
      <c r="A4452" s="405">
        <v>7146</v>
      </c>
      <c r="B4452" s="406" t="s">
        <v>11021</v>
      </c>
      <c r="C4452" s="405" t="s">
        <v>1299</v>
      </c>
      <c r="D4452" s="405">
        <v>104.66</v>
      </c>
    </row>
    <row r="4453" spans="1:4" ht="25.5">
      <c r="A4453" s="405">
        <v>7138</v>
      </c>
      <c r="B4453" s="406" t="s">
        <v>11022</v>
      </c>
      <c r="C4453" s="405" t="s">
        <v>1299</v>
      </c>
      <c r="D4453" s="405">
        <v>0.59</v>
      </c>
    </row>
    <row r="4454" spans="1:4" ht="25.5">
      <c r="A4454" s="405">
        <v>7139</v>
      </c>
      <c r="B4454" s="406" t="s">
        <v>11023</v>
      </c>
      <c r="C4454" s="405" t="s">
        <v>1299</v>
      </c>
      <c r="D4454" s="405">
        <v>0.77</v>
      </c>
    </row>
    <row r="4455" spans="1:4" ht="25.5">
      <c r="A4455" s="405">
        <v>7140</v>
      </c>
      <c r="B4455" s="406" t="s">
        <v>11024</v>
      </c>
      <c r="C4455" s="405" t="s">
        <v>1299</v>
      </c>
      <c r="D4455" s="405">
        <v>2.58</v>
      </c>
    </row>
    <row r="4456" spans="1:4" ht="25.5">
      <c r="A4456" s="405">
        <v>7141</v>
      </c>
      <c r="B4456" s="406" t="s">
        <v>11025</v>
      </c>
      <c r="C4456" s="405" t="s">
        <v>1299</v>
      </c>
      <c r="D4456" s="405">
        <v>5.64</v>
      </c>
    </row>
    <row r="4457" spans="1:4" ht="25.5">
      <c r="A4457" s="405">
        <v>7143</v>
      </c>
      <c r="B4457" s="406" t="s">
        <v>11026</v>
      </c>
      <c r="C4457" s="405" t="s">
        <v>1299</v>
      </c>
      <c r="D4457" s="405">
        <v>18.809999999999999</v>
      </c>
    </row>
    <row r="4458" spans="1:4" ht="25.5">
      <c r="A4458" s="405">
        <v>7144</v>
      </c>
      <c r="B4458" s="406" t="s">
        <v>11027</v>
      </c>
      <c r="C4458" s="405" t="s">
        <v>1299</v>
      </c>
      <c r="D4458" s="405">
        <v>37.630000000000003</v>
      </c>
    </row>
    <row r="4459" spans="1:4" ht="25.5">
      <c r="A4459" s="405">
        <v>7145</v>
      </c>
      <c r="B4459" s="406" t="s">
        <v>11028</v>
      </c>
      <c r="C4459" s="405" t="s">
        <v>1299</v>
      </c>
      <c r="D4459" s="405">
        <v>61.71</v>
      </c>
    </row>
    <row r="4460" spans="1:4" ht="25.5">
      <c r="A4460" s="405">
        <v>7142</v>
      </c>
      <c r="B4460" s="406" t="s">
        <v>11029</v>
      </c>
      <c r="C4460" s="405" t="s">
        <v>1299</v>
      </c>
      <c r="D4460" s="405">
        <v>6.31</v>
      </c>
    </row>
    <row r="4461" spans="1:4" ht="25.5">
      <c r="A4461" s="405">
        <v>3593</v>
      </c>
      <c r="B4461" s="406" t="s">
        <v>11030</v>
      </c>
      <c r="C4461" s="405" t="s">
        <v>1299</v>
      </c>
      <c r="D4461" s="405">
        <v>40.6</v>
      </c>
    </row>
    <row r="4462" spans="1:4" ht="25.5">
      <c r="A4462" s="405">
        <v>3588</v>
      </c>
      <c r="B4462" s="406" t="s">
        <v>11031</v>
      </c>
      <c r="C4462" s="405" t="s">
        <v>1299</v>
      </c>
      <c r="D4462" s="405">
        <v>31.3</v>
      </c>
    </row>
    <row r="4463" spans="1:4" ht="25.5">
      <c r="A4463" s="405">
        <v>3585</v>
      </c>
      <c r="B4463" s="406" t="s">
        <v>11032</v>
      </c>
      <c r="C4463" s="405" t="s">
        <v>1299</v>
      </c>
      <c r="D4463" s="405">
        <v>9.66</v>
      </c>
    </row>
    <row r="4464" spans="1:4" ht="25.5">
      <c r="A4464" s="405">
        <v>3587</v>
      </c>
      <c r="B4464" s="406" t="s">
        <v>11033</v>
      </c>
      <c r="C4464" s="405" t="s">
        <v>1299</v>
      </c>
      <c r="D4464" s="405">
        <v>19.420000000000002</v>
      </c>
    </row>
    <row r="4465" spans="1:4" ht="25.5">
      <c r="A4465" s="405">
        <v>3590</v>
      </c>
      <c r="B4465" s="406" t="s">
        <v>11034</v>
      </c>
      <c r="C4465" s="405" t="s">
        <v>1299</v>
      </c>
      <c r="D4465" s="405">
        <v>115.29</v>
      </c>
    </row>
    <row r="4466" spans="1:4" ht="25.5">
      <c r="A4466" s="405">
        <v>3589</v>
      </c>
      <c r="B4466" s="406" t="s">
        <v>11035</v>
      </c>
      <c r="C4466" s="405" t="s">
        <v>1299</v>
      </c>
      <c r="D4466" s="405">
        <v>61.88</v>
      </c>
    </row>
    <row r="4467" spans="1:4" ht="25.5">
      <c r="A4467" s="405">
        <v>3586</v>
      </c>
      <c r="B4467" s="406" t="s">
        <v>11036</v>
      </c>
      <c r="C4467" s="405" t="s">
        <v>1299</v>
      </c>
      <c r="D4467" s="405">
        <v>12.66</v>
      </c>
    </row>
    <row r="4468" spans="1:4" ht="25.5">
      <c r="A4468" s="405">
        <v>3592</v>
      </c>
      <c r="B4468" s="406" t="s">
        <v>11037</v>
      </c>
      <c r="C4468" s="405" t="s">
        <v>1299</v>
      </c>
      <c r="D4468" s="405">
        <v>182.24</v>
      </c>
    </row>
    <row r="4469" spans="1:4" ht="25.5">
      <c r="A4469" s="405">
        <v>3591</v>
      </c>
      <c r="B4469" s="406" t="s">
        <v>11038</v>
      </c>
      <c r="C4469" s="405" t="s">
        <v>1299</v>
      </c>
      <c r="D4469" s="405">
        <v>292.14999999999998</v>
      </c>
    </row>
    <row r="4470" spans="1:4" ht="25.5">
      <c r="A4470" s="405">
        <v>40396</v>
      </c>
      <c r="B4470" s="406" t="s">
        <v>11039</v>
      </c>
      <c r="C4470" s="405" t="s">
        <v>1299</v>
      </c>
      <c r="D4470" s="405">
        <v>59.58</v>
      </c>
    </row>
    <row r="4471" spans="1:4" ht="25.5">
      <c r="A4471" s="405">
        <v>40395</v>
      </c>
      <c r="B4471" s="406" t="s">
        <v>11040</v>
      </c>
      <c r="C4471" s="405" t="s">
        <v>1299</v>
      </c>
      <c r="D4471" s="405">
        <v>45.72</v>
      </c>
    </row>
    <row r="4472" spans="1:4" ht="25.5">
      <c r="A4472" s="405">
        <v>40392</v>
      </c>
      <c r="B4472" s="406" t="s">
        <v>11041</v>
      </c>
      <c r="C4472" s="405" t="s">
        <v>1299</v>
      </c>
      <c r="D4472" s="405">
        <v>14.71</v>
      </c>
    </row>
    <row r="4473" spans="1:4" ht="25.5">
      <c r="A4473" s="405">
        <v>40394</v>
      </c>
      <c r="B4473" s="406" t="s">
        <v>11042</v>
      </c>
      <c r="C4473" s="405" t="s">
        <v>1299</v>
      </c>
      <c r="D4473" s="405">
        <v>29.77</v>
      </c>
    </row>
    <row r="4474" spans="1:4" ht="25.5">
      <c r="A4474" s="405">
        <v>40398</v>
      </c>
      <c r="B4474" s="406" t="s">
        <v>11043</v>
      </c>
      <c r="C4474" s="405" t="s">
        <v>1299</v>
      </c>
      <c r="D4474" s="405">
        <v>191.15</v>
      </c>
    </row>
    <row r="4475" spans="1:4" ht="25.5">
      <c r="A4475" s="405">
        <v>40397</v>
      </c>
      <c r="B4475" s="406" t="s">
        <v>11044</v>
      </c>
      <c r="C4475" s="405" t="s">
        <v>1299</v>
      </c>
      <c r="D4475" s="405">
        <v>97.89</v>
      </c>
    </row>
    <row r="4476" spans="1:4" ht="25.5">
      <c r="A4476" s="405">
        <v>40393</v>
      </c>
      <c r="B4476" s="406" t="s">
        <v>11045</v>
      </c>
      <c r="C4476" s="405" t="s">
        <v>1299</v>
      </c>
      <c r="D4476" s="405">
        <v>18.95</v>
      </c>
    </row>
    <row r="4477" spans="1:4" ht="25.5">
      <c r="A4477" s="405">
        <v>40399</v>
      </c>
      <c r="B4477" s="406" t="s">
        <v>11046</v>
      </c>
      <c r="C4477" s="405" t="s">
        <v>1299</v>
      </c>
      <c r="D4477" s="405">
        <v>312.72000000000003</v>
      </c>
    </row>
    <row r="4478" spans="1:4" ht="25.5">
      <c r="A4478" s="405">
        <v>39322</v>
      </c>
      <c r="B4478" s="406" t="s">
        <v>11047</v>
      </c>
      <c r="C4478" s="405" t="s">
        <v>1299</v>
      </c>
      <c r="D4478" s="405">
        <v>14.06</v>
      </c>
    </row>
    <row r="4479" spans="1:4" ht="25.5">
      <c r="A4479" s="405">
        <v>39289</v>
      </c>
      <c r="B4479" s="406" t="s">
        <v>11048</v>
      </c>
      <c r="C4479" s="405" t="s">
        <v>1299</v>
      </c>
      <c r="D4479" s="405">
        <v>16.84</v>
      </c>
    </row>
    <row r="4480" spans="1:4" ht="25.5">
      <c r="A4480" s="405">
        <v>39290</v>
      </c>
      <c r="B4480" s="406" t="s">
        <v>11049</v>
      </c>
      <c r="C4480" s="405" t="s">
        <v>1299</v>
      </c>
      <c r="D4480" s="405">
        <v>28.59</v>
      </c>
    </row>
    <row r="4481" spans="1:4" ht="25.5">
      <c r="A4481" s="405">
        <v>39291</v>
      </c>
      <c r="B4481" s="406" t="s">
        <v>11050</v>
      </c>
      <c r="C4481" s="405" t="s">
        <v>1299</v>
      </c>
      <c r="D4481" s="405">
        <v>42.81</v>
      </c>
    </row>
    <row r="4482" spans="1:4" ht="25.5">
      <c r="A4482" s="405">
        <v>20174</v>
      </c>
      <c r="B4482" s="406" t="s">
        <v>11051</v>
      </c>
      <c r="C4482" s="405" t="s">
        <v>1299</v>
      </c>
      <c r="D4482" s="405">
        <v>22.13</v>
      </c>
    </row>
    <row r="4483" spans="1:4" ht="25.5">
      <c r="A4483" s="405">
        <v>41892</v>
      </c>
      <c r="B4483" s="406" t="s">
        <v>11052</v>
      </c>
      <c r="C4483" s="405" t="s">
        <v>1299</v>
      </c>
      <c r="D4483" s="405">
        <v>88.12</v>
      </c>
    </row>
    <row r="4484" spans="1:4" ht="25.5">
      <c r="A4484" s="405">
        <v>7048</v>
      </c>
      <c r="B4484" s="406" t="s">
        <v>11053</v>
      </c>
      <c r="C4484" s="405" t="s">
        <v>1299</v>
      </c>
      <c r="D4484" s="405">
        <v>19.02</v>
      </c>
    </row>
    <row r="4485" spans="1:4" ht="25.5">
      <c r="A4485" s="405">
        <v>7088</v>
      </c>
      <c r="B4485" s="406" t="s">
        <v>11054</v>
      </c>
      <c r="C4485" s="405" t="s">
        <v>1299</v>
      </c>
      <c r="D4485" s="405">
        <v>41.59</v>
      </c>
    </row>
    <row r="4486" spans="1:4" ht="25.5">
      <c r="A4486" s="405">
        <v>20179</v>
      </c>
      <c r="B4486" s="406" t="s">
        <v>11055</v>
      </c>
      <c r="C4486" s="405" t="s">
        <v>1299</v>
      </c>
      <c r="D4486" s="405">
        <v>29.8</v>
      </c>
    </row>
    <row r="4487" spans="1:4" ht="25.5">
      <c r="A4487" s="405">
        <v>20178</v>
      </c>
      <c r="B4487" s="406" t="s">
        <v>11056</v>
      </c>
      <c r="C4487" s="405" t="s">
        <v>1299</v>
      </c>
      <c r="D4487" s="405">
        <v>26.33</v>
      </c>
    </row>
    <row r="4488" spans="1:4" ht="25.5">
      <c r="A4488" s="405">
        <v>20180</v>
      </c>
      <c r="B4488" s="406" t="s">
        <v>11057</v>
      </c>
      <c r="C4488" s="405" t="s">
        <v>1299</v>
      </c>
      <c r="D4488" s="405">
        <v>48.39</v>
      </c>
    </row>
    <row r="4489" spans="1:4" ht="25.5">
      <c r="A4489" s="405">
        <v>20181</v>
      </c>
      <c r="B4489" s="406" t="s">
        <v>11058</v>
      </c>
      <c r="C4489" s="405" t="s">
        <v>1299</v>
      </c>
      <c r="D4489" s="405">
        <v>71.790000000000006</v>
      </c>
    </row>
    <row r="4490" spans="1:4" ht="25.5">
      <c r="A4490" s="405">
        <v>20177</v>
      </c>
      <c r="B4490" s="406" t="s">
        <v>11059</v>
      </c>
      <c r="C4490" s="405" t="s">
        <v>1299</v>
      </c>
      <c r="D4490" s="405">
        <v>17.260000000000002</v>
      </c>
    </row>
    <row r="4491" spans="1:4" ht="25.5">
      <c r="A4491" s="405">
        <v>7082</v>
      </c>
      <c r="B4491" s="406" t="s">
        <v>11060</v>
      </c>
      <c r="C4491" s="405" t="s">
        <v>1299</v>
      </c>
      <c r="D4491" s="405">
        <v>34.15</v>
      </c>
    </row>
    <row r="4492" spans="1:4" ht="38.25">
      <c r="A4492" s="405">
        <v>42707</v>
      </c>
      <c r="B4492" s="406" t="s">
        <v>12037</v>
      </c>
      <c r="C4492" s="405" t="s">
        <v>1299</v>
      </c>
      <c r="D4492" s="405">
        <v>92.75</v>
      </c>
    </row>
    <row r="4493" spans="1:4" ht="25.5">
      <c r="A4493" s="405">
        <v>7069</v>
      </c>
      <c r="B4493" s="406" t="s">
        <v>11061</v>
      </c>
      <c r="C4493" s="405" t="s">
        <v>1299</v>
      </c>
      <c r="D4493" s="405">
        <v>75.8</v>
      </c>
    </row>
    <row r="4494" spans="1:4" ht="38.25">
      <c r="A4494" s="405">
        <v>42708</v>
      </c>
      <c r="B4494" s="406" t="s">
        <v>12038</v>
      </c>
      <c r="C4494" s="405" t="s">
        <v>1299</v>
      </c>
      <c r="D4494" s="405">
        <v>243.44</v>
      </c>
    </row>
    <row r="4495" spans="1:4" ht="25.5">
      <c r="A4495" s="405">
        <v>7070</v>
      </c>
      <c r="B4495" s="406" t="s">
        <v>11062</v>
      </c>
      <c r="C4495" s="405" t="s">
        <v>1299</v>
      </c>
      <c r="D4495" s="405">
        <v>108.54</v>
      </c>
    </row>
    <row r="4496" spans="1:4" ht="38.25">
      <c r="A4496" s="405">
        <v>42709</v>
      </c>
      <c r="B4496" s="406" t="s">
        <v>12039</v>
      </c>
      <c r="C4496" s="405" t="s">
        <v>1299</v>
      </c>
      <c r="D4496" s="405">
        <v>364.08</v>
      </c>
    </row>
    <row r="4497" spans="1:4" ht="38.25">
      <c r="A4497" s="405">
        <v>42710</v>
      </c>
      <c r="B4497" s="406" t="s">
        <v>12040</v>
      </c>
      <c r="C4497" s="405" t="s">
        <v>1299</v>
      </c>
      <c r="D4497" s="407">
        <v>1046.56</v>
      </c>
    </row>
    <row r="4498" spans="1:4" ht="38.25">
      <c r="A4498" s="405">
        <v>42716</v>
      </c>
      <c r="B4498" s="406" t="s">
        <v>12041</v>
      </c>
      <c r="C4498" s="405" t="s">
        <v>1299</v>
      </c>
      <c r="D4498" s="407">
        <v>1302.6300000000001</v>
      </c>
    </row>
    <row r="4499" spans="1:4" ht="25.5">
      <c r="A4499" s="405">
        <v>20172</v>
      </c>
      <c r="B4499" s="406" t="s">
        <v>11063</v>
      </c>
      <c r="C4499" s="405" t="s">
        <v>1299</v>
      </c>
      <c r="D4499" s="405">
        <v>25.05</v>
      </c>
    </row>
    <row r="4500" spans="1:4">
      <c r="A4500" s="405">
        <v>40945</v>
      </c>
      <c r="B4500" s="406" t="s">
        <v>11064</v>
      </c>
      <c r="C4500" s="405" t="s">
        <v>1302</v>
      </c>
      <c r="D4500" s="405">
        <v>15.93</v>
      </c>
    </row>
    <row r="4501" spans="1:4">
      <c r="A4501" s="405">
        <v>40946</v>
      </c>
      <c r="B4501" s="406" t="s">
        <v>11065</v>
      </c>
      <c r="C4501" s="405" t="s">
        <v>1421</v>
      </c>
      <c r="D4501" s="407">
        <v>2214.9299999999998</v>
      </c>
    </row>
    <row r="4502" spans="1:4" ht="25.5">
      <c r="A4502" s="405">
        <v>7153</v>
      </c>
      <c r="B4502" s="406" t="s">
        <v>11066</v>
      </c>
      <c r="C4502" s="405" t="s">
        <v>1302</v>
      </c>
      <c r="D4502" s="405">
        <v>18.63</v>
      </c>
    </row>
    <row r="4503" spans="1:4" ht="25.5">
      <c r="A4503" s="405">
        <v>41089</v>
      </c>
      <c r="B4503" s="406" t="s">
        <v>11067</v>
      </c>
      <c r="C4503" s="405" t="s">
        <v>1421</v>
      </c>
      <c r="D4503" s="407">
        <v>3298.03</v>
      </c>
    </row>
    <row r="4504" spans="1:4">
      <c r="A4504" s="405">
        <v>40943</v>
      </c>
      <c r="B4504" s="406" t="s">
        <v>11068</v>
      </c>
      <c r="C4504" s="405" t="s">
        <v>1302</v>
      </c>
      <c r="D4504" s="405">
        <v>19.62</v>
      </c>
    </row>
    <row r="4505" spans="1:4" ht="25.5">
      <c r="A4505" s="405">
        <v>40944</v>
      </c>
      <c r="B4505" s="406" t="s">
        <v>11069</v>
      </c>
      <c r="C4505" s="405" t="s">
        <v>1421</v>
      </c>
      <c r="D4505" s="407">
        <v>3473.26</v>
      </c>
    </row>
    <row r="4506" spans="1:4">
      <c r="A4506" s="405">
        <v>6175</v>
      </c>
      <c r="B4506" s="406" t="s">
        <v>11070</v>
      </c>
      <c r="C4506" s="405" t="s">
        <v>1302</v>
      </c>
      <c r="D4506" s="405">
        <v>16.600000000000001</v>
      </c>
    </row>
    <row r="4507" spans="1:4">
      <c r="A4507" s="405">
        <v>41092</v>
      </c>
      <c r="B4507" s="406" t="s">
        <v>11071</v>
      </c>
      <c r="C4507" s="405" t="s">
        <v>1421</v>
      </c>
      <c r="D4507" s="407">
        <v>2937.61</v>
      </c>
    </row>
    <row r="4508" spans="1:4" ht="38.25">
      <c r="A4508" s="405">
        <v>37712</v>
      </c>
      <c r="B4508" s="406" t="s">
        <v>11072</v>
      </c>
      <c r="C4508" s="405" t="s">
        <v>1304</v>
      </c>
      <c r="D4508" s="405">
        <v>64.75</v>
      </c>
    </row>
    <row r="4509" spans="1:4" ht="38.25">
      <c r="A4509" s="405">
        <v>34547</v>
      </c>
      <c r="B4509" s="406" t="s">
        <v>11073</v>
      </c>
      <c r="C4509" s="405" t="s">
        <v>1303</v>
      </c>
      <c r="D4509" s="405">
        <v>2.5099999999999998</v>
      </c>
    </row>
    <row r="4510" spans="1:4" ht="38.25">
      <c r="A4510" s="405">
        <v>34548</v>
      </c>
      <c r="B4510" s="406" t="s">
        <v>11074</v>
      </c>
      <c r="C4510" s="405" t="s">
        <v>1303</v>
      </c>
      <c r="D4510" s="405">
        <v>2.4500000000000002</v>
      </c>
    </row>
    <row r="4511" spans="1:4" ht="38.25">
      <c r="A4511" s="405">
        <v>37411</v>
      </c>
      <c r="B4511" s="406" t="s">
        <v>11075</v>
      </c>
      <c r="C4511" s="405" t="s">
        <v>1304</v>
      </c>
      <c r="D4511" s="405">
        <v>12.31</v>
      </c>
    </row>
    <row r="4512" spans="1:4" ht="38.25">
      <c r="A4512" s="405">
        <v>34558</v>
      </c>
      <c r="B4512" s="406" t="s">
        <v>11076</v>
      </c>
      <c r="C4512" s="405" t="s">
        <v>1303</v>
      </c>
      <c r="D4512" s="405">
        <v>1.64</v>
      </c>
    </row>
    <row r="4513" spans="1:4" ht="38.25">
      <c r="A4513" s="405">
        <v>34550</v>
      </c>
      <c r="B4513" s="406" t="s">
        <v>11077</v>
      </c>
      <c r="C4513" s="405" t="s">
        <v>1303</v>
      </c>
      <c r="D4513" s="405">
        <v>0.87</v>
      </c>
    </row>
    <row r="4514" spans="1:4" ht="38.25">
      <c r="A4514" s="405">
        <v>34557</v>
      </c>
      <c r="B4514" s="406" t="s">
        <v>11078</v>
      </c>
      <c r="C4514" s="405" t="s">
        <v>1303</v>
      </c>
      <c r="D4514" s="405">
        <v>1.54</v>
      </c>
    </row>
    <row r="4515" spans="1:4" ht="51">
      <c r="A4515" s="405">
        <v>7155</v>
      </c>
      <c r="B4515" s="406" t="s">
        <v>11079</v>
      </c>
      <c r="C4515" s="405" t="s">
        <v>1304</v>
      </c>
      <c r="D4515" s="405">
        <v>14.19</v>
      </c>
    </row>
    <row r="4516" spans="1:4" ht="51">
      <c r="A4516" s="405">
        <v>7154</v>
      </c>
      <c r="B4516" s="406" t="s">
        <v>11080</v>
      </c>
      <c r="C4516" s="405" t="s">
        <v>1296</v>
      </c>
      <c r="D4516" s="405">
        <v>6.38</v>
      </c>
    </row>
    <row r="4517" spans="1:4" ht="51">
      <c r="A4517" s="405">
        <v>10915</v>
      </c>
      <c r="B4517" s="406" t="s">
        <v>11081</v>
      </c>
      <c r="C4517" s="405" t="s">
        <v>1296</v>
      </c>
      <c r="D4517" s="405">
        <v>6.63</v>
      </c>
    </row>
    <row r="4518" spans="1:4" ht="51">
      <c r="A4518" s="405">
        <v>10917</v>
      </c>
      <c r="B4518" s="406" t="s">
        <v>11082</v>
      </c>
      <c r="C4518" s="405" t="s">
        <v>1304</v>
      </c>
      <c r="D4518" s="405">
        <v>6.44</v>
      </c>
    </row>
    <row r="4519" spans="1:4" ht="51">
      <c r="A4519" s="405">
        <v>21141</v>
      </c>
      <c r="B4519" s="406" t="s">
        <v>11083</v>
      </c>
      <c r="C4519" s="405" t="s">
        <v>1304</v>
      </c>
      <c r="D4519" s="405">
        <v>9.5399999999999991</v>
      </c>
    </row>
    <row r="4520" spans="1:4" ht="51">
      <c r="A4520" s="405">
        <v>10916</v>
      </c>
      <c r="B4520" s="406" t="s">
        <v>11084</v>
      </c>
      <c r="C4520" s="405" t="s">
        <v>1296</v>
      </c>
      <c r="D4520" s="405">
        <v>6.44</v>
      </c>
    </row>
    <row r="4521" spans="1:4" ht="51">
      <c r="A4521" s="405">
        <v>39508</v>
      </c>
      <c r="B4521" s="406" t="s">
        <v>11085</v>
      </c>
      <c r="C4521" s="405" t="s">
        <v>1304</v>
      </c>
      <c r="D4521" s="405">
        <v>11.33</v>
      </c>
    </row>
    <row r="4522" spans="1:4" ht="51">
      <c r="A4522" s="405">
        <v>39507</v>
      </c>
      <c r="B4522" s="406" t="s">
        <v>11086</v>
      </c>
      <c r="C4522" s="405" t="s">
        <v>1304</v>
      </c>
      <c r="D4522" s="405">
        <v>11.09</v>
      </c>
    </row>
    <row r="4523" spans="1:4" ht="51">
      <c r="A4523" s="405">
        <v>7156</v>
      </c>
      <c r="B4523" s="406" t="s">
        <v>11087</v>
      </c>
      <c r="C4523" s="405" t="s">
        <v>1304</v>
      </c>
      <c r="D4523" s="405">
        <v>19.18</v>
      </c>
    </row>
    <row r="4524" spans="1:4" ht="51">
      <c r="A4524" s="405">
        <v>39509</v>
      </c>
      <c r="B4524" s="406" t="s">
        <v>11088</v>
      </c>
      <c r="C4524" s="405" t="s">
        <v>1304</v>
      </c>
      <c r="D4524" s="405">
        <v>8.93</v>
      </c>
    </row>
    <row r="4525" spans="1:4">
      <c r="A4525" s="405">
        <v>25988</v>
      </c>
      <c r="B4525" s="406" t="s">
        <v>11089</v>
      </c>
      <c r="C4525" s="405" t="s">
        <v>1304</v>
      </c>
      <c r="D4525" s="405">
        <v>10.77</v>
      </c>
    </row>
    <row r="4526" spans="1:4" ht="38.25">
      <c r="A4526" s="405">
        <v>10928</v>
      </c>
      <c r="B4526" s="406" t="s">
        <v>11090</v>
      </c>
      <c r="C4526" s="405" t="s">
        <v>1304</v>
      </c>
      <c r="D4526" s="405">
        <v>11.79</v>
      </c>
    </row>
    <row r="4527" spans="1:4" ht="38.25">
      <c r="A4527" s="405">
        <v>7167</v>
      </c>
      <c r="B4527" s="406" t="s">
        <v>11091</v>
      </c>
      <c r="C4527" s="405" t="s">
        <v>1304</v>
      </c>
      <c r="D4527" s="405">
        <v>16.11</v>
      </c>
    </row>
    <row r="4528" spans="1:4" ht="38.25">
      <c r="A4528" s="405">
        <v>10933</v>
      </c>
      <c r="B4528" s="406" t="s">
        <v>11092</v>
      </c>
      <c r="C4528" s="405" t="s">
        <v>1304</v>
      </c>
      <c r="D4528" s="405">
        <v>14.41</v>
      </c>
    </row>
    <row r="4529" spans="1:4" ht="38.25">
      <c r="A4529" s="405">
        <v>10927</v>
      </c>
      <c r="B4529" s="406" t="s">
        <v>11093</v>
      </c>
      <c r="C4529" s="405" t="s">
        <v>1304</v>
      </c>
      <c r="D4529" s="405">
        <v>17.399999999999999</v>
      </c>
    </row>
    <row r="4530" spans="1:4" ht="38.25">
      <c r="A4530" s="405">
        <v>7158</v>
      </c>
      <c r="B4530" s="406" t="s">
        <v>11094</v>
      </c>
      <c r="C4530" s="405" t="s">
        <v>1304</v>
      </c>
      <c r="D4530" s="405">
        <v>24.28</v>
      </c>
    </row>
    <row r="4531" spans="1:4" ht="38.25">
      <c r="A4531" s="405">
        <v>7162</v>
      </c>
      <c r="B4531" s="406" t="s">
        <v>11095</v>
      </c>
      <c r="C4531" s="405" t="s">
        <v>1304</v>
      </c>
      <c r="D4531" s="405">
        <v>36.5</v>
      </c>
    </row>
    <row r="4532" spans="1:4" ht="38.25">
      <c r="A4532" s="405">
        <v>10932</v>
      </c>
      <c r="B4532" s="406" t="s">
        <v>11096</v>
      </c>
      <c r="C4532" s="405" t="s">
        <v>1304</v>
      </c>
      <c r="D4532" s="405">
        <v>64.650000000000006</v>
      </c>
    </row>
    <row r="4533" spans="1:4" ht="51">
      <c r="A4533" s="405">
        <v>40706</v>
      </c>
      <c r="B4533" s="406" t="s">
        <v>11097</v>
      </c>
      <c r="C4533" s="405" t="s">
        <v>1304</v>
      </c>
      <c r="D4533" s="405">
        <v>38.76</v>
      </c>
    </row>
    <row r="4534" spans="1:4" ht="51">
      <c r="A4534" s="405">
        <v>10937</v>
      </c>
      <c r="B4534" s="406" t="s">
        <v>11098</v>
      </c>
      <c r="C4534" s="405" t="s">
        <v>1304</v>
      </c>
      <c r="D4534" s="405">
        <v>25.41</v>
      </c>
    </row>
    <row r="4535" spans="1:4" ht="51">
      <c r="A4535" s="405">
        <v>10935</v>
      </c>
      <c r="B4535" s="406" t="s">
        <v>11099</v>
      </c>
      <c r="C4535" s="405" t="s">
        <v>1304</v>
      </c>
      <c r="D4535" s="405">
        <v>33.46</v>
      </c>
    </row>
    <row r="4536" spans="1:4" ht="38.25">
      <c r="A4536" s="405">
        <v>40707</v>
      </c>
      <c r="B4536" s="406" t="s">
        <v>11100</v>
      </c>
      <c r="C4536" s="405" t="s">
        <v>1304</v>
      </c>
      <c r="D4536" s="405">
        <v>77.040000000000006</v>
      </c>
    </row>
    <row r="4537" spans="1:4" ht="25.5">
      <c r="A4537" s="405">
        <v>10931</v>
      </c>
      <c r="B4537" s="406" t="s">
        <v>11101</v>
      </c>
      <c r="C4537" s="405" t="s">
        <v>1304</v>
      </c>
      <c r="D4537" s="405">
        <v>10.77</v>
      </c>
    </row>
    <row r="4538" spans="1:4" ht="25.5">
      <c r="A4538" s="405">
        <v>7164</v>
      </c>
      <c r="B4538" s="406" t="s">
        <v>11102</v>
      </c>
      <c r="C4538" s="405" t="s">
        <v>1304</v>
      </c>
      <c r="D4538" s="405">
        <v>30.17</v>
      </c>
    </row>
    <row r="4539" spans="1:4" ht="25.5">
      <c r="A4539" s="405">
        <v>36887</v>
      </c>
      <c r="B4539" s="406" t="s">
        <v>11103</v>
      </c>
      <c r="C4539" s="405" t="s">
        <v>1304</v>
      </c>
      <c r="D4539" s="405">
        <v>14.07</v>
      </c>
    </row>
    <row r="4540" spans="1:4" ht="63.75">
      <c r="A4540" s="405">
        <v>34630</v>
      </c>
      <c r="B4540" s="406" t="s">
        <v>11104</v>
      </c>
      <c r="C4540" s="405" t="s">
        <v>1299</v>
      </c>
      <c r="D4540" s="407">
        <v>1052.3599999999999</v>
      </c>
    </row>
    <row r="4541" spans="1:4">
      <c r="A4541" s="405">
        <v>7161</v>
      </c>
      <c r="B4541" s="406" t="s">
        <v>11105</v>
      </c>
      <c r="C4541" s="405" t="s">
        <v>1304</v>
      </c>
      <c r="D4541" s="405">
        <v>4.57</v>
      </c>
    </row>
    <row r="4542" spans="1:4" ht="38.25">
      <c r="A4542" s="405">
        <v>7170</v>
      </c>
      <c r="B4542" s="406" t="s">
        <v>11106</v>
      </c>
      <c r="C4542" s="405" t="s">
        <v>1304</v>
      </c>
      <c r="D4542" s="405">
        <v>2</v>
      </c>
    </row>
    <row r="4543" spans="1:4" ht="38.25">
      <c r="A4543" s="405">
        <v>37524</v>
      </c>
      <c r="B4543" s="406" t="s">
        <v>11107</v>
      </c>
      <c r="C4543" s="405" t="s">
        <v>1303</v>
      </c>
      <c r="D4543" s="405">
        <v>1.91</v>
      </c>
    </row>
    <row r="4544" spans="1:4" ht="51">
      <c r="A4544" s="405">
        <v>37525</v>
      </c>
      <c r="B4544" s="406" t="s">
        <v>11108</v>
      </c>
      <c r="C4544" s="405" t="s">
        <v>1303</v>
      </c>
      <c r="D4544" s="405">
        <v>2.2799999999999998</v>
      </c>
    </row>
    <row r="4545" spans="1:4" ht="25.5">
      <c r="A4545" s="405">
        <v>10920</v>
      </c>
      <c r="B4545" s="406" t="s">
        <v>11109</v>
      </c>
      <c r="C4545" s="405" t="s">
        <v>1304</v>
      </c>
      <c r="D4545" s="405">
        <v>12.78</v>
      </c>
    </row>
    <row r="4546" spans="1:4" ht="25.5">
      <c r="A4546" s="405">
        <v>7238</v>
      </c>
      <c r="B4546" s="406" t="s">
        <v>11110</v>
      </c>
      <c r="C4546" s="405" t="s">
        <v>1304</v>
      </c>
      <c r="D4546" s="405">
        <v>32.19</v>
      </c>
    </row>
    <row r="4547" spans="1:4" ht="25.5">
      <c r="A4547" s="405">
        <v>7239</v>
      </c>
      <c r="B4547" s="406" t="s">
        <v>11111</v>
      </c>
      <c r="C4547" s="405" t="s">
        <v>1304</v>
      </c>
      <c r="D4547" s="405">
        <v>40.03</v>
      </c>
    </row>
    <row r="4548" spans="1:4" ht="25.5">
      <c r="A4548" s="405">
        <v>7240</v>
      </c>
      <c r="B4548" s="406" t="s">
        <v>11112</v>
      </c>
      <c r="C4548" s="405" t="s">
        <v>1304</v>
      </c>
      <c r="D4548" s="405">
        <v>45.96</v>
      </c>
    </row>
    <row r="4549" spans="1:4" ht="38.25">
      <c r="A4549" s="405">
        <v>36789</v>
      </c>
      <c r="B4549" s="406" t="s">
        <v>11113</v>
      </c>
      <c r="C4549" s="405" t="s">
        <v>1299</v>
      </c>
      <c r="D4549" s="405">
        <v>1.7</v>
      </c>
    </row>
    <row r="4550" spans="1:4" ht="25.5">
      <c r="A4550" s="405">
        <v>25007</v>
      </c>
      <c r="B4550" s="406" t="s">
        <v>11114</v>
      </c>
      <c r="C4550" s="405" t="s">
        <v>1304</v>
      </c>
      <c r="D4550" s="405">
        <v>28.5</v>
      </c>
    </row>
    <row r="4551" spans="1:4" ht="38.25">
      <c r="A4551" s="405">
        <v>14171</v>
      </c>
      <c r="B4551" s="406" t="s">
        <v>11115</v>
      </c>
      <c r="C4551" s="405" t="s">
        <v>1304</v>
      </c>
      <c r="D4551" s="405">
        <v>76.2</v>
      </c>
    </row>
    <row r="4552" spans="1:4" ht="38.25">
      <c r="A4552" s="405">
        <v>14170</v>
      </c>
      <c r="B4552" s="406" t="s">
        <v>11116</v>
      </c>
      <c r="C4552" s="405" t="s">
        <v>1304</v>
      </c>
      <c r="D4552" s="405">
        <v>67.33</v>
      </c>
    </row>
    <row r="4553" spans="1:4" ht="38.25">
      <c r="A4553" s="405">
        <v>14173</v>
      </c>
      <c r="B4553" s="406" t="s">
        <v>11117</v>
      </c>
      <c r="C4553" s="405" t="s">
        <v>1304</v>
      </c>
      <c r="D4553" s="405">
        <v>88.77</v>
      </c>
    </row>
    <row r="4554" spans="1:4" ht="38.25">
      <c r="A4554" s="405">
        <v>14172</v>
      </c>
      <c r="B4554" s="406" t="s">
        <v>11118</v>
      </c>
      <c r="C4554" s="405" t="s">
        <v>1304</v>
      </c>
      <c r="D4554" s="405">
        <v>71.849999999999994</v>
      </c>
    </row>
    <row r="4555" spans="1:4" ht="25.5">
      <c r="A4555" s="405">
        <v>7243</v>
      </c>
      <c r="B4555" s="406" t="s">
        <v>11119</v>
      </c>
      <c r="C4555" s="405" t="s">
        <v>1304</v>
      </c>
      <c r="D4555" s="405">
        <v>28.19</v>
      </c>
    </row>
    <row r="4556" spans="1:4" ht="38.25">
      <c r="A4556" s="405">
        <v>11067</v>
      </c>
      <c r="B4556" s="406" t="s">
        <v>11120</v>
      </c>
      <c r="C4556" s="405" t="s">
        <v>1299</v>
      </c>
      <c r="D4556" s="405">
        <v>160.13999999999999</v>
      </c>
    </row>
    <row r="4557" spans="1:4" ht="38.25">
      <c r="A4557" s="405">
        <v>11068</v>
      </c>
      <c r="B4557" s="406" t="s">
        <v>11121</v>
      </c>
      <c r="C4557" s="405" t="s">
        <v>1299</v>
      </c>
      <c r="D4557" s="405">
        <v>226.17</v>
      </c>
    </row>
    <row r="4558" spans="1:4" ht="51">
      <c r="A4558" s="405">
        <v>7173</v>
      </c>
      <c r="B4558" s="406" t="s">
        <v>12042</v>
      </c>
      <c r="C4558" s="405" t="s">
        <v>1311</v>
      </c>
      <c r="D4558" s="407">
        <v>1100</v>
      </c>
    </row>
    <row r="4559" spans="1:4" ht="51">
      <c r="A4559" s="405">
        <v>7175</v>
      </c>
      <c r="B4559" s="406" t="s">
        <v>12043</v>
      </c>
      <c r="C4559" s="405" t="s">
        <v>1299</v>
      </c>
      <c r="D4559" s="405">
        <v>1.24</v>
      </c>
    </row>
    <row r="4560" spans="1:4" ht="38.25">
      <c r="A4560" s="405">
        <v>40865</v>
      </c>
      <c r="B4560" s="406" t="s">
        <v>11122</v>
      </c>
      <c r="C4560" s="405" t="s">
        <v>1299</v>
      </c>
      <c r="D4560" s="405">
        <v>3.2</v>
      </c>
    </row>
    <row r="4561" spans="1:4" ht="25.5">
      <c r="A4561" s="405">
        <v>7184</v>
      </c>
      <c r="B4561" s="406" t="s">
        <v>11123</v>
      </c>
      <c r="C4561" s="405" t="s">
        <v>1304</v>
      </c>
      <c r="D4561" s="405">
        <v>34.22</v>
      </c>
    </row>
    <row r="4562" spans="1:4" ht="25.5">
      <c r="A4562" s="405">
        <v>34458</v>
      </c>
      <c r="B4562" s="406" t="s">
        <v>11124</v>
      </c>
      <c r="C4562" s="405" t="s">
        <v>1299</v>
      </c>
      <c r="D4562" s="405">
        <v>101.14</v>
      </c>
    </row>
    <row r="4563" spans="1:4" ht="25.5">
      <c r="A4563" s="405">
        <v>34464</v>
      </c>
      <c r="B4563" s="406" t="s">
        <v>11125</v>
      </c>
      <c r="C4563" s="405" t="s">
        <v>1299</v>
      </c>
      <c r="D4563" s="405">
        <v>135.69</v>
      </c>
    </row>
    <row r="4564" spans="1:4" ht="25.5">
      <c r="A4564" s="405">
        <v>34468</v>
      </c>
      <c r="B4564" s="406" t="s">
        <v>11126</v>
      </c>
      <c r="C4564" s="405" t="s">
        <v>1299</v>
      </c>
      <c r="D4564" s="405">
        <v>156.6</v>
      </c>
    </row>
    <row r="4565" spans="1:4" ht="25.5">
      <c r="A4565" s="405">
        <v>34473</v>
      </c>
      <c r="B4565" s="406" t="s">
        <v>11127</v>
      </c>
      <c r="C4565" s="405" t="s">
        <v>1299</v>
      </c>
      <c r="D4565" s="405">
        <v>128.07</v>
      </c>
    </row>
    <row r="4566" spans="1:4" ht="25.5">
      <c r="A4566" s="405">
        <v>34480</v>
      </c>
      <c r="B4566" s="406" t="s">
        <v>11128</v>
      </c>
      <c r="C4566" s="405" t="s">
        <v>1299</v>
      </c>
      <c r="D4566" s="405">
        <v>174.65</v>
      </c>
    </row>
    <row r="4567" spans="1:4" ht="25.5">
      <c r="A4567" s="405">
        <v>34486</v>
      </c>
      <c r="B4567" s="406" t="s">
        <v>11129</v>
      </c>
      <c r="C4567" s="405" t="s">
        <v>1299</v>
      </c>
      <c r="D4567" s="405">
        <v>195.61</v>
      </c>
    </row>
    <row r="4568" spans="1:4" ht="25.5">
      <c r="A4568" s="405">
        <v>7202</v>
      </c>
      <c r="B4568" s="406" t="s">
        <v>11130</v>
      </c>
      <c r="C4568" s="405" t="s">
        <v>1304</v>
      </c>
      <c r="D4568" s="405">
        <v>40.08</v>
      </c>
    </row>
    <row r="4569" spans="1:4" ht="25.5">
      <c r="A4569" s="405">
        <v>7190</v>
      </c>
      <c r="B4569" s="406" t="s">
        <v>11131</v>
      </c>
      <c r="C4569" s="405" t="s">
        <v>1299</v>
      </c>
      <c r="D4569" s="405">
        <v>6.87</v>
      </c>
    </row>
    <row r="4570" spans="1:4" ht="25.5">
      <c r="A4570" s="405">
        <v>34417</v>
      </c>
      <c r="B4570" s="406" t="s">
        <v>11132</v>
      </c>
      <c r="C4570" s="405" t="s">
        <v>1299</v>
      </c>
      <c r="D4570" s="405">
        <v>11.95</v>
      </c>
    </row>
    <row r="4571" spans="1:4" ht="25.5">
      <c r="A4571" s="405">
        <v>7191</v>
      </c>
      <c r="B4571" s="406" t="s">
        <v>11133</v>
      </c>
      <c r="C4571" s="405" t="s">
        <v>1299</v>
      </c>
      <c r="D4571" s="405">
        <v>13.85</v>
      </c>
    </row>
    <row r="4572" spans="1:4" ht="25.5">
      <c r="A4572" s="405">
        <v>7213</v>
      </c>
      <c r="B4572" s="406" t="s">
        <v>11133</v>
      </c>
      <c r="C4572" s="405" t="s">
        <v>1304</v>
      </c>
      <c r="D4572" s="405">
        <v>11.35</v>
      </c>
    </row>
    <row r="4573" spans="1:4" ht="25.5">
      <c r="A4573" s="405">
        <v>7195</v>
      </c>
      <c r="B4573" s="406" t="s">
        <v>11134</v>
      </c>
      <c r="C4573" s="405" t="s">
        <v>1299</v>
      </c>
      <c r="D4573" s="405">
        <v>33</v>
      </c>
    </row>
    <row r="4574" spans="1:4" ht="25.5">
      <c r="A4574" s="405">
        <v>7186</v>
      </c>
      <c r="B4574" s="406" t="s">
        <v>11135</v>
      </c>
      <c r="C4574" s="405" t="s">
        <v>1299</v>
      </c>
      <c r="D4574" s="405">
        <v>39.49</v>
      </c>
    </row>
    <row r="4575" spans="1:4" ht="25.5">
      <c r="A4575" s="405">
        <v>7194</v>
      </c>
      <c r="B4575" s="406" t="s">
        <v>11136</v>
      </c>
      <c r="C4575" s="405" t="s">
        <v>1304</v>
      </c>
      <c r="D4575" s="405">
        <v>19.579999999999998</v>
      </c>
    </row>
    <row r="4576" spans="1:4" ht="25.5">
      <c r="A4576" s="405">
        <v>7207</v>
      </c>
      <c r="B4576" s="406" t="s">
        <v>11136</v>
      </c>
      <c r="C4576" s="405" t="s">
        <v>1299</v>
      </c>
      <c r="D4576" s="405">
        <v>52.56</v>
      </c>
    </row>
    <row r="4577" spans="1:4" ht="25.5">
      <c r="A4577" s="405">
        <v>7197</v>
      </c>
      <c r="B4577" s="406" t="s">
        <v>11137</v>
      </c>
      <c r="C4577" s="405" t="s">
        <v>1299</v>
      </c>
      <c r="D4577" s="405">
        <v>78.959999999999994</v>
      </c>
    </row>
    <row r="4578" spans="1:4" ht="25.5">
      <c r="A4578" s="405">
        <v>7192</v>
      </c>
      <c r="B4578" s="406" t="s">
        <v>11138</v>
      </c>
      <c r="C4578" s="405" t="s">
        <v>1299</v>
      </c>
      <c r="D4578" s="405">
        <v>43.43</v>
      </c>
    </row>
    <row r="4579" spans="1:4" ht="25.5">
      <c r="A4579" s="405">
        <v>7193</v>
      </c>
      <c r="B4579" s="406" t="s">
        <v>11139</v>
      </c>
      <c r="C4579" s="405" t="s">
        <v>1299</v>
      </c>
      <c r="D4579" s="405">
        <v>51.84</v>
      </c>
    </row>
    <row r="4580" spans="1:4" ht="25.5">
      <c r="A4580" s="405">
        <v>7189</v>
      </c>
      <c r="B4580" s="406" t="s">
        <v>11140</v>
      </c>
      <c r="C4580" s="405" t="s">
        <v>1299</v>
      </c>
      <c r="D4580" s="405">
        <v>72.81</v>
      </c>
    </row>
    <row r="4581" spans="1:4" ht="25.5">
      <c r="A4581" s="405">
        <v>7198</v>
      </c>
      <c r="B4581" s="406" t="s">
        <v>11141</v>
      </c>
      <c r="C4581" s="405" t="s">
        <v>1304</v>
      </c>
      <c r="D4581" s="405">
        <v>27.11</v>
      </c>
    </row>
    <row r="4582" spans="1:4" ht="25.5">
      <c r="A4582" s="405">
        <v>34402</v>
      </c>
      <c r="B4582" s="406" t="s">
        <v>11141</v>
      </c>
      <c r="C4582" s="405" t="s">
        <v>1299</v>
      </c>
      <c r="D4582" s="405">
        <v>109.14</v>
      </c>
    </row>
    <row r="4583" spans="1:4">
      <c r="A4583" s="405">
        <v>7245</v>
      </c>
      <c r="B4583" s="406" t="s">
        <v>11142</v>
      </c>
      <c r="C4583" s="405" t="s">
        <v>1299</v>
      </c>
      <c r="D4583" s="405">
        <v>34.020000000000003</v>
      </c>
    </row>
    <row r="4584" spans="1:4" ht="25.5">
      <c r="A4584" s="405">
        <v>34425</v>
      </c>
      <c r="B4584" s="406" t="s">
        <v>11143</v>
      </c>
      <c r="C4584" s="405" t="s">
        <v>1299</v>
      </c>
      <c r="D4584" s="405">
        <v>67.489999999999995</v>
      </c>
    </row>
    <row r="4585" spans="1:4" ht="25.5">
      <c r="A4585" s="405">
        <v>7223</v>
      </c>
      <c r="B4585" s="406" t="s">
        <v>11144</v>
      </c>
      <c r="C4585" s="405" t="s">
        <v>1299</v>
      </c>
      <c r="D4585" s="405">
        <v>78.66</v>
      </c>
    </row>
    <row r="4586" spans="1:4" ht="25.5">
      <c r="A4586" s="405">
        <v>7234</v>
      </c>
      <c r="B4586" s="406" t="s">
        <v>11145</v>
      </c>
      <c r="C4586" s="405" t="s">
        <v>1299</v>
      </c>
      <c r="D4586" s="405">
        <v>113.45</v>
      </c>
    </row>
    <row r="4587" spans="1:4" ht="25.5">
      <c r="A4587" s="405">
        <v>7224</v>
      </c>
      <c r="B4587" s="406" t="s">
        <v>11146</v>
      </c>
      <c r="C4587" s="405" t="s">
        <v>1299</v>
      </c>
      <c r="D4587" s="405">
        <v>125.31</v>
      </c>
    </row>
    <row r="4588" spans="1:4" ht="25.5">
      <c r="A4588" s="405">
        <v>7221</v>
      </c>
      <c r="B4588" s="406" t="s">
        <v>11147</v>
      </c>
      <c r="C4588" s="405" t="s">
        <v>1304</v>
      </c>
      <c r="D4588" s="405">
        <v>60.93</v>
      </c>
    </row>
    <row r="4589" spans="1:4" ht="25.5">
      <c r="A4589" s="405">
        <v>7210</v>
      </c>
      <c r="B4589" s="406" t="s">
        <v>11147</v>
      </c>
      <c r="C4589" s="405" t="s">
        <v>1299</v>
      </c>
      <c r="D4589" s="405">
        <v>142.58000000000001</v>
      </c>
    </row>
    <row r="4590" spans="1:4" ht="25.5">
      <c r="A4590" s="405">
        <v>7225</v>
      </c>
      <c r="B4590" s="406" t="s">
        <v>11148</v>
      </c>
      <c r="C4590" s="405" t="s">
        <v>1299</v>
      </c>
      <c r="D4590" s="405">
        <v>158.43</v>
      </c>
    </row>
    <row r="4591" spans="1:4" ht="25.5">
      <c r="A4591" s="405">
        <v>7226</v>
      </c>
      <c r="B4591" s="406" t="s">
        <v>11149</v>
      </c>
      <c r="C4591" s="405" t="s">
        <v>1299</v>
      </c>
      <c r="D4591" s="405">
        <v>174.35</v>
      </c>
    </row>
    <row r="4592" spans="1:4" ht="25.5">
      <c r="A4592" s="405">
        <v>7236</v>
      </c>
      <c r="B4592" s="406" t="s">
        <v>11150</v>
      </c>
      <c r="C4592" s="405" t="s">
        <v>1299</v>
      </c>
      <c r="D4592" s="405">
        <v>190.15</v>
      </c>
    </row>
    <row r="4593" spans="1:4" ht="25.5">
      <c r="A4593" s="405">
        <v>7227</v>
      </c>
      <c r="B4593" s="406" t="s">
        <v>11151</v>
      </c>
      <c r="C4593" s="405" t="s">
        <v>1299</v>
      </c>
      <c r="D4593" s="405">
        <v>206</v>
      </c>
    </row>
    <row r="4594" spans="1:4" ht="25.5">
      <c r="A4594" s="405">
        <v>7212</v>
      </c>
      <c r="B4594" s="406" t="s">
        <v>11152</v>
      </c>
      <c r="C4594" s="405" t="s">
        <v>1299</v>
      </c>
      <c r="D4594" s="405">
        <v>228.09</v>
      </c>
    </row>
    <row r="4595" spans="1:4" ht="25.5">
      <c r="A4595" s="405">
        <v>7229</v>
      </c>
      <c r="B4595" s="406" t="s">
        <v>11153</v>
      </c>
      <c r="C4595" s="405" t="s">
        <v>1299</v>
      </c>
      <c r="D4595" s="405">
        <v>150.84</v>
      </c>
    </row>
    <row r="4596" spans="1:4" ht="25.5">
      <c r="A4596" s="405">
        <v>7230</v>
      </c>
      <c r="B4596" s="406" t="s">
        <v>11154</v>
      </c>
      <c r="C4596" s="405" t="s">
        <v>1299</v>
      </c>
      <c r="D4596" s="405">
        <v>240.37</v>
      </c>
    </row>
    <row r="4597" spans="1:4" ht="25.5">
      <c r="A4597" s="405">
        <v>7231</v>
      </c>
      <c r="B4597" s="406" t="s">
        <v>11155</v>
      </c>
      <c r="C4597" s="405" t="s">
        <v>1299</v>
      </c>
      <c r="D4597" s="405">
        <v>315.68</v>
      </c>
    </row>
    <row r="4598" spans="1:4" ht="25.5">
      <c r="A4598" s="405">
        <v>7220</v>
      </c>
      <c r="B4598" s="406" t="s">
        <v>11156</v>
      </c>
      <c r="C4598" s="405" t="s">
        <v>1299</v>
      </c>
      <c r="D4598" s="405">
        <v>388.1</v>
      </c>
    </row>
    <row r="4599" spans="1:4" ht="25.5">
      <c r="A4599" s="405">
        <v>34447</v>
      </c>
      <c r="B4599" s="406" t="s">
        <v>11157</v>
      </c>
      <c r="C4599" s="405" t="s">
        <v>1299</v>
      </c>
      <c r="D4599" s="405">
        <v>431.96</v>
      </c>
    </row>
    <row r="4600" spans="1:4" ht="25.5">
      <c r="A4600" s="405">
        <v>7233</v>
      </c>
      <c r="B4600" s="406" t="s">
        <v>11158</v>
      </c>
      <c r="C4600" s="405" t="s">
        <v>1299</v>
      </c>
      <c r="D4600" s="405">
        <v>483.6</v>
      </c>
    </row>
    <row r="4601" spans="1:4" ht="76.5">
      <c r="A4601" s="405">
        <v>42172</v>
      </c>
      <c r="B4601" s="406" t="s">
        <v>11159</v>
      </c>
      <c r="C4601" s="405" t="s">
        <v>1304</v>
      </c>
      <c r="D4601" s="405">
        <v>111.42</v>
      </c>
    </row>
    <row r="4602" spans="1:4" ht="76.5">
      <c r="A4602" s="405">
        <v>39520</v>
      </c>
      <c r="B4602" s="406" t="s">
        <v>11160</v>
      </c>
      <c r="C4602" s="405" t="s">
        <v>1304</v>
      </c>
      <c r="D4602" s="405">
        <v>113.77</v>
      </c>
    </row>
    <row r="4603" spans="1:4" ht="76.5">
      <c r="A4603" s="405">
        <v>39521</v>
      </c>
      <c r="B4603" s="406" t="s">
        <v>11161</v>
      </c>
      <c r="C4603" s="405" t="s">
        <v>1304</v>
      </c>
      <c r="D4603" s="405">
        <v>121.86</v>
      </c>
    </row>
    <row r="4604" spans="1:4" ht="63.75">
      <c r="A4604" s="405">
        <v>39522</v>
      </c>
      <c r="B4604" s="406" t="s">
        <v>11162</v>
      </c>
      <c r="C4604" s="405" t="s">
        <v>1304</v>
      </c>
      <c r="D4604" s="405">
        <v>97.43</v>
      </c>
    </row>
    <row r="4605" spans="1:4" ht="25.5">
      <c r="A4605" s="405">
        <v>7246</v>
      </c>
      <c r="B4605" s="406" t="s">
        <v>11163</v>
      </c>
      <c r="C4605" s="405" t="s">
        <v>1299</v>
      </c>
      <c r="D4605" s="405">
        <v>31.66</v>
      </c>
    </row>
    <row r="4606" spans="1:4">
      <c r="A4606" s="405">
        <v>12869</v>
      </c>
      <c r="B4606" s="406" t="s">
        <v>11164</v>
      </c>
      <c r="C4606" s="405" t="s">
        <v>1302</v>
      </c>
      <c r="D4606" s="405">
        <v>14.12</v>
      </c>
    </row>
    <row r="4607" spans="1:4">
      <c r="A4607" s="405">
        <v>41097</v>
      </c>
      <c r="B4607" s="406" t="s">
        <v>11165</v>
      </c>
      <c r="C4607" s="405" t="s">
        <v>1421</v>
      </c>
      <c r="D4607" s="407">
        <v>2501.3000000000002</v>
      </c>
    </row>
    <row r="4608" spans="1:4" ht="38.25">
      <c r="A4608" s="405">
        <v>1574</v>
      </c>
      <c r="B4608" s="406" t="s">
        <v>11166</v>
      </c>
      <c r="C4608" s="405" t="s">
        <v>1299</v>
      </c>
      <c r="D4608" s="405">
        <v>0.99</v>
      </c>
    </row>
    <row r="4609" spans="1:4" ht="51">
      <c r="A4609" s="405">
        <v>1581</v>
      </c>
      <c r="B4609" s="406" t="s">
        <v>11167</v>
      </c>
      <c r="C4609" s="405" t="s">
        <v>1299</v>
      </c>
      <c r="D4609" s="405">
        <v>6.92</v>
      </c>
    </row>
    <row r="4610" spans="1:4" ht="38.25">
      <c r="A4610" s="405">
        <v>1575</v>
      </c>
      <c r="B4610" s="406" t="s">
        <v>11168</v>
      </c>
      <c r="C4610" s="405" t="s">
        <v>1299</v>
      </c>
      <c r="D4610" s="405">
        <v>1.18</v>
      </c>
    </row>
    <row r="4611" spans="1:4" ht="38.25">
      <c r="A4611" s="405">
        <v>1570</v>
      </c>
      <c r="B4611" s="406" t="s">
        <v>11169</v>
      </c>
      <c r="C4611" s="405" t="s">
        <v>1299</v>
      </c>
      <c r="D4611" s="405">
        <v>0.59</v>
      </c>
    </row>
    <row r="4612" spans="1:4" ht="38.25">
      <c r="A4612" s="405">
        <v>1576</v>
      </c>
      <c r="B4612" s="406" t="s">
        <v>11170</v>
      </c>
      <c r="C4612" s="405" t="s">
        <v>1299</v>
      </c>
      <c r="D4612" s="405">
        <v>1.64</v>
      </c>
    </row>
    <row r="4613" spans="1:4" ht="38.25">
      <c r="A4613" s="405">
        <v>1577</v>
      </c>
      <c r="B4613" s="406" t="s">
        <v>11171</v>
      </c>
      <c r="C4613" s="405" t="s">
        <v>1299</v>
      </c>
      <c r="D4613" s="405">
        <v>1.85</v>
      </c>
    </row>
    <row r="4614" spans="1:4" ht="38.25">
      <c r="A4614" s="405">
        <v>1571</v>
      </c>
      <c r="B4614" s="406" t="s">
        <v>11172</v>
      </c>
      <c r="C4614" s="405" t="s">
        <v>1299</v>
      </c>
      <c r="D4614" s="405">
        <v>0.77</v>
      </c>
    </row>
    <row r="4615" spans="1:4" ht="38.25">
      <c r="A4615" s="405">
        <v>1578</v>
      </c>
      <c r="B4615" s="406" t="s">
        <v>11173</v>
      </c>
      <c r="C4615" s="405" t="s">
        <v>1299</v>
      </c>
      <c r="D4615" s="405">
        <v>3.2</v>
      </c>
    </row>
    <row r="4616" spans="1:4" ht="38.25">
      <c r="A4616" s="405">
        <v>1573</v>
      </c>
      <c r="B4616" s="406" t="s">
        <v>11174</v>
      </c>
      <c r="C4616" s="405" t="s">
        <v>1299</v>
      </c>
      <c r="D4616" s="405">
        <v>0.92</v>
      </c>
    </row>
    <row r="4617" spans="1:4" ht="51">
      <c r="A4617" s="405">
        <v>1579</v>
      </c>
      <c r="B4617" s="406" t="s">
        <v>11175</v>
      </c>
      <c r="C4617" s="405" t="s">
        <v>1299</v>
      </c>
      <c r="D4617" s="405">
        <v>3.99</v>
      </c>
    </row>
    <row r="4618" spans="1:4" ht="51">
      <c r="A4618" s="405">
        <v>1580</v>
      </c>
      <c r="B4618" s="406" t="s">
        <v>11176</v>
      </c>
      <c r="C4618" s="405" t="s">
        <v>1299</v>
      </c>
      <c r="D4618" s="405">
        <v>4.92</v>
      </c>
    </row>
    <row r="4619" spans="1:4" ht="38.25">
      <c r="A4619" s="405">
        <v>7571</v>
      </c>
      <c r="B4619" s="406" t="s">
        <v>11177</v>
      </c>
      <c r="C4619" s="405" t="s">
        <v>1299</v>
      </c>
      <c r="D4619" s="405">
        <v>10.72</v>
      </c>
    </row>
    <row r="4620" spans="1:4" ht="25.5">
      <c r="A4620" s="405">
        <v>39321</v>
      </c>
      <c r="B4620" s="406" t="s">
        <v>11178</v>
      </c>
      <c r="C4620" s="405" t="s">
        <v>1299</v>
      </c>
      <c r="D4620" s="405">
        <v>10</v>
      </c>
    </row>
    <row r="4621" spans="1:4" ht="25.5">
      <c r="A4621" s="405">
        <v>39319</v>
      </c>
      <c r="B4621" s="406" t="s">
        <v>11179</v>
      </c>
      <c r="C4621" s="405" t="s">
        <v>1299</v>
      </c>
      <c r="D4621" s="405">
        <v>3.9</v>
      </c>
    </row>
    <row r="4622" spans="1:4" ht="25.5">
      <c r="A4622" s="405">
        <v>39320</v>
      </c>
      <c r="B4622" s="406" t="s">
        <v>11180</v>
      </c>
      <c r="C4622" s="405" t="s">
        <v>1299</v>
      </c>
      <c r="D4622" s="405">
        <v>6.49</v>
      </c>
    </row>
    <row r="4623" spans="1:4" ht="25.5">
      <c r="A4623" s="405">
        <v>1591</v>
      </c>
      <c r="B4623" s="406" t="s">
        <v>11181</v>
      </c>
      <c r="C4623" s="405" t="s">
        <v>1299</v>
      </c>
      <c r="D4623" s="405">
        <v>15.26</v>
      </c>
    </row>
    <row r="4624" spans="1:4" ht="25.5">
      <c r="A4624" s="405">
        <v>1547</v>
      </c>
      <c r="B4624" s="406" t="s">
        <v>11182</v>
      </c>
      <c r="C4624" s="405" t="s">
        <v>1299</v>
      </c>
      <c r="D4624" s="405">
        <v>79.989999999999995</v>
      </c>
    </row>
    <row r="4625" spans="1:4" ht="25.5">
      <c r="A4625" s="405">
        <v>38196</v>
      </c>
      <c r="B4625" s="406" t="s">
        <v>11183</v>
      </c>
      <c r="C4625" s="405" t="s">
        <v>1299</v>
      </c>
      <c r="D4625" s="405">
        <v>15.58</v>
      </c>
    </row>
    <row r="4626" spans="1:4" ht="25.5">
      <c r="A4626" s="405">
        <v>1543</v>
      </c>
      <c r="B4626" s="406" t="s">
        <v>11184</v>
      </c>
      <c r="C4626" s="405" t="s">
        <v>1299</v>
      </c>
      <c r="D4626" s="405">
        <v>16.55</v>
      </c>
    </row>
    <row r="4627" spans="1:4" ht="25.5">
      <c r="A4627" s="405">
        <v>1585</v>
      </c>
      <c r="B4627" s="406" t="s">
        <v>11185</v>
      </c>
      <c r="C4627" s="405" t="s">
        <v>1299</v>
      </c>
      <c r="D4627" s="405">
        <v>3.2</v>
      </c>
    </row>
    <row r="4628" spans="1:4" ht="25.5">
      <c r="A4628" s="405">
        <v>1593</v>
      </c>
      <c r="B4628" s="406" t="s">
        <v>11186</v>
      </c>
      <c r="C4628" s="405" t="s">
        <v>1299</v>
      </c>
      <c r="D4628" s="405">
        <v>17.02</v>
      </c>
    </row>
    <row r="4629" spans="1:4" ht="25.5">
      <c r="A4629" s="405">
        <v>11838</v>
      </c>
      <c r="B4629" s="406" t="s">
        <v>11187</v>
      </c>
      <c r="C4629" s="405" t="s">
        <v>1299</v>
      </c>
      <c r="D4629" s="405">
        <v>22.46</v>
      </c>
    </row>
    <row r="4630" spans="1:4" ht="25.5">
      <c r="A4630" s="405">
        <v>1594</v>
      </c>
      <c r="B4630" s="406" t="s">
        <v>11188</v>
      </c>
      <c r="C4630" s="405" t="s">
        <v>1299</v>
      </c>
      <c r="D4630" s="405">
        <v>22.71</v>
      </c>
    </row>
    <row r="4631" spans="1:4" ht="25.5">
      <c r="A4631" s="405">
        <v>1586</v>
      </c>
      <c r="B4631" s="406" t="s">
        <v>11189</v>
      </c>
      <c r="C4631" s="405" t="s">
        <v>1299</v>
      </c>
      <c r="D4631" s="405">
        <v>4.05</v>
      </c>
    </row>
    <row r="4632" spans="1:4" ht="25.5">
      <c r="A4632" s="405">
        <v>11839</v>
      </c>
      <c r="B4632" s="406" t="s">
        <v>11190</v>
      </c>
      <c r="C4632" s="405" t="s">
        <v>1299</v>
      </c>
      <c r="D4632" s="405">
        <v>32.69</v>
      </c>
    </row>
    <row r="4633" spans="1:4" ht="25.5">
      <c r="A4633" s="405">
        <v>1587</v>
      </c>
      <c r="B4633" s="406" t="s">
        <v>11191</v>
      </c>
      <c r="C4633" s="405" t="s">
        <v>1299</v>
      </c>
      <c r="D4633" s="405">
        <v>4.13</v>
      </c>
    </row>
    <row r="4634" spans="1:4" ht="25.5">
      <c r="A4634" s="405">
        <v>1545</v>
      </c>
      <c r="B4634" s="406" t="s">
        <v>11192</v>
      </c>
      <c r="C4634" s="405" t="s">
        <v>1299</v>
      </c>
      <c r="D4634" s="405">
        <v>39.22</v>
      </c>
    </row>
    <row r="4635" spans="1:4" ht="25.5">
      <c r="A4635" s="405">
        <v>1588</v>
      </c>
      <c r="B4635" s="406" t="s">
        <v>11193</v>
      </c>
      <c r="C4635" s="405" t="s">
        <v>1299</v>
      </c>
      <c r="D4635" s="405">
        <v>5.67</v>
      </c>
    </row>
    <row r="4636" spans="1:4" ht="25.5">
      <c r="A4636" s="405">
        <v>1535</v>
      </c>
      <c r="B4636" s="406" t="s">
        <v>11194</v>
      </c>
      <c r="C4636" s="405" t="s">
        <v>1299</v>
      </c>
      <c r="D4636" s="405">
        <v>3.26</v>
      </c>
    </row>
    <row r="4637" spans="1:4" ht="25.5">
      <c r="A4637" s="405">
        <v>1589</v>
      </c>
      <c r="B4637" s="406" t="s">
        <v>11195</v>
      </c>
      <c r="C4637" s="405" t="s">
        <v>1299</v>
      </c>
      <c r="D4637" s="405">
        <v>5.85</v>
      </c>
    </row>
    <row r="4638" spans="1:4" ht="25.5">
      <c r="A4638" s="405">
        <v>1546</v>
      </c>
      <c r="B4638" s="406" t="s">
        <v>11196</v>
      </c>
      <c r="C4638" s="405" t="s">
        <v>1299</v>
      </c>
      <c r="D4638" s="405">
        <v>66.19</v>
      </c>
    </row>
    <row r="4639" spans="1:4" ht="25.5">
      <c r="A4639" s="405">
        <v>1590</v>
      </c>
      <c r="B4639" s="406" t="s">
        <v>11197</v>
      </c>
      <c r="C4639" s="405" t="s">
        <v>1299</v>
      </c>
      <c r="D4639" s="405">
        <v>10.29</v>
      </c>
    </row>
    <row r="4640" spans="1:4" ht="38.25">
      <c r="A4640" s="405">
        <v>1542</v>
      </c>
      <c r="B4640" s="406" t="s">
        <v>11198</v>
      </c>
      <c r="C4640" s="405" t="s">
        <v>1299</v>
      </c>
      <c r="D4640" s="405">
        <v>13.64</v>
      </c>
    </row>
    <row r="4641" spans="1:4" ht="38.25">
      <c r="A4641" s="405">
        <v>38415</v>
      </c>
      <c r="B4641" s="406" t="s">
        <v>11199</v>
      </c>
      <c r="C4641" s="405" t="s">
        <v>1299</v>
      </c>
      <c r="D4641" s="405">
        <v>993.54</v>
      </c>
    </row>
    <row r="4642" spans="1:4" ht="38.25">
      <c r="A4642" s="405">
        <v>38414</v>
      </c>
      <c r="B4642" s="406" t="s">
        <v>11200</v>
      </c>
      <c r="C4642" s="405" t="s">
        <v>1299</v>
      </c>
      <c r="D4642" s="407">
        <v>1394.44</v>
      </c>
    </row>
    <row r="4643" spans="1:4">
      <c r="A4643" s="405">
        <v>38128</v>
      </c>
      <c r="B4643" s="406" t="s">
        <v>11201</v>
      </c>
      <c r="C4643" s="405" t="s">
        <v>1296</v>
      </c>
      <c r="D4643" s="405">
        <v>0.5</v>
      </c>
    </row>
    <row r="4644" spans="1:4">
      <c r="A4644" s="405">
        <v>7253</v>
      </c>
      <c r="B4644" s="406" t="s">
        <v>11202</v>
      </c>
      <c r="C4644" s="405" t="s">
        <v>1297</v>
      </c>
      <c r="D4644" s="405">
        <v>107.14</v>
      </c>
    </row>
    <row r="4645" spans="1:4" ht="25.5">
      <c r="A4645" s="405">
        <v>4806</v>
      </c>
      <c r="B4645" s="406" t="s">
        <v>11203</v>
      </c>
      <c r="C4645" s="405" t="s">
        <v>1303</v>
      </c>
      <c r="D4645" s="405">
        <v>11.93</v>
      </c>
    </row>
    <row r="4646" spans="1:4">
      <c r="A4646" s="405">
        <v>34401</v>
      </c>
      <c r="B4646" s="406" t="s">
        <v>11204</v>
      </c>
      <c r="C4646" s="405" t="s">
        <v>1299</v>
      </c>
      <c r="D4646" s="405">
        <v>1.18</v>
      </c>
    </row>
    <row r="4647" spans="1:4">
      <c r="A4647" s="405">
        <v>7258</v>
      </c>
      <c r="B4647" s="406" t="s">
        <v>11205</v>
      </c>
      <c r="C4647" s="405" t="s">
        <v>1299</v>
      </c>
      <c r="D4647" s="405">
        <v>0.37</v>
      </c>
    </row>
    <row r="4648" spans="1:4" ht="25.5">
      <c r="A4648" s="405">
        <v>7260</v>
      </c>
      <c r="B4648" s="406" t="s">
        <v>11206</v>
      </c>
      <c r="C4648" s="405" t="s">
        <v>1299</v>
      </c>
      <c r="D4648" s="405">
        <v>1.1399999999999999</v>
      </c>
    </row>
    <row r="4649" spans="1:4" ht="25.5">
      <c r="A4649" s="405">
        <v>7256</v>
      </c>
      <c r="B4649" s="406" t="s">
        <v>11207</v>
      </c>
      <c r="C4649" s="405" t="s">
        <v>1299</v>
      </c>
      <c r="D4649" s="405">
        <v>0.66</v>
      </c>
    </row>
    <row r="4650" spans="1:4" ht="25.5">
      <c r="A4650" s="405">
        <v>34400</v>
      </c>
      <c r="B4650" s="406" t="s">
        <v>11208</v>
      </c>
      <c r="C4650" s="405" t="s">
        <v>1299</v>
      </c>
      <c r="D4650" s="405">
        <v>2.88</v>
      </c>
    </row>
    <row r="4651" spans="1:4" ht="25.5">
      <c r="A4651" s="405">
        <v>10617</v>
      </c>
      <c r="B4651" s="406" t="s">
        <v>11209</v>
      </c>
      <c r="C4651" s="405" t="s">
        <v>1299</v>
      </c>
      <c r="D4651" s="405">
        <v>4.0199999999999996</v>
      </c>
    </row>
    <row r="4652" spans="1:4" ht="38.25">
      <c r="A4652" s="405">
        <v>7274</v>
      </c>
      <c r="B4652" s="406" t="s">
        <v>11210</v>
      </c>
      <c r="C4652" s="405" t="s">
        <v>1299</v>
      </c>
      <c r="D4652" s="405">
        <v>30.14</v>
      </c>
    </row>
    <row r="4653" spans="1:4" ht="25.5">
      <c r="A4653" s="405">
        <v>7284</v>
      </c>
      <c r="B4653" s="406" t="s">
        <v>11211</v>
      </c>
      <c r="C4653" s="405" t="s">
        <v>1299</v>
      </c>
      <c r="D4653" s="407">
        <v>1763.28</v>
      </c>
    </row>
    <row r="4654" spans="1:4" ht="38.25">
      <c r="A4654" s="405">
        <v>11663</v>
      </c>
      <c r="B4654" s="406" t="s">
        <v>11212</v>
      </c>
      <c r="C4654" s="405" t="s">
        <v>1299</v>
      </c>
      <c r="D4654" s="405">
        <v>247.93</v>
      </c>
    </row>
    <row r="4655" spans="1:4" ht="38.25">
      <c r="A4655" s="405">
        <v>38121</v>
      </c>
      <c r="B4655" s="406" t="s">
        <v>11213</v>
      </c>
      <c r="C4655" s="405" t="s">
        <v>1298</v>
      </c>
      <c r="D4655" s="405">
        <v>7.53</v>
      </c>
    </row>
    <row r="4656" spans="1:4" ht="25.5">
      <c r="A4656" s="405">
        <v>7343</v>
      </c>
      <c r="B4656" s="406" t="s">
        <v>11214</v>
      </c>
      <c r="C4656" s="405" t="s">
        <v>1298</v>
      </c>
      <c r="D4656" s="405">
        <v>7.63</v>
      </c>
    </row>
    <row r="4657" spans="1:4" ht="25.5">
      <c r="A4657" s="405">
        <v>7287</v>
      </c>
      <c r="B4657" s="406" t="s">
        <v>11215</v>
      </c>
      <c r="C4657" s="405" t="s">
        <v>1309</v>
      </c>
      <c r="D4657" s="405">
        <v>66.319999999999993</v>
      </c>
    </row>
    <row r="4658" spans="1:4">
      <c r="A4658" s="405">
        <v>7350</v>
      </c>
      <c r="B4658" s="406" t="s">
        <v>11216</v>
      </c>
      <c r="C4658" s="405" t="s">
        <v>1298</v>
      </c>
      <c r="D4658" s="405">
        <v>20.25</v>
      </c>
    </row>
    <row r="4659" spans="1:4">
      <c r="A4659" s="405">
        <v>7348</v>
      </c>
      <c r="B4659" s="406" t="s">
        <v>11217</v>
      </c>
      <c r="C4659" s="405" t="s">
        <v>1298</v>
      </c>
      <c r="D4659" s="405">
        <v>11.36</v>
      </c>
    </row>
    <row r="4660" spans="1:4">
      <c r="A4660" s="405">
        <v>7347</v>
      </c>
      <c r="B4660" s="406" t="s">
        <v>11217</v>
      </c>
      <c r="C4660" s="405" t="s">
        <v>1309</v>
      </c>
      <c r="D4660" s="405">
        <v>40.89</v>
      </c>
    </row>
    <row r="4661" spans="1:4">
      <c r="A4661" s="405">
        <v>7355</v>
      </c>
      <c r="B4661" s="406" t="s">
        <v>11218</v>
      </c>
      <c r="C4661" s="405" t="s">
        <v>1309</v>
      </c>
      <c r="D4661" s="405">
        <v>61.29</v>
      </c>
    </row>
    <row r="4662" spans="1:4">
      <c r="A4662" s="405">
        <v>7356</v>
      </c>
      <c r="B4662" s="406" t="s">
        <v>11219</v>
      </c>
      <c r="C4662" s="405" t="s">
        <v>1298</v>
      </c>
      <c r="D4662" s="405">
        <v>17.02</v>
      </c>
    </row>
    <row r="4663" spans="1:4" ht="38.25">
      <c r="A4663" s="405">
        <v>7313</v>
      </c>
      <c r="B4663" s="406" t="s">
        <v>11220</v>
      </c>
      <c r="C4663" s="405" t="s">
        <v>1298</v>
      </c>
      <c r="D4663" s="405">
        <v>13.44</v>
      </c>
    </row>
    <row r="4664" spans="1:4" ht="25.5">
      <c r="A4664" s="405">
        <v>7319</v>
      </c>
      <c r="B4664" s="406" t="s">
        <v>11221</v>
      </c>
      <c r="C4664" s="405" t="s">
        <v>1298</v>
      </c>
      <c r="D4664" s="405">
        <v>7.69</v>
      </c>
    </row>
    <row r="4665" spans="1:4" ht="25.5">
      <c r="A4665" s="405">
        <v>38119</v>
      </c>
      <c r="B4665" s="406" t="s">
        <v>11222</v>
      </c>
      <c r="C4665" s="405" t="s">
        <v>1298</v>
      </c>
      <c r="D4665" s="405">
        <v>93.52</v>
      </c>
    </row>
    <row r="4666" spans="1:4" ht="25.5">
      <c r="A4666" s="405">
        <v>7314</v>
      </c>
      <c r="B4666" s="406" t="s">
        <v>11223</v>
      </c>
      <c r="C4666" s="405" t="s">
        <v>1298</v>
      </c>
      <c r="D4666" s="405">
        <v>100.79</v>
      </c>
    </row>
    <row r="4667" spans="1:4" ht="25.5">
      <c r="A4667" s="405">
        <v>38131</v>
      </c>
      <c r="B4667" s="406" t="s">
        <v>11224</v>
      </c>
      <c r="C4667" s="405" t="s">
        <v>1298</v>
      </c>
      <c r="D4667" s="405">
        <v>94.36</v>
      </c>
    </row>
    <row r="4668" spans="1:4">
      <c r="A4668" s="405">
        <v>7304</v>
      </c>
      <c r="B4668" s="406" t="s">
        <v>11225</v>
      </c>
      <c r="C4668" s="405" t="s">
        <v>1298</v>
      </c>
      <c r="D4668" s="405">
        <v>49.5</v>
      </c>
    </row>
    <row r="4669" spans="1:4" ht="25.5">
      <c r="A4669" s="405">
        <v>7293</v>
      </c>
      <c r="B4669" s="406" t="s">
        <v>11226</v>
      </c>
      <c r="C4669" s="405" t="s">
        <v>1298</v>
      </c>
      <c r="D4669" s="405">
        <v>22.19</v>
      </c>
    </row>
    <row r="4670" spans="1:4">
      <c r="A4670" s="405">
        <v>7311</v>
      </c>
      <c r="B4670" s="406" t="s">
        <v>11227</v>
      </c>
      <c r="C4670" s="405" t="s">
        <v>1298</v>
      </c>
      <c r="D4670" s="405">
        <v>21.46</v>
      </c>
    </row>
    <row r="4671" spans="1:4">
      <c r="A4671" s="405">
        <v>7292</v>
      </c>
      <c r="B4671" s="406" t="s">
        <v>11228</v>
      </c>
      <c r="C4671" s="405" t="s">
        <v>1298</v>
      </c>
      <c r="D4671" s="405">
        <v>20.84</v>
      </c>
    </row>
    <row r="4672" spans="1:4">
      <c r="A4672" s="405">
        <v>7288</v>
      </c>
      <c r="B4672" s="406" t="s">
        <v>11229</v>
      </c>
      <c r="C4672" s="405" t="s">
        <v>1298</v>
      </c>
      <c r="D4672" s="405">
        <v>23.62</v>
      </c>
    </row>
    <row r="4673" spans="1:4">
      <c r="A4673" s="405">
        <v>35693</v>
      </c>
      <c r="B4673" s="406" t="s">
        <v>11230</v>
      </c>
      <c r="C4673" s="405" t="s">
        <v>1298</v>
      </c>
      <c r="D4673" s="405">
        <v>7.81</v>
      </c>
    </row>
    <row r="4674" spans="1:4">
      <c r="A4674" s="405">
        <v>35692</v>
      </c>
      <c r="B4674" s="406" t="s">
        <v>11231</v>
      </c>
      <c r="C4674" s="405" t="s">
        <v>1298</v>
      </c>
      <c r="D4674" s="405">
        <v>41.87</v>
      </c>
    </row>
    <row r="4675" spans="1:4">
      <c r="A4675" s="405">
        <v>7344</v>
      </c>
      <c r="B4675" s="406" t="s">
        <v>11232</v>
      </c>
      <c r="C4675" s="405" t="s">
        <v>1309</v>
      </c>
      <c r="D4675" s="405">
        <v>52.98</v>
      </c>
    </row>
    <row r="4676" spans="1:4">
      <c r="A4676" s="405">
        <v>7345</v>
      </c>
      <c r="B4676" s="406" t="s">
        <v>11233</v>
      </c>
      <c r="C4676" s="405" t="s">
        <v>1298</v>
      </c>
      <c r="D4676" s="405">
        <v>14.71</v>
      </c>
    </row>
    <row r="4677" spans="1:4">
      <c r="A4677" s="405">
        <v>35691</v>
      </c>
      <c r="B4677" s="406" t="s">
        <v>11234</v>
      </c>
      <c r="C4677" s="405" t="s">
        <v>1298</v>
      </c>
      <c r="D4677" s="405">
        <v>11.63</v>
      </c>
    </row>
    <row r="4678" spans="1:4">
      <c r="A4678" s="405">
        <v>7342</v>
      </c>
      <c r="B4678" s="406" t="s">
        <v>11235</v>
      </c>
      <c r="C4678" s="405" t="s">
        <v>1296</v>
      </c>
      <c r="D4678" s="405">
        <v>1.47</v>
      </c>
    </row>
    <row r="4679" spans="1:4" ht="25.5">
      <c r="A4679" s="405">
        <v>7306</v>
      </c>
      <c r="B4679" s="406" t="s">
        <v>11236</v>
      </c>
      <c r="C4679" s="405" t="s">
        <v>1298</v>
      </c>
      <c r="D4679" s="405">
        <v>25.45</v>
      </c>
    </row>
    <row r="4680" spans="1:4" ht="25.5">
      <c r="A4680" s="405">
        <v>154</v>
      </c>
      <c r="B4680" s="406" t="s">
        <v>11237</v>
      </c>
      <c r="C4680" s="405" t="s">
        <v>1298</v>
      </c>
      <c r="D4680" s="405">
        <v>41.36</v>
      </c>
    </row>
    <row r="4681" spans="1:4" ht="25.5">
      <c r="A4681" s="405">
        <v>7338</v>
      </c>
      <c r="B4681" s="406" t="s">
        <v>11238</v>
      </c>
      <c r="C4681" s="405" t="s">
        <v>1296</v>
      </c>
      <c r="D4681" s="405">
        <v>27.57</v>
      </c>
    </row>
    <row r="4682" spans="1:4" ht="38.25">
      <c r="A4682" s="405">
        <v>39574</v>
      </c>
      <c r="B4682" s="406" t="s">
        <v>11239</v>
      </c>
      <c r="C4682" s="405" t="s">
        <v>1299</v>
      </c>
      <c r="D4682" s="405">
        <v>3.23</v>
      </c>
    </row>
    <row r="4683" spans="1:4" ht="38.25">
      <c r="A4683" s="405">
        <v>11060</v>
      </c>
      <c r="B4683" s="406" t="s">
        <v>11240</v>
      </c>
      <c r="C4683" s="405" t="s">
        <v>1299</v>
      </c>
      <c r="D4683" s="405">
        <v>24.82</v>
      </c>
    </row>
    <row r="4684" spans="1:4" ht="25.5">
      <c r="A4684" s="405">
        <v>37401</v>
      </c>
      <c r="B4684" s="406" t="s">
        <v>11241</v>
      </c>
      <c r="C4684" s="405" t="s">
        <v>1299</v>
      </c>
      <c r="D4684" s="405">
        <v>39.659999999999997</v>
      </c>
    </row>
    <row r="4685" spans="1:4" ht="25.5">
      <c r="A4685" s="405">
        <v>7525</v>
      </c>
      <c r="B4685" s="406" t="s">
        <v>11242</v>
      </c>
      <c r="C4685" s="405" t="s">
        <v>1299</v>
      </c>
      <c r="D4685" s="405">
        <v>29.49</v>
      </c>
    </row>
    <row r="4686" spans="1:4" ht="25.5">
      <c r="A4686" s="405">
        <v>7524</v>
      </c>
      <c r="B4686" s="406" t="s">
        <v>11243</v>
      </c>
      <c r="C4686" s="405" t="s">
        <v>1299</v>
      </c>
      <c r="D4686" s="405">
        <v>27.79</v>
      </c>
    </row>
    <row r="4687" spans="1:4" ht="25.5">
      <c r="A4687" s="405">
        <v>38105</v>
      </c>
      <c r="B4687" s="406" t="s">
        <v>11244</v>
      </c>
      <c r="C4687" s="405" t="s">
        <v>1299</v>
      </c>
      <c r="D4687" s="405">
        <v>7.14</v>
      </c>
    </row>
    <row r="4688" spans="1:4" ht="38.25">
      <c r="A4688" s="405">
        <v>38084</v>
      </c>
      <c r="B4688" s="406" t="s">
        <v>11245</v>
      </c>
      <c r="C4688" s="405" t="s">
        <v>1299</v>
      </c>
      <c r="D4688" s="405">
        <v>10.14</v>
      </c>
    </row>
    <row r="4689" spans="1:4">
      <c r="A4689" s="405">
        <v>38103</v>
      </c>
      <c r="B4689" s="406" t="s">
        <v>11246</v>
      </c>
      <c r="C4689" s="405" t="s">
        <v>1299</v>
      </c>
      <c r="D4689" s="405">
        <v>10.72</v>
      </c>
    </row>
    <row r="4690" spans="1:4" ht="38.25">
      <c r="A4690" s="405">
        <v>38082</v>
      </c>
      <c r="B4690" s="406" t="s">
        <v>11247</v>
      </c>
      <c r="C4690" s="405" t="s">
        <v>1299</v>
      </c>
      <c r="D4690" s="405">
        <v>13.2</v>
      </c>
    </row>
    <row r="4691" spans="1:4">
      <c r="A4691" s="405">
        <v>38104</v>
      </c>
      <c r="B4691" s="406" t="s">
        <v>11248</v>
      </c>
      <c r="C4691" s="405" t="s">
        <v>1299</v>
      </c>
      <c r="D4691" s="405">
        <v>20.98</v>
      </c>
    </row>
    <row r="4692" spans="1:4" ht="38.25">
      <c r="A4692" s="405">
        <v>38083</v>
      </c>
      <c r="B4692" s="406" t="s">
        <v>11249</v>
      </c>
      <c r="C4692" s="405" t="s">
        <v>1299</v>
      </c>
      <c r="D4692" s="405">
        <v>23.3</v>
      </c>
    </row>
    <row r="4693" spans="1:4">
      <c r="A4693" s="405">
        <v>38101</v>
      </c>
      <c r="B4693" s="406" t="s">
        <v>11250</v>
      </c>
      <c r="C4693" s="405" t="s">
        <v>1299</v>
      </c>
      <c r="D4693" s="405">
        <v>5.09</v>
      </c>
    </row>
    <row r="4694" spans="1:4" ht="38.25">
      <c r="A4694" s="405">
        <v>7528</v>
      </c>
      <c r="B4694" s="406" t="s">
        <v>11251</v>
      </c>
      <c r="C4694" s="405" t="s">
        <v>1299</v>
      </c>
      <c r="D4694" s="405">
        <v>5.99</v>
      </c>
    </row>
    <row r="4695" spans="1:4" ht="25.5">
      <c r="A4695" s="405">
        <v>12147</v>
      </c>
      <c r="B4695" s="406" t="s">
        <v>11252</v>
      </c>
      <c r="C4695" s="405" t="s">
        <v>1299</v>
      </c>
      <c r="D4695" s="405">
        <v>9.1300000000000008</v>
      </c>
    </row>
    <row r="4696" spans="1:4" ht="38.25">
      <c r="A4696" s="405">
        <v>38075</v>
      </c>
      <c r="B4696" s="406" t="s">
        <v>11253</v>
      </c>
      <c r="C4696" s="405" t="s">
        <v>1299</v>
      </c>
      <c r="D4696" s="405">
        <v>10.37</v>
      </c>
    </row>
    <row r="4697" spans="1:4">
      <c r="A4697" s="405">
        <v>38102</v>
      </c>
      <c r="B4697" s="406" t="s">
        <v>11254</v>
      </c>
      <c r="C4697" s="405" t="s">
        <v>1299</v>
      </c>
      <c r="D4697" s="405">
        <v>6.52</v>
      </c>
    </row>
    <row r="4698" spans="1:4" ht="38.25">
      <c r="A4698" s="405">
        <v>38076</v>
      </c>
      <c r="B4698" s="406" t="s">
        <v>11255</v>
      </c>
      <c r="C4698" s="405" t="s">
        <v>1299</v>
      </c>
      <c r="D4698" s="405">
        <v>11.63</v>
      </c>
    </row>
    <row r="4699" spans="1:4">
      <c r="A4699" s="405">
        <v>7592</v>
      </c>
      <c r="B4699" s="406" t="s">
        <v>11256</v>
      </c>
      <c r="C4699" s="405" t="s">
        <v>1302</v>
      </c>
      <c r="D4699" s="405">
        <v>12.52</v>
      </c>
    </row>
    <row r="4700" spans="1:4">
      <c r="A4700" s="405">
        <v>40820</v>
      </c>
      <c r="B4700" s="406" t="s">
        <v>11257</v>
      </c>
      <c r="C4700" s="405" t="s">
        <v>1421</v>
      </c>
      <c r="D4700" s="407">
        <v>2321.94</v>
      </c>
    </row>
    <row r="4701" spans="1:4" ht="25.5">
      <c r="A4701" s="405">
        <v>11762</v>
      </c>
      <c r="B4701" s="406" t="s">
        <v>11258</v>
      </c>
      <c r="C4701" s="405" t="s">
        <v>1299</v>
      </c>
      <c r="D4701" s="405">
        <v>62.35</v>
      </c>
    </row>
    <row r="4702" spans="1:4" ht="38.25">
      <c r="A4702" s="405">
        <v>13418</v>
      </c>
      <c r="B4702" s="406" t="s">
        <v>11259</v>
      </c>
      <c r="C4702" s="405" t="s">
        <v>1299</v>
      </c>
      <c r="D4702" s="405">
        <v>17.420000000000002</v>
      </c>
    </row>
    <row r="4703" spans="1:4" ht="25.5">
      <c r="A4703" s="405">
        <v>13984</v>
      </c>
      <c r="B4703" s="406" t="s">
        <v>11260</v>
      </c>
      <c r="C4703" s="405" t="s">
        <v>1299</v>
      </c>
      <c r="D4703" s="405">
        <v>43.57</v>
      </c>
    </row>
    <row r="4704" spans="1:4" ht="38.25">
      <c r="A4704" s="405">
        <v>11772</v>
      </c>
      <c r="B4704" s="406" t="s">
        <v>11261</v>
      </c>
      <c r="C4704" s="405" t="s">
        <v>1299</v>
      </c>
      <c r="D4704" s="405">
        <v>105.82</v>
      </c>
    </row>
    <row r="4705" spans="1:4" ht="25.5">
      <c r="A4705" s="405">
        <v>36795</v>
      </c>
      <c r="B4705" s="406" t="s">
        <v>11262</v>
      </c>
      <c r="C4705" s="405" t="s">
        <v>1299</v>
      </c>
      <c r="D4705" s="405">
        <v>680.58</v>
      </c>
    </row>
    <row r="4706" spans="1:4" ht="25.5">
      <c r="A4706" s="405">
        <v>36796</v>
      </c>
      <c r="B4706" s="406" t="s">
        <v>11263</v>
      </c>
      <c r="C4706" s="405" t="s">
        <v>1299</v>
      </c>
      <c r="D4706" s="405">
        <v>175.23</v>
      </c>
    </row>
    <row r="4707" spans="1:4" ht="25.5">
      <c r="A4707" s="405">
        <v>36791</v>
      </c>
      <c r="B4707" s="406" t="s">
        <v>11264</v>
      </c>
      <c r="C4707" s="405" t="s">
        <v>1299</v>
      </c>
      <c r="D4707" s="405">
        <v>90.28</v>
      </c>
    </row>
    <row r="4708" spans="1:4" ht="38.25">
      <c r="A4708" s="405">
        <v>13415</v>
      </c>
      <c r="B4708" s="406" t="s">
        <v>11265</v>
      </c>
      <c r="C4708" s="405" t="s">
        <v>1299</v>
      </c>
      <c r="D4708" s="405">
        <v>52.48</v>
      </c>
    </row>
    <row r="4709" spans="1:4" ht="25.5">
      <c r="A4709" s="405">
        <v>36792</v>
      </c>
      <c r="B4709" s="406" t="s">
        <v>11266</v>
      </c>
      <c r="C4709" s="405" t="s">
        <v>1299</v>
      </c>
      <c r="D4709" s="405">
        <v>172.58</v>
      </c>
    </row>
    <row r="4710" spans="1:4" ht="38.25">
      <c r="A4710" s="405">
        <v>11773</v>
      </c>
      <c r="B4710" s="406" t="s">
        <v>11267</v>
      </c>
      <c r="C4710" s="405" t="s">
        <v>1299</v>
      </c>
      <c r="D4710" s="405">
        <v>101.02</v>
      </c>
    </row>
    <row r="4711" spans="1:4" ht="25.5">
      <c r="A4711" s="405">
        <v>11775</v>
      </c>
      <c r="B4711" s="406" t="s">
        <v>11268</v>
      </c>
      <c r="C4711" s="405" t="s">
        <v>1299</v>
      </c>
      <c r="D4711" s="405">
        <v>105.49</v>
      </c>
    </row>
    <row r="4712" spans="1:4" ht="38.25">
      <c r="A4712" s="405">
        <v>13983</v>
      </c>
      <c r="B4712" s="406" t="s">
        <v>11269</v>
      </c>
      <c r="C4712" s="405" t="s">
        <v>1299</v>
      </c>
      <c r="D4712" s="405">
        <v>53.89</v>
      </c>
    </row>
    <row r="4713" spans="1:4" ht="38.25">
      <c r="A4713" s="405">
        <v>13416</v>
      </c>
      <c r="B4713" s="406" t="s">
        <v>11270</v>
      </c>
      <c r="C4713" s="405" t="s">
        <v>1299</v>
      </c>
      <c r="D4713" s="405">
        <v>43.46</v>
      </c>
    </row>
    <row r="4714" spans="1:4" ht="25.5">
      <c r="A4714" s="405">
        <v>13417</v>
      </c>
      <c r="B4714" s="406" t="s">
        <v>11271</v>
      </c>
      <c r="C4714" s="405" t="s">
        <v>1299</v>
      </c>
      <c r="D4714" s="405">
        <v>38.340000000000003</v>
      </c>
    </row>
    <row r="4715" spans="1:4" ht="25.5">
      <c r="A4715" s="405">
        <v>7604</v>
      </c>
      <c r="B4715" s="406" t="s">
        <v>11272</v>
      </c>
      <c r="C4715" s="405" t="s">
        <v>1299</v>
      </c>
      <c r="D4715" s="405">
        <v>16.600000000000001</v>
      </c>
    </row>
    <row r="4716" spans="1:4" ht="38.25">
      <c r="A4716" s="405">
        <v>11763</v>
      </c>
      <c r="B4716" s="406" t="s">
        <v>12044</v>
      </c>
      <c r="C4716" s="405" t="s">
        <v>1299</v>
      </c>
      <c r="D4716" s="405">
        <v>59.86</v>
      </c>
    </row>
    <row r="4717" spans="1:4" ht="38.25">
      <c r="A4717" s="405">
        <v>11764</v>
      </c>
      <c r="B4717" s="406" t="s">
        <v>12045</v>
      </c>
      <c r="C4717" s="405" t="s">
        <v>1299</v>
      </c>
      <c r="D4717" s="405">
        <v>63.93</v>
      </c>
    </row>
    <row r="4718" spans="1:4" ht="38.25">
      <c r="A4718" s="405">
        <v>11829</v>
      </c>
      <c r="B4718" s="406" t="s">
        <v>12046</v>
      </c>
      <c r="C4718" s="405" t="s">
        <v>1299</v>
      </c>
      <c r="D4718" s="405">
        <v>15.32</v>
      </c>
    </row>
    <row r="4719" spans="1:4" ht="38.25">
      <c r="A4719" s="405">
        <v>11825</v>
      </c>
      <c r="B4719" s="406" t="s">
        <v>12047</v>
      </c>
      <c r="C4719" s="405" t="s">
        <v>1299</v>
      </c>
      <c r="D4719" s="405">
        <v>26.27</v>
      </c>
    </row>
    <row r="4720" spans="1:4" ht="38.25">
      <c r="A4720" s="405">
        <v>11767</v>
      </c>
      <c r="B4720" s="406" t="s">
        <v>12048</v>
      </c>
      <c r="C4720" s="405" t="s">
        <v>1299</v>
      </c>
      <c r="D4720" s="405">
        <v>106.12</v>
      </c>
    </row>
    <row r="4721" spans="1:4" ht="38.25">
      <c r="A4721" s="405">
        <v>11830</v>
      </c>
      <c r="B4721" s="406" t="s">
        <v>12049</v>
      </c>
      <c r="C4721" s="405" t="s">
        <v>1299</v>
      </c>
      <c r="D4721" s="405">
        <v>16.559999999999999</v>
      </c>
    </row>
    <row r="4722" spans="1:4" ht="38.25">
      <c r="A4722" s="405">
        <v>11766</v>
      </c>
      <c r="B4722" s="406" t="s">
        <v>12050</v>
      </c>
      <c r="C4722" s="405" t="s">
        <v>1299</v>
      </c>
      <c r="D4722" s="405">
        <v>29.43</v>
      </c>
    </row>
    <row r="4723" spans="1:4" ht="38.25">
      <c r="A4723" s="405">
        <v>11765</v>
      </c>
      <c r="B4723" s="406" t="s">
        <v>12051</v>
      </c>
      <c r="C4723" s="405" t="s">
        <v>1299</v>
      </c>
      <c r="D4723" s="405">
        <v>40.08</v>
      </c>
    </row>
    <row r="4724" spans="1:4" ht="38.25">
      <c r="A4724" s="405">
        <v>11824</v>
      </c>
      <c r="B4724" s="406" t="s">
        <v>12052</v>
      </c>
      <c r="C4724" s="405" t="s">
        <v>1299</v>
      </c>
      <c r="D4724" s="405">
        <v>30.36</v>
      </c>
    </row>
    <row r="4725" spans="1:4" ht="25.5">
      <c r="A4725" s="405">
        <v>11777</v>
      </c>
      <c r="B4725" s="406" t="s">
        <v>11273</v>
      </c>
      <c r="C4725" s="405" t="s">
        <v>1299</v>
      </c>
      <c r="D4725" s="405">
        <v>129.02000000000001</v>
      </c>
    </row>
    <row r="4726" spans="1:4" ht="38.25">
      <c r="A4726" s="405">
        <v>7602</v>
      </c>
      <c r="B4726" s="406" t="s">
        <v>11274</v>
      </c>
      <c r="C4726" s="405" t="s">
        <v>1299</v>
      </c>
      <c r="D4726" s="405">
        <v>16.46</v>
      </c>
    </row>
    <row r="4727" spans="1:4" ht="38.25">
      <c r="A4727" s="405">
        <v>7603</v>
      </c>
      <c r="B4727" s="406" t="s">
        <v>11275</v>
      </c>
      <c r="C4727" s="405" t="s">
        <v>1299</v>
      </c>
      <c r="D4727" s="405">
        <v>15.96</v>
      </c>
    </row>
    <row r="4728" spans="1:4" ht="38.25">
      <c r="A4728" s="405">
        <v>11826</v>
      </c>
      <c r="B4728" s="406" t="s">
        <v>12053</v>
      </c>
      <c r="C4728" s="405" t="s">
        <v>1299</v>
      </c>
      <c r="D4728" s="405">
        <v>25.5</v>
      </c>
    </row>
    <row r="4729" spans="1:4" ht="38.25">
      <c r="A4729" s="405">
        <v>7606</v>
      </c>
      <c r="B4729" s="406" t="s">
        <v>12054</v>
      </c>
      <c r="C4729" s="405" t="s">
        <v>1299</v>
      </c>
      <c r="D4729" s="405">
        <v>26.56</v>
      </c>
    </row>
    <row r="4730" spans="1:4" ht="51">
      <c r="A4730" s="405">
        <v>40329</v>
      </c>
      <c r="B4730" s="406" t="s">
        <v>12055</v>
      </c>
      <c r="C4730" s="405" t="s">
        <v>1299</v>
      </c>
      <c r="D4730" s="405">
        <v>12.85</v>
      </c>
    </row>
    <row r="4731" spans="1:4" ht="38.25">
      <c r="A4731" s="405">
        <v>11823</v>
      </c>
      <c r="B4731" s="406" t="s">
        <v>12056</v>
      </c>
      <c r="C4731" s="405" t="s">
        <v>1299</v>
      </c>
      <c r="D4731" s="405">
        <v>5.55</v>
      </c>
    </row>
    <row r="4732" spans="1:4" ht="25.5">
      <c r="A4732" s="405">
        <v>11822</v>
      </c>
      <c r="B4732" s="406" t="s">
        <v>11276</v>
      </c>
      <c r="C4732" s="405" t="s">
        <v>1299</v>
      </c>
      <c r="D4732" s="405">
        <v>43.72</v>
      </c>
    </row>
    <row r="4733" spans="1:4" ht="25.5">
      <c r="A4733" s="405">
        <v>11831</v>
      </c>
      <c r="B4733" s="406" t="s">
        <v>11277</v>
      </c>
      <c r="C4733" s="405" t="s">
        <v>1299</v>
      </c>
      <c r="D4733" s="405">
        <v>33.200000000000003</v>
      </c>
    </row>
    <row r="4734" spans="1:4" ht="51">
      <c r="A4734" s="405">
        <v>7613</v>
      </c>
      <c r="B4734" s="406" t="s">
        <v>11278</v>
      </c>
      <c r="C4734" s="405" t="s">
        <v>1299</v>
      </c>
      <c r="D4734" s="407">
        <v>53500.639999999999</v>
      </c>
    </row>
    <row r="4735" spans="1:4" ht="51">
      <c r="A4735" s="405">
        <v>7619</v>
      </c>
      <c r="B4735" s="406" t="s">
        <v>11279</v>
      </c>
      <c r="C4735" s="405" t="s">
        <v>1299</v>
      </c>
      <c r="D4735" s="407">
        <v>8270.0499999999993</v>
      </c>
    </row>
    <row r="4736" spans="1:4" ht="51">
      <c r="A4736" s="405">
        <v>12076</v>
      </c>
      <c r="B4736" s="406" t="s">
        <v>11280</v>
      </c>
      <c r="C4736" s="405" t="s">
        <v>1299</v>
      </c>
      <c r="D4736" s="407">
        <v>3793.6</v>
      </c>
    </row>
    <row r="4737" spans="1:4" ht="51">
      <c r="A4737" s="405">
        <v>7614</v>
      </c>
      <c r="B4737" s="406" t="s">
        <v>11281</v>
      </c>
      <c r="C4737" s="405" t="s">
        <v>1299</v>
      </c>
      <c r="D4737" s="407">
        <v>10430.51</v>
      </c>
    </row>
    <row r="4738" spans="1:4" ht="51">
      <c r="A4738" s="405">
        <v>7618</v>
      </c>
      <c r="B4738" s="406" t="s">
        <v>11282</v>
      </c>
      <c r="C4738" s="405" t="s">
        <v>1299</v>
      </c>
      <c r="D4738" s="407">
        <v>67649.7</v>
      </c>
    </row>
    <row r="4739" spans="1:4" ht="51">
      <c r="A4739" s="405">
        <v>7620</v>
      </c>
      <c r="B4739" s="406" t="s">
        <v>11283</v>
      </c>
      <c r="C4739" s="405" t="s">
        <v>1299</v>
      </c>
      <c r="D4739" s="407">
        <v>14632.46</v>
      </c>
    </row>
    <row r="4740" spans="1:4" ht="51">
      <c r="A4740" s="405">
        <v>7610</v>
      </c>
      <c r="B4740" s="406" t="s">
        <v>11284</v>
      </c>
      <c r="C4740" s="405" t="s">
        <v>1299</v>
      </c>
      <c r="D4740" s="407">
        <v>4633.6099999999997</v>
      </c>
    </row>
    <row r="4741" spans="1:4" ht="51">
      <c r="A4741" s="405">
        <v>7615</v>
      </c>
      <c r="B4741" s="406" t="s">
        <v>11285</v>
      </c>
      <c r="C4741" s="405" t="s">
        <v>1299</v>
      </c>
      <c r="D4741" s="407">
        <v>17071.21</v>
      </c>
    </row>
    <row r="4742" spans="1:4" ht="51">
      <c r="A4742" s="405">
        <v>7617</v>
      </c>
      <c r="B4742" s="406" t="s">
        <v>11286</v>
      </c>
      <c r="C4742" s="405" t="s">
        <v>1299</v>
      </c>
      <c r="D4742" s="407">
        <v>5175.55</v>
      </c>
    </row>
    <row r="4743" spans="1:4" ht="51">
      <c r="A4743" s="405">
        <v>7616</v>
      </c>
      <c r="B4743" s="406" t="s">
        <v>11287</v>
      </c>
      <c r="C4743" s="405" t="s">
        <v>1299</v>
      </c>
      <c r="D4743" s="407">
        <v>27857.51</v>
      </c>
    </row>
    <row r="4744" spans="1:4" ht="51">
      <c r="A4744" s="405">
        <v>7611</v>
      </c>
      <c r="B4744" s="406" t="s">
        <v>11288</v>
      </c>
      <c r="C4744" s="405" t="s">
        <v>1299</v>
      </c>
      <c r="D4744" s="407">
        <v>6693</v>
      </c>
    </row>
    <row r="4745" spans="1:4" ht="51">
      <c r="A4745" s="405">
        <v>7612</v>
      </c>
      <c r="B4745" s="406" t="s">
        <v>11289</v>
      </c>
      <c r="C4745" s="405" t="s">
        <v>1299</v>
      </c>
      <c r="D4745" s="407">
        <v>38211.33</v>
      </c>
    </row>
    <row r="4746" spans="1:4">
      <c r="A4746" s="405">
        <v>37371</v>
      </c>
      <c r="B4746" s="406" t="s">
        <v>12057</v>
      </c>
      <c r="C4746" s="405" t="s">
        <v>1302</v>
      </c>
      <c r="D4746" s="405">
        <v>0.65</v>
      </c>
    </row>
    <row r="4747" spans="1:4">
      <c r="A4747" s="405">
        <v>40861</v>
      </c>
      <c r="B4747" s="406" t="s">
        <v>12058</v>
      </c>
      <c r="C4747" s="405" t="s">
        <v>1421</v>
      </c>
      <c r="D4747" s="405">
        <v>123.36</v>
      </c>
    </row>
    <row r="4748" spans="1:4" ht="38.25">
      <c r="A4748" s="405">
        <v>36510</v>
      </c>
      <c r="B4748" s="406" t="s">
        <v>11290</v>
      </c>
      <c r="C4748" s="405" t="s">
        <v>1299</v>
      </c>
      <c r="D4748" s="407">
        <v>536697.22</v>
      </c>
    </row>
    <row r="4749" spans="1:4" ht="51">
      <c r="A4749" s="405">
        <v>25020</v>
      </c>
      <c r="B4749" s="406" t="s">
        <v>11291</v>
      </c>
      <c r="C4749" s="405" t="s">
        <v>1299</v>
      </c>
      <c r="D4749" s="407">
        <v>2211003.7400000002</v>
      </c>
    </row>
    <row r="4750" spans="1:4" ht="38.25">
      <c r="A4750" s="405">
        <v>7622</v>
      </c>
      <c r="B4750" s="406" t="s">
        <v>11292</v>
      </c>
      <c r="C4750" s="405" t="s">
        <v>1299</v>
      </c>
      <c r="D4750" s="407">
        <v>520674.75</v>
      </c>
    </row>
    <row r="4751" spans="1:4" ht="51">
      <c r="A4751" s="405">
        <v>7624</v>
      </c>
      <c r="B4751" s="406" t="s">
        <v>11293</v>
      </c>
      <c r="C4751" s="405" t="s">
        <v>1299</v>
      </c>
      <c r="D4751" s="407">
        <v>675000</v>
      </c>
    </row>
    <row r="4752" spans="1:4" ht="38.25">
      <c r="A4752" s="405">
        <v>7625</v>
      </c>
      <c r="B4752" s="406" t="s">
        <v>11294</v>
      </c>
      <c r="C4752" s="405" t="s">
        <v>1299</v>
      </c>
      <c r="D4752" s="407">
        <v>670871.49</v>
      </c>
    </row>
    <row r="4753" spans="1:4" ht="38.25">
      <c r="A4753" s="405">
        <v>7623</v>
      </c>
      <c r="B4753" s="406" t="s">
        <v>11295</v>
      </c>
      <c r="C4753" s="405" t="s">
        <v>1299</v>
      </c>
      <c r="D4753" s="407">
        <v>2211003.7400000002</v>
      </c>
    </row>
    <row r="4754" spans="1:4" ht="51">
      <c r="A4754" s="405">
        <v>36508</v>
      </c>
      <c r="B4754" s="406" t="s">
        <v>11296</v>
      </c>
      <c r="C4754" s="405" t="s">
        <v>1299</v>
      </c>
      <c r="D4754" s="407">
        <v>994376.11</v>
      </c>
    </row>
    <row r="4755" spans="1:4" ht="38.25">
      <c r="A4755" s="405">
        <v>36509</v>
      </c>
      <c r="B4755" s="406" t="s">
        <v>11297</v>
      </c>
      <c r="C4755" s="405" t="s">
        <v>1299</v>
      </c>
      <c r="D4755" s="407">
        <v>544954.09</v>
      </c>
    </row>
    <row r="4756" spans="1:4" ht="25.5">
      <c r="A4756" s="405">
        <v>13238</v>
      </c>
      <c r="B4756" s="406" t="s">
        <v>11298</v>
      </c>
      <c r="C4756" s="405" t="s">
        <v>1299</v>
      </c>
      <c r="D4756" s="407">
        <v>158971.95000000001</v>
      </c>
    </row>
    <row r="4757" spans="1:4" ht="25.5">
      <c r="A4757" s="405">
        <v>36511</v>
      </c>
      <c r="B4757" s="406" t="s">
        <v>11299</v>
      </c>
      <c r="C4757" s="405" t="s">
        <v>1299</v>
      </c>
      <c r="D4757" s="407">
        <v>184205.59</v>
      </c>
    </row>
    <row r="4758" spans="1:4" ht="25.5">
      <c r="A4758" s="405">
        <v>36515</v>
      </c>
      <c r="B4758" s="406" t="s">
        <v>11300</v>
      </c>
      <c r="C4758" s="405" t="s">
        <v>1299</v>
      </c>
      <c r="D4758" s="407">
        <v>54252.32</v>
      </c>
    </row>
    <row r="4759" spans="1:4" ht="25.5">
      <c r="A4759" s="405">
        <v>10598</v>
      </c>
      <c r="B4759" s="406" t="s">
        <v>11301</v>
      </c>
      <c r="C4759" s="405" t="s">
        <v>1299</v>
      </c>
      <c r="D4759" s="407">
        <v>87978.35</v>
      </c>
    </row>
    <row r="4760" spans="1:4" ht="25.5">
      <c r="A4760" s="405">
        <v>7640</v>
      </c>
      <c r="B4760" s="406" t="s">
        <v>11302</v>
      </c>
      <c r="C4760" s="405" t="s">
        <v>1299</v>
      </c>
      <c r="D4760" s="407">
        <v>135000</v>
      </c>
    </row>
    <row r="4761" spans="1:4" ht="25.5">
      <c r="A4761" s="405">
        <v>36513</v>
      </c>
      <c r="B4761" s="406" t="s">
        <v>11303</v>
      </c>
      <c r="C4761" s="405" t="s">
        <v>1299</v>
      </c>
      <c r="D4761" s="407">
        <v>130047.88</v>
      </c>
    </row>
    <row r="4762" spans="1:4" ht="25.5">
      <c r="A4762" s="405">
        <v>36514</v>
      </c>
      <c r="B4762" s="406" t="s">
        <v>11304</v>
      </c>
      <c r="C4762" s="405" t="s">
        <v>1299</v>
      </c>
      <c r="D4762" s="407">
        <v>145093.45000000001</v>
      </c>
    </row>
    <row r="4763" spans="1:4" ht="38.25">
      <c r="A4763" s="405">
        <v>36149</v>
      </c>
      <c r="B4763" s="406" t="s">
        <v>11305</v>
      </c>
      <c r="C4763" s="405" t="s">
        <v>1299</v>
      </c>
      <c r="D4763" s="405">
        <v>151.57</v>
      </c>
    </row>
    <row r="4764" spans="1:4" ht="51">
      <c r="A4764" s="405">
        <v>43066</v>
      </c>
      <c r="B4764" s="406" t="s">
        <v>12059</v>
      </c>
      <c r="C4764" s="405" t="s">
        <v>1303</v>
      </c>
      <c r="D4764" s="405">
        <v>5.26</v>
      </c>
    </row>
    <row r="4765" spans="1:4" ht="25.5">
      <c r="A4765" s="405">
        <v>11581</v>
      </c>
      <c r="B4765" s="406" t="s">
        <v>11306</v>
      </c>
      <c r="C4765" s="405" t="s">
        <v>1303</v>
      </c>
      <c r="D4765" s="405">
        <v>24.43</v>
      </c>
    </row>
    <row r="4766" spans="1:4" ht="25.5">
      <c r="A4766" s="405">
        <v>11580</v>
      </c>
      <c r="B4766" s="406" t="s">
        <v>11307</v>
      </c>
      <c r="C4766" s="405" t="s">
        <v>1303</v>
      </c>
      <c r="D4766" s="405">
        <v>11.12</v>
      </c>
    </row>
    <row r="4767" spans="1:4" ht="38.25">
      <c r="A4767" s="405">
        <v>38177</v>
      </c>
      <c r="B4767" s="406" t="s">
        <v>11308</v>
      </c>
      <c r="C4767" s="405" t="s">
        <v>1299</v>
      </c>
      <c r="D4767" s="405">
        <v>7.55</v>
      </c>
    </row>
    <row r="4768" spans="1:4">
      <c r="A4768" s="405">
        <v>10743</v>
      </c>
      <c r="B4768" s="406" t="s">
        <v>11309</v>
      </c>
      <c r="C4768" s="405" t="s">
        <v>1299</v>
      </c>
      <c r="D4768" s="405">
        <v>557.47</v>
      </c>
    </row>
    <row r="4769" spans="1:4" ht="51">
      <c r="A4769" s="405">
        <v>39848</v>
      </c>
      <c r="B4769" s="406" t="s">
        <v>11310</v>
      </c>
      <c r="C4769" s="405" t="s">
        <v>1303</v>
      </c>
      <c r="D4769" s="405">
        <v>1.23</v>
      </c>
    </row>
    <row r="4770" spans="1:4" ht="25.5">
      <c r="A4770" s="405">
        <v>20999</v>
      </c>
      <c r="B4770" s="406" t="s">
        <v>11311</v>
      </c>
      <c r="C4770" s="405" t="s">
        <v>1303</v>
      </c>
      <c r="D4770" s="405">
        <v>5.46</v>
      </c>
    </row>
    <row r="4771" spans="1:4" ht="25.5">
      <c r="A4771" s="405">
        <v>21001</v>
      </c>
      <c r="B4771" s="406" t="s">
        <v>11312</v>
      </c>
      <c r="C4771" s="405" t="s">
        <v>1303</v>
      </c>
      <c r="D4771" s="405">
        <v>10.19</v>
      </c>
    </row>
    <row r="4772" spans="1:4" ht="25.5">
      <c r="A4772" s="405">
        <v>21003</v>
      </c>
      <c r="B4772" s="406" t="s">
        <v>11313</v>
      </c>
      <c r="C4772" s="405" t="s">
        <v>1303</v>
      </c>
      <c r="D4772" s="405">
        <v>16.739999999999998</v>
      </c>
    </row>
    <row r="4773" spans="1:4" ht="25.5">
      <c r="A4773" s="405">
        <v>21006</v>
      </c>
      <c r="B4773" s="406" t="s">
        <v>11314</v>
      </c>
      <c r="C4773" s="405" t="s">
        <v>1303</v>
      </c>
      <c r="D4773" s="405">
        <v>35.53</v>
      </c>
    </row>
    <row r="4774" spans="1:4" ht="25.5">
      <c r="A4774" s="405">
        <v>21019</v>
      </c>
      <c r="B4774" s="406" t="s">
        <v>11315</v>
      </c>
      <c r="C4774" s="405" t="s">
        <v>1303</v>
      </c>
      <c r="D4774" s="405">
        <v>12.35</v>
      </c>
    </row>
    <row r="4775" spans="1:4" ht="25.5">
      <c r="A4775" s="405">
        <v>21021</v>
      </c>
      <c r="B4775" s="406" t="s">
        <v>11316</v>
      </c>
      <c r="C4775" s="405" t="s">
        <v>1303</v>
      </c>
      <c r="D4775" s="405">
        <v>19.52</v>
      </c>
    </row>
    <row r="4776" spans="1:4" ht="25.5">
      <c r="A4776" s="405">
        <v>21024</v>
      </c>
      <c r="B4776" s="406" t="s">
        <v>11317</v>
      </c>
      <c r="C4776" s="405" t="s">
        <v>1303</v>
      </c>
      <c r="D4776" s="405">
        <v>41.84</v>
      </c>
    </row>
    <row r="4777" spans="1:4" ht="25.5">
      <c r="A4777" s="405">
        <v>40624</v>
      </c>
      <c r="B4777" s="406" t="s">
        <v>11318</v>
      </c>
      <c r="C4777" s="405" t="s">
        <v>1303</v>
      </c>
      <c r="D4777" s="405">
        <v>42.83</v>
      </c>
    </row>
    <row r="4778" spans="1:4" ht="25.5">
      <c r="A4778" s="405">
        <v>13127</v>
      </c>
      <c r="B4778" s="406" t="s">
        <v>11319</v>
      </c>
      <c r="C4778" s="405" t="s">
        <v>1303</v>
      </c>
      <c r="D4778" s="405">
        <v>19.100000000000001</v>
      </c>
    </row>
    <row r="4779" spans="1:4" ht="25.5">
      <c r="A4779" s="405">
        <v>13137</v>
      </c>
      <c r="B4779" s="406" t="s">
        <v>11320</v>
      </c>
      <c r="C4779" s="405" t="s">
        <v>1303</v>
      </c>
      <c r="D4779" s="405">
        <v>25.35</v>
      </c>
    </row>
    <row r="4780" spans="1:4" ht="25.5">
      <c r="A4780" s="405">
        <v>20989</v>
      </c>
      <c r="B4780" s="406" t="s">
        <v>11321</v>
      </c>
      <c r="C4780" s="405" t="s">
        <v>1303</v>
      </c>
      <c r="D4780" s="405">
        <v>908.25</v>
      </c>
    </row>
    <row r="4781" spans="1:4" ht="25.5">
      <c r="A4781" s="405">
        <v>21147</v>
      </c>
      <c r="B4781" s="406" t="s">
        <v>11322</v>
      </c>
      <c r="C4781" s="405" t="s">
        <v>1303</v>
      </c>
      <c r="D4781" s="405">
        <v>85.15</v>
      </c>
    </row>
    <row r="4782" spans="1:4" ht="25.5">
      <c r="A4782" s="405">
        <v>21148</v>
      </c>
      <c r="B4782" s="406" t="s">
        <v>11323</v>
      </c>
      <c r="C4782" s="405" t="s">
        <v>1303</v>
      </c>
      <c r="D4782" s="405">
        <v>52.56</v>
      </c>
    </row>
    <row r="4783" spans="1:4" ht="25.5">
      <c r="A4783" s="405">
        <v>20984</v>
      </c>
      <c r="B4783" s="406" t="s">
        <v>11324</v>
      </c>
      <c r="C4783" s="405" t="s">
        <v>1303</v>
      </c>
      <c r="D4783" s="407">
        <v>1742.75</v>
      </c>
    </row>
    <row r="4784" spans="1:4" ht="25.5">
      <c r="A4784" s="405">
        <v>13042</v>
      </c>
      <c r="B4784" s="406" t="s">
        <v>11325</v>
      </c>
      <c r="C4784" s="405" t="s">
        <v>1303</v>
      </c>
      <c r="D4784" s="405">
        <v>965.74</v>
      </c>
    </row>
    <row r="4785" spans="1:4" ht="25.5">
      <c r="A4785" s="405">
        <v>21150</v>
      </c>
      <c r="B4785" s="406" t="s">
        <v>11326</v>
      </c>
      <c r="C4785" s="405" t="s">
        <v>1303</v>
      </c>
      <c r="D4785" s="405">
        <v>26.06</v>
      </c>
    </row>
    <row r="4786" spans="1:4" ht="25.5">
      <c r="A4786" s="405">
        <v>13141</v>
      </c>
      <c r="B4786" s="406" t="s">
        <v>11327</v>
      </c>
      <c r="C4786" s="405" t="s">
        <v>1303</v>
      </c>
      <c r="D4786" s="405">
        <v>32.83</v>
      </c>
    </row>
    <row r="4787" spans="1:4" ht="25.5">
      <c r="A4787" s="405">
        <v>21151</v>
      </c>
      <c r="B4787" s="406" t="s">
        <v>11328</v>
      </c>
      <c r="C4787" s="405" t="s">
        <v>1303</v>
      </c>
      <c r="D4787" s="405">
        <v>155.99</v>
      </c>
    </row>
    <row r="4788" spans="1:4" ht="25.5">
      <c r="A4788" s="405">
        <v>13142</v>
      </c>
      <c r="B4788" s="406" t="s">
        <v>11329</v>
      </c>
      <c r="C4788" s="405" t="s">
        <v>1303</v>
      </c>
      <c r="D4788" s="405">
        <v>223.01</v>
      </c>
    </row>
    <row r="4789" spans="1:4" ht="25.5">
      <c r="A4789" s="405">
        <v>20994</v>
      </c>
      <c r="B4789" s="406" t="s">
        <v>11330</v>
      </c>
      <c r="C4789" s="405" t="s">
        <v>1303</v>
      </c>
      <c r="D4789" s="405">
        <v>420.47</v>
      </c>
    </row>
    <row r="4790" spans="1:4" ht="25.5">
      <c r="A4790" s="405">
        <v>7672</v>
      </c>
      <c r="B4790" s="406" t="s">
        <v>11331</v>
      </c>
      <c r="C4790" s="405" t="s">
        <v>1303</v>
      </c>
      <c r="D4790" s="405">
        <v>275.45</v>
      </c>
    </row>
    <row r="4791" spans="1:4" ht="25.5">
      <c r="A4791" s="405">
        <v>20995</v>
      </c>
      <c r="B4791" s="406" t="s">
        <v>11332</v>
      </c>
      <c r="C4791" s="405" t="s">
        <v>1303</v>
      </c>
      <c r="D4791" s="405">
        <v>552.58000000000004</v>
      </c>
    </row>
    <row r="4792" spans="1:4" ht="25.5">
      <c r="A4792" s="405">
        <v>7690</v>
      </c>
      <c r="B4792" s="406" t="s">
        <v>11333</v>
      </c>
      <c r="C4792" s="405" t="s">
        <v>1303</v>
      </c>
      <c r="D4792" s="405">
        <v>319.58999999999997</v>
      </c>
    </row>
    <row r="4793" spans="1:4" ht="25.5">
      <c r="A4793" s="405">
        <v>20980</v>
      </c>
      <c r="B4793" s="406" t="s">
        <v>11334</v>
      </c>
      <c r="C4793" s="405" t="s">
        <v>1303</v>
      </c>
      <c r="D4793" s="405">
        <v>348.64</v>
      </c>
    </row>
    <row r="4794" spans="1:4" ht="25.5">
      <c r="A4794" s="405">
        <v>7661</v>
      </c>
      <c r="B4794" s="406" t="s">
        <v>11335</v>
      </c>
      <c r="C4794" s="405" t="s">
        <v>1303</v>
      </c>
      <c r="D4794" s="405">
        <v>414.74</v>
      </c>
    </row>
    <row r="4795" spans="1:4" ht="38.25">
      <c r="A4795" s="405">
        <v>21016</v>
      </c>
      <c r="B4795" s="406" t="s">
        <v>11336</v>
      </c>
      <c r="C4795" s="405" t="s">
        <v>1303</v>
      </c>
      <c r="D4795" s="405">
        <v>99.2</v>
      </c>
    </row>
    <row r="4796" spans="1:4" ht="38.25">
      <c r="A4796" s="405">
        <v>21008</v>
      </c>
      <c r="B4796" s="406" t="s">
        <v>11337</v>
      </c>
      <c r="C4796" s="405" t="s">
        <v>1303</v>
      </c>
      <c r="D4796" s="405">
        <v>11.59</v>
      </c>
    </row>
    <row r="4797" spans="1:4" ht="38.25">
      <c r="A4797" s="405">
        <v>21009</v>
      </c>
      <c r="B4797" s="406" t="s">
        <v>11338</v>
      </c>
      <c r="C4797" s="405" t="s">
        <v>1303</v>
      </c>
      <c r="D4797" s="405">
        <v>15.09</v>
      </c>
    </row>
    <row r="4798" spans="1:4" ht="38.25">
      <c r="A4798" s="405">
        <v>21010</v>
      </c>
      <c r="B4798" s="406" t="s">
        <v>11339</v>
      </c>
      <c r="C4798" s="405" t="s">
        <v>1303</v>
      </c>
      <c r="D4798" s="405">
        <v>20.260000000000002</v>
      </c>
    </row>
    <row r="4799" spans="1:4" ht="38.25">
      <c r="A4799" s="405">
        <v>21011</v>
      </c>
      <c r="B4799" s="406" t="s">
        <v>11340</v>
      </c>
      <c r="C4799" s="405" t="s">
        <v>1303</v>
      </c>
      <c r="D4799" s="405">
        <v>29.53</v>
      </c>
    </row>
    <row r="4800" spans="1:4" ht="38.25">
      <c r="A4800" s="405">
        <v>21012</v>
      </c>
      <c r="B4800" s="406" t="s">
        <v>11341</v>
      </c>
      <c r="C4800" s="405" t="s">
        <v>1303</v>
      </c>
      <c r="D4800" s="405">
        <v>32.630000000000003</v>
      </c>
    </row>
    <row r="4801" spans="1:4" ht="38.25">
      <c r="A4801" s="405">
        <v>21013</v>
      </c>
      <c r="B4801" s="406" t="s">
        <v>11342</v>
      </c>
      <c r="C4801" s="405" t="s">
        <v>1303</v>
      </c>
      <c r="D4801" s="405">
        <v>42.58</v>
      </c>
    </row>
    <row r="4802" spans="1:4" ht="38.25">
      <c r="A4802" s="405">
        <v>21014</v>
      </c>
      <c r="B4802" s="406" t="s">
        <v>11343</v>
      </c>
      <c r="C4802" s="405" t="s">
        <v>1303</v>
      </c>
      <c r="D4802" s="405">
        <v>59.58</v>
      </c>
    </row>
    <row r="4803" spans="1:4" ht="38.25">
      <c r="A4803" s="405">
        <v>21015</v>
      </c>
      <c r="B4803" s="406" t="s">
        <v>11344</v>
      </c>
      <c r="C4803" s="405" t="s">
        <v>1303</v>
      </c>
      <c r="D4803" s="405">
        <v>68.45</v>
      </c>
    </row>
    <row r="4804" spans="1:4" ht="38.25">
      <c r="A4804" s="405">
        <v>7697</v>
      </c>
      <c r="B4804" s="406" t="s">
        <v>11345</v>
      </c>
      <c r="C4804" s="405" t="s">
        <v>1303</v>
      </c>
      <c r="D4804" s="405">
        <v>32.659999999999997</v>
      </c>
    </row>
    <row r="4805" spans="1:4" ht="38.25">
      <c r="A4805" s="405">
        <v>7698</v>
      </c>
      <c r="B4805" s="406" t="s">
        <v>11346</v>
      </c>
      <c r="C4805" s="405" t="s">
        <v>1303</v>
      </c>
      <c r="D4805" s="405">
        <v>28.11</v>
      </c>
    </row>
    <row r="4806" spans="1:4" ht="38.25">
      <c r="A4806" s="405">
        <v>7691</v>
      </c>
      <c r="B4806" s="406" t="s">
        <v>11347</v>
      </c>
      <c r="C4806" s="405" t="s">
        <v>1303</v>
      </c>
      <c r="D4806" s="405">
        <v>11.88</v>
      </c>
    </row>
    <row r="4807" spans="1:4" ht="38.25">
      <c r="A4807" s="405">
        <v>40626</v>
      </c>
      <c r="B4807" s="406" t="s">
        <v>11348</v>
      </c>
      <c r="C4807" s="405" t="s">
        <v>1303</v>
      </c>
      <c r="D4807" s="405">
        <v>22.29</v>
      </c>
    </row>
    <row r="4808" spans="1:4" ht="38.25">
      <c r="A4808" s="405">
        <v>7701</v>
      </c>
      <c r="B4808" s="406" t="s">
        <v>11349</v>
      </c>
      <c r="C4808" s="405" t="s">
        <v>1303</v>
      </c>
      <c r="D4808" s="405">
        <v>58.45</v>
      </c>
    </row>
    <row r="4809" spans="1:4" ht="38.25">
      <c r="A4809" s="405">
        <v>7696</v>
      </c>
      <c r="B4809" s="406" t="s">
        <v>11350</v>
      </c>
      <c r="C4809" s="405" t="s">
        <v>1303</v>
      </c>
      <c r="D4809" s="405">
        <v>47.1</v>
      </c>
    </row>
    <row r="4810" spans="1:4" ht="38.25">
      <c r="A4810" s="405">
        <v>7700</v>
      </c>
      <c r="B4810" s="406" t="s">
        <v>11351</v>
      </c>
      <c r="C4810" s="405" t="s">
        <v>1303</v>
      </c>
      <c r="D4810" s="405">
        <v>15.02</v>
      </c>
    </row>
    <row r="4811" spans="1:4" ht="38.25">
      <c r="A4811" s="405">
        <v>7694</v>
      </c>
      <c r="B4811" s="406" t="s">
        <v>11352</v>
      </c>
      <c r="C4811" s="405" t="s">
        <v>1303</v>
      </c>
      <c r="D4811" s="405">
        <v>78.66</v>
      </c>
    </row>
    <row r="4812" spans="1:4" ht="38.25">
      <c r="A4812" s="405">
        <v>7693</v>
      </c>
      <c r="B4812" s="406" t="s">
        <v>11353</v>
      </c>
      <c r="C4812" s="405" t="s">
        <v>1303</v>
      </c>
      <c r="D4812" s="405">
        <v>108.33</v>
      </c>
    </row>
    <row r="4813" spans="1:4" ht="38.25">
      <c r="A4813" s="405">
        <v>7692</v>
      </c>
      <c r="B4813" s="406" t="s">
        <v>11354</v>
      </c>
      <c r="C4813" s="405" t="s">
        <v>1303</v>
      </c>
      <c r="D4813" s="405">
        <v>162.19</v>
      </c>
    </row>
    <row r="4814" spans="1:4" ht="38.25">
      <c r="A4814" s="405">
        <v>7695</v>
      </c>
      <c r="B4814" s="406" t="s">
        <v>11355</v>
      </c>
      <c r="C4814" s="405" t="s">
        <v>1303</v>
      </c>
      <c r="D4814" s="405">
        <v>175.9</v>
      </c>
    </row>
    <row r="4815" spans="1:4" ht="25.5">
      <c r="A4815" s="405">
        <v>13356</v>
      </c>
      <c r="B4815" s="406" t="s">
        <v>11356</v>
      </c>
      <c r="C4815" s="405" t="s">
        <v>1303</v>
      </c>
      <c r="D4815" s="405">
        <v>12.75</v>
      </c>
    </row>
    <row r="4816" spans="1:4" ht="25.5">
      <c r="A4816" s="405">
        <v>36365</v>
      </c>
      <c r="B4816" s="406" t="s">
        <v>11357</v>
      </c>
      <c r="C4816" s="405" t="s">
        <v>1303</v>
      </c>
      <c r="D4816" s="405">
        <v>18.440000000000001</v>
      </c>
    </row>
    <row r="4817" spans="1:4" ht="25.5">
      <c r="A4817" s="405">
        <v>41930</v>
      </c>
      <c r="B4817" s="406" t="s">
        <v>11358</v>
      </c>
      <c r="C4817" s="405" t="s">
        <v>1303</v>
      </c>
      <c r="D4817" s="405">
        <v>59.69</v>
      </c>
    </row>
    <row r="4818" spans="1:4" ht="25.5">
      <c r="A4818" s="405">
        <v>41931</v>
      </c>
      <c r="B4818" s="406" t="s">
        <v>11359</v>
      </c>
      <c r="C4818" s="405" t="s">
        <v>1303</v>
      </c>
      <c r="D4818" s="405">
        <v>101.79</v>
      </c>
    </row>
    <row r="4819" spans="1:4" ht="25.5">
      <c r="A4819" s="405">
        <v>41932</v>
      </c>
      <c r="B4819" s="406" t="s">
        <v>11360</v>
      </c>
      <c r="C4819" s="405" t="s">
        <v>1303</v>
      </c>
      <c r="D4819" s="405">
        <v>164.41</v>
      </c>
    </row>
    <row r="4820" spans="1:4" ht="25.5">
      <c r="A4820" s="405">
        <v>41933</v>
      </c>
      <c r="B4820" s="406" t="s">
        <v>11361</v>
      </c>
      <c r="C4820" s="405" t="s">
        <v>1303</v>
      </c>
      <c r="D4820" s="405">
        <v>203.62</v>
      </c>
    </row>
    <row r="4821" spans="1:4" ht="25.5">
      <c r="A4821" s="405">
        <v>41934</v>
      </c>
      <c r="B4821" s="406" t="s">
        <v>11362</v>
      </c>
      <c r="C4821" s="405" t="s">
        <v>1303</v>
      </c>
      <c r="D4821" s="405">
        <v>263.73</v>
      </c>
    </row>
    <row r="4822" spans="1:4" ht="25.5">
      <c r="A4822" s="405">
        <v>41936</v>
      </c>
      <c r="B4822" s="406" t="s">
        <v>11363</v>
      </c>
      <c r="C4822" s="405" t="s">
        <v>1303</v>
      </c>
      <c r="D4822" s="405">
        <v>39.76</v>
      </c>
    </row>
    <row r="4823" spans="1:4" ht="38.25">
      <c r="A4823" s="405">
        <v>7720</v>
      </c>
      <c r="B4823" s="406" t="s">
        <v>11364</v>
      </c>
      <c r="C4823" s="405" t="s">
        <v>1303</v>
      </c>
      <c r="D4823" s="405">
        <v>455.54</v>
      </c>
    </row>
    <row r="4824" spans="1:4" ht="25.5">
      <c r="A4824" s="405">
        <v>40335</v>
      </c>
      <c r="B4824" s="406" t="s">
        <v>11365</v>
      </c>
      <c r="C4824" s="405" t="s">
        <v>1303</v>
      </c>
      <c r="D4824" s="405">
        <v>92.78</v>
      </c>
    </row>
    <row r="4825" spans="1:4" ht="25.5">
      <c r="A4825" s="405">
        <v>7740</v>
      </c>
      <c r="B4825" s="406" t="s">
        <v>11366</v>
      </c>
      <c r="C4825" s="405" t="s">
        <v>1303</v>
      </c>
      <c r="D4825" s="405">
        <v>126.59</v>
      </c>
    </row>
    <row r="4826" spans="1:4" ht="25.5">
      <c r="A4826" s="405">
        <v>7741</v>
      </c>
      <c r="B4826" s="406" t="s">
        <v>11367</v>
      </c>
      <c r="C4826" s="405" t="s">
        <v>1303</v>
      </c>
      <c r="D4826" s="405">
        <v>159.76</v>
      </c>
    </row>
    <row r="4827" spans="1:4" ht="25.5">
      <c r="A4827" s="405">
        <v>7774</v>
      </c>
      <c r="B4827" s="406" t="s">
        <v>11368</v>
      </c>
      <c r="C4827" s="405" t="s">
        <v>1303</v>
      </c>
      <c r="D4827" s="405">
        <v>215.06</v>
      </c>
    </row>
    <row r="4828" spans="1:4" ht="25.5">
      <c r="A4828" s="405">
        <v>7744</v>
      </c>
      <c r="B4828" s="406" t="s">
        <v>11369</v>
      </c>
      <c r="C4828" s="405" t="s">
        <v>1303</v>
      </c>
      <c r="D4828" s="405">
        <v>247.91</v>
      </c>
    </row>
    <row r="4829" spans="1:4" ht="25.5">
      <c r="A4829" s="405">
        <v>7773</v>
      </c>
      <c r="B4829" s="406" t="s">
        <v>11370</v>
      </c>
      <c r="C4829" s="405" t="s">
        <v>1303</v>
      </c>
      <c r="D4829" s="405">
        <v>308.74</v>
      </c>
    </row>
    <row r="4830" spans="1:4" ht="25.5">
      <c r="A4830" s="405">
        <v>7754</v>
      </c>
      <c r="B4830" s="406" t="s">
        <v>11371</v>
      </c>
      <c r="C4830" s="405" t="s">
        <v>1303</v>
      </c>
      <c r="D4830" s="405">
        <v>419.56</v>
      </c>
    </row>
    <row r="4831" spans="1:4" ht="38.25">
      <c r="A4831" s="405">
        <v>7735</v>
      </c>
      <c r="B4831" s="406" t="s">
        <v>11372</v>
      </c>
      <c r="C4831" s="405" t="s">
        <v>1303</v>
      </c>
      <c r="D4831" s="405">
        <v>575.05999999999995</v>
      </c>
    </row>
    <row r="4832" spans="1:4" ht="25.5">
      <c r="A4832" s="405">
        <v>7755</v>
      </c>
      <c r="B4832" s="406" t="s">
        <v>11373</v>
      </c>
      <c r="C4832" s="405" t="s">
        <v>1303</v>
      </c>
      <c r="D4832" s="405">
        <v>154.22</v>
      </c>
    </row>
    <row r="4833" spans="1:4" ht="25.5">
      <c r="A4833" s="405">
        <v>7776</v>
      </c>
      <c r="B4833" s="406" t="s">
        <v>11374</v>
      </c>
      <c r="C4833" s="405" t="s">
        <v>1303</v>
      </c>
      <c r="D4833" s="405">
        <v>200.72</v>
      </c>
    </row>
    <row r="4834" spans="1:4" ht="25.5">
      <c r="A4834" s="405">
        <v>7743</v>
      </c>
      <c r="B4834" s="406" t="s">
        <v>11375</v>
      </c>
      <c r="C4834" s="405" t="s">
        <v>1303</v>
      </c>
      <c r="D4834" s="405">
        <v>265.07</v>
      </c>
    </row>
    <row r="4835" spans="1:4" ht="25.5">
      <c r="A4835" s="405">
        <v>7733</v>
      </c>
      <c r="B4835" s="406" t="s">
        <v>11376</v>
      </c>
      <c r="C4835" s="405" t="s">
        <v>1303</v>
      </c>
      <c r="D4835" s="405">
        <v>295.57</v>
      </c>
    </row>
    <row r="4836" spans="1:4" ht="25.5">
      <c r="A4836" s="405">
        <v>7775</v>
      </c>
      <c r="B4836" s="406" t="s">
        <v>11377</v>
      </c>
      <c r="C4836" s="405" t="s">
        <v>1303</v>
      </c>
      <c r="D4836" s="405">
        <v>363.64</v>
      </c>
    </row>
    <row r="4837" spans="1:4" ht="25.5">
      <c r="A4837" s="405">
        <v>7734</v>
      </c>
      <c r="B4837" s="406" t="s">
        <v>11378</v>
      </c>
      <c r="C4837" s="405" t="s">
        <v>1303</v>
      </c>
      <c r="D4837" s="405">
        <v>525.72</v>
      </c>
    </row>
    <row r="4838" spans="1:4" ht="25.5">
      <c r="A4838" s="405">
        <v>7753</v>
      </c>
      <c r="B4838" s="406" t="s">
        <v>11379</v>
      </c>
      <c r="C4838" s="405" t="s">
        <v>1303</v>
      </c>
      <c r="D4838" s="405">
        <v>266.55</v>
      </c>
    </row>
    <row r="4839" spans="1:4" ht="25.5">
      <c r="A4839" s="405">
        <v>13256</v>
      </c>
      <c r="B4839" s="406" t="s">
        <v>11380</v>
      </c>
      <c r="C4839" s="405" t="s">
        <v>1303</v>
      </c>
      <c r="D4839" s="405">
        <v>311.14999999999998</v>
      </c>
    </row>
    <row r="4840" spans="1:4" ht="25.5">
      <c r="A4840" s="405">
        <v>7757</v>
      </c>
      <c r="B4840" s="406" t="s">
        <v>11381</v>
      </c>
      <c r="C4840" s="405" t="s">
        <v>1303</v>
      </c>
      <c r="D4840" s="405">
        <v>377.75</v>
      </c>
    </row>
    <row r="4841" spans="1:4" ht="25.5">
      <c r="A4841" s="405">
        <v>7758</v>
      </c>
      <c r="B4841" s="406" t="s">
        <v>11382</v>
      </c>
      <c r="C4841" s="405" t="s">
        <v>1303</v>
      </c>
      <c r="D4841" s="405">
        <v>561.87</v>
      </c>
    </row>
    <row r="4842" spans="1:4" ht="25.5">
      <c r="A4842" s="405">
        <v>7759</v>
      </c>
      <c r="B4842" s="406" t="s">
        <v>11383</v>
      </c>
      <c r="C4842" s="405" t="s">
        <v>1303</v>
      </c>
      <c r="D4842" s="407">
        <v>1224.1099999999999</v>
      </c>
    </row>
    <row r="4843" spans="1:4" ht="25.5">
      <c r="A4843" s="405">
        <v>40334</v>
      </c>
      <c r="B4843" s="406" t="s">
        <v>11384</v>
      </c>
      <c r="C4843" s="405" t="s">
        <v>1303</v>
      </c>
      <c r="D4843" s="405">
        <v>66.09</v>
      </c>
    </row>
    <row r="4844" spans="1:4" ht="25.5">
      <c r="A4844" s="405">
        <v>7745</v>
      </c>
      <c r="B4844" s="406" t="s">
        <v>11385</v>
      </c>
      <c r="C4844" s="405" t="s">
        <v>1303</v>
      </c>
      <c r="D4844" s="405">
        <v>69.84</v>
      </c>
    </row>
    <row r="4845" spans="1:4" ht="25.5">
      <c r="A4845" s="405">
        <v>7714</v>
      </c>
      <c r="B4845" s="406" t="s">
        <v>11386</v>
      </c>
      <c r="C4845" s="405" t="s">
        <v>1303</v>
      </c>
      <c r="D4845" s="405">
        <v>92.22</v>
      </c>
    </row>
    <row r="4846" spans="1:4" ht="25.5">
      <c r="A4846" s="405">
        <v>7725</v>
      </c>
      <c r="B4846" s="406" t="s">
        <v>11387</v>
      </c>
      <c r="C4846" s="405" t="s">
        <v>1303</v>
      </c>
      <c r="D4846" s="405">
        <v>122</v>
      </c>
    </row>
    <row r="4847" spans="1:4" ht="25.5">
      <c r="A4847" s="405">
        <v>7742</v>
      </c>
      <c r="B4847" s="406" t="s">
        <v>11388</v>
      </c>
      <c r="C4847" s="405" t="s">
        <v>1303</v>
      </c>
      <c r="D4847" s="405">
        <v>171.24</v>
      </c>
    </row>
    <row r="4848" spans="1:4" ht="25.5">
      <c r="A4848" s="405">
        <v>7750</v>
      </c>
      <c r="B4848" s="406" t="s">
        <v>11389</v>
      </c>
      <c r="C4848" s="405" t="s">
        <v>1303</v>
      </c>
      <c r="D4848" s="405">
        <v>194.19</v>
      </c>
    </row>
    <row r="4849" spans="1:4" ht="25.5">
      <c r="A4849" s="405">
        <v>7756</v>
      </c>
      <c r="B4849" s="406" t="s">
        <v>11390</v>
      </c>
      <c r="C4849" s="405" t="s">
        <v>1303</v>
      </c>
      <c r="D4849" s="405">
        <v>239.74</v>
      </c>
    </row>
    <row r="4850" spans="1:4" ht="25.5">
      <c r="A4850" s="405">
        <v>7765</v>
      </c>
      <c r="B4850" s="406" t="s">
        <v>11391</v>
      </c>
      <c r="C4850" s="405" t="s">
        <v>1303</v>
      </c>
      <c r="D4850" s="405">
        <v>294.36</v>
      </c>
    </row>
    <row r="4851" spans="1:4" ht="25.5">
      <c r="A4851" s="405">
        <v>12569</v>
      </c>
      <c r="B4851" s="406" t="s">
        <v>11392</v>
      </c>
      <c r="C4851" s="405" t="s">
        <v>1303</v>
      </c>
      <c r="D4851" s="405">
        <v>316.75</v>
      </c>
    </row>
    <row r="4852" spans="1:4" ht="25.5">
      <c r="A4852" s="405">
        <v>7766</v>
      </c>
      <c r="B4852" s="406" t="s">
        <v>11393</v>
      </c>
      <c r="C4852" s="405" t="s">
        <v>1303</v>
      </c>
      <c r="D4852" s="405">
        <v>428.11</v>
      </c>
    </row>
    <row r="4853" spans="1:4" ht="25.5">
      <c r="A4853" s="405">
        <v>7767</v>
      </c>
      <c r="B4853" s="406" t="s">
        <v>11394</v>
      </c>
      <c r="C4853" s="405" t="s">
        <v>1303</v>
      </c>
      <c r="D4853" s="405">
        <v>659.7</v>
      </c>
    </row>
    <row r="4854" spans="1:4" ht="25.5">
      <c r="A4854" s="405">
        <v>7727</v>
      </c>
      <c r="B4854" s="406" t="s">
        <v>11395</v>
      </c>
      <c r="C4854" s="405" t="s">
        <v>1303</v>
      </c>
      <c r="D4854" s="407">
        <v>1432.66</v>
      </c>
    </row>
    <row r="4855" spans="1:4" ht="25.5">
      <c r="A4855" s="405">
        <v>7760</v>
      </c>
      <c r="B4855" s="406" t="s">
        <v>11396</v>
      </c>
      <c r="C4855" s="405" t="s">
        <v>1303</v>
      </c>
      <c r="D4855" s="405">
        <v>69.5</v>
      </c>
    </row>
    <row r="4856" spans="1:4" ht="25.5">
      <c r="A4856" s="405">
        <v>7761</v>
      </c>
      <c r="B4856" s="406" t="s">
        <v>11397</v>
      </c>
      <c r="C4856" s="405" t="s">
        <v>1303</v>
      </c>
      <c r="D4856" s="405">
        <v>73.87</v>
      </c>
    </row>
    <row r="4857" spans="1:4" ht="25.5">
      <c r="A4857" s="405">
        <v>7752</v>
      </c>
      <c r="B4857" s="406" t="s">
        <v>11398</v>
      </c>
      <c r="C4857" s="405" t="s">
        <v>1303</v>
      </c>
      <c r="D4857" s="405">
        <v>89.48</v>
      </c>
    </row>
    <row r="4858" spans="1:4" ht="25.5">
      <c r="A4858" s="405">
        <v>7762</v>
      </c>
      <c r="B4858" s="406" t="s">
        <v>11399</v>
      </c>
      <c r="C4858" s="405" t="s">
        <v>1303</v>
      </c>
      <c r="D4858" s="405">
        <v>117.07</v>
      </c>
    </row>
    <row r="4859" spans="1:4" ht="25.5">
      <c r="A4859" s="405">
        <v>7722</v>
      </c>
      <c r="B4859" s="406" t="s">
        <v>11400</v>
      </c>
      <c r="C4859" s="405" t="s">
        <v>1303</v>
      </c>
      <c r="D4859" s="405">
        <v>180.53</v>
      </c>
    </row>
    <row r="4860" spans="1:4" ht="25.5">
      <c r="A4860" s="405">
        <v>7763</v>
      </c>
      <c r="B4860" s="406" t="s">
        <v>11401</v>
      </c>
      <c r="C4860" s="405" t="s">
        <v>1303</v>
      </c>
      <c r="D4860" s="405">
        <v>201.18</v>
      </c>
    </row>
    <row r="4861" spans="1:4" ht="25.5">
      <c r="A4861" s="405">
        <v>7764</v>
      </c>
      <c r="B4861" s="406" t="s">
        <v>11402</v>
      </c>
      <c r="C4861" s="405" t="s">
        <v>1303</v>
      </c>
      <c r="D4861" s="405">
        <v>302.2</v>
      </c>
    </row>
    <row r="4862" spans="1:4" ht="25.5">
      <c r="A4862" s="405">
        <v>12572</v>
      </c>
      <c r="B4862" s="406" t="s">
        <v>11403</v>
      </c>
      <c r="C4862" s="405" t="s">
        <v>1303</v>
      </c>
      <c r="D4862" s="405">
        <v>396.22</v>
      </c>
    </row>
    <row r="4863" spans="1:4" ht="25.5">
      <c r="A4863" s="405">
        <v>12573</v>
      </c>
      <c r="B4863" s="406" t="s">
        <v>11404</v>
      </c>
      <c r="C4863" s="405" t="s">
        <v>1303</v>
      </c>
      <c r="D4863" s="405">
        <v>416.36</v>
      </c>
    </row>
    <row r="4864" spans="1:4" ht="25.5">
      <c r="A4864" s="405">
        <v>12574</v>
      </c>
      <c r="B4864" s="406" t="s">
        <v>11405</v>
      </c>
      <c r="C4864" s="405" t="s">
        <v>1303</v>
      </c>
      <c r="D4864" s="405">
        <v>541.03</v>
      </c>
    </row>
    <row r="4865" spans="1:4" ht="25.5">
      <c r="A4865" s="405">
        <v>12575</v>
      </c>
      <c r="B4865" s="406" t="s">
        <v>11406</v>
      </c>
      <c r="C4865" s="405" t="s">
        <v>1303</v>
      </c>
      <c r="D4865" s="405">
        <v>794.11</v>
      </c>
    </row>
    <row r="4866" spans="1:4" ht="25.5">
      <c r="A4866" s="405">
        <v>12576</v>
      </c>
      <c r="B4866" s="406" t="s">
        <v>11407</v>
      </c>
      <c r="C4866" s="405" t="s">
        <v>1303</v>
      </c>
      <c r="D4866" s="405">
        <v>83.94</v>
      </c>
    </row>
    <row r="4867" spans="1:4" ht="25.5">
      <c r="A4867" s="405">
        <v>12577</v>
      </c>
      <c r="B4867" s="406" t="s">
        <v>11408</v>
      </c>
      <c r="C4867" s="405" t="s">
        <v>1303</v>
      </c>
      <c r="D4867" s="405">
        <v>108.56</v>
      </c>
    </row>
    <row r="4868" spans="1:4" ht="25.5">
      <c r="A4868" s="405">
        <v>12578</v>
      </c>
      <c r="B4868" s="406" t="s">
        <v>11409</v>
      </c>
      <c r="C4868" s="405" t="s">
        <v>1303</v>
      </c>
      <c r="D4868" s="405">
        <v>145.61000000000001</v>
      </c>
    </row>
    <row r="4869" spans="1:4" ht="25.5">
      <c r="A4869" s="405">
        <v>12579</v>
      </c>
      <c r="B4869" s="406" t="s">
        <v>11410</v>
      </c>
      <c r="C4869" s="405" t="s">
        <v>1303</v>
      </c>
      <c r="D4869" s="405">
        <v>213.22</v>
      </c>
    </row>
    <row r="4870" spans="1:4" ht="25.5">
      <c r="A4870" s="405">
        <v>12580</v>
      </c>
      <c r="B4870" s="406" t="s">
        <v>11411</v>
      </c>
      <c r="C4870" s="405" t="s">
        <v>1303</v>
      </c>
      <c r="D4870" s="405">
        <v>275.25</v>
      </c>
    </row>
    <row r="4871" spans="1:4" ht="25.5">
      <c r="A4871" s="405">
        <v>12581</v>
      </c>
      <c r="B4871" s="406" t="s">
        <v>11412</v>
      </c>
      <c r="C4871" s="405" t="s">
        <v>1303</v>
      </c>
      <c r="D4871" s="405">
        <v>376.63</v>
      </c>
    </row>
    <row r="4872" spans="1:4" ht="38.25">
      <c r="A4872" s="405">
        <v>41785</v>
      </c>
      <c r="B4872" s="406" t="s">
        <v>11413</v>
      </c>
      <c r="C4872" s="405" t="s">
        <v>1303</v>
      </c>
      <c r="D4872" s="407">
        <v>1051.33</v>
      </c>
    </row>
    <row r="4873" spans="1:4" ht="38.25">
      <c r="A4873" s="405">
        <v>41781</v>
      </c>
      <c r="B4873" s="406" t="s">
        <v>11414</v>
      </c>
      <c r="C4873" s="405" t="s">
        <v>1303</v>
      </c>
      <c r="D4873" s="405">
        <v>299.74</v>
      </c>
    </row>
    <row r="4874" spans="1:4" ht="38.25">
      <c r="A4874" s="405">
        <v>41783</v>
      </c>
      <c r="B4874" s="406" t="s">
        <v>11415</v>
      </c>
      <c r="C4874" s="405" t="s">
        <v>1303</v>
      </c>
      <c r="D4874" s="405">
        <v>790.97</v>
      </c>
    </row>
    <row r="4875" spans="1:4" ht="38.25">
      <c r="A4875" s="405">
        <v>41786</v>
      </c>
      <c r="B4875" s="406" t="s">
        <v>11416</v>
      </c>
      <c r="C4875" s="405" t="s">
        <v>1303</v>
      </c>
      <c r="D4875" s="407">
        <v>1650.06</v>
      </c>
    </row>
    <row r="4876" spans="1:4" ht="38.25">
      <c r="A4876" s="405">
        <v>41779</v>
      </c>
      <c r="B4876" s="406" t="s">
        <v>11417</v>
      </c>
      <c r="C4876" s="405" t="s">
        <v>1303</v>
      </c>
      <c r="D4876" s="405">
        <v>114.96</v>
      </c>
    </row>
    <row r="4877" spans="1:4" ht="38.25">
      <c r="A4877" s="405">
        <v>41780</v>
      </c>
      <c r="B4877" s="406" t="s">
        <v>11418</v>
      </c>
      <c r="C4877" s="405" t="s">
        <v>1303</v>
      </c>
      <c r="D4877" s="405">
        <v>135.97</v>
      </c>
    </row>
    <row r="4878" spans="1:4" ht="38.25">
      <c r="A4878" s="405">
        <v>41782</v>
      </c>
      <c r="B4878" s="406" t="s">
        <v>11419</v>
      </c>
      <c r="C4878" s="405" t="s">
        <v>1303</v>
      </c>
      <c r="D4878" s="405">
        <v>560.5</v>
      </c>
    </row>
    <row r="4879" spans="1:4" ht="25.5">
      <c r="A4879" s="405">
        <v>38130</v>
      </c>
      <c r="B4879" s="406" t="s">
        <v>11420</v>
      </c>
      <c r="C4879" s="405" t="s">
        <v>1303</v>
      </c>
      <c r="D4879" s="405">
        <v>25.9</v>
      </c>
    </row>
    <row r="4880" spans="1:4" ht="25.5">
      <c r="A4880" s="405">
        <v>21123</v>
      </c>
      <c r="B4880" s="406" t="s">
        <v>11421</v>
      </c>
      <c r="C4880" s="405" t="s">
        <v>1303</v>
      </c>
      <c r="D4880" s="405">
        <v>7.35</v>
      </c>
    </row>
    <row r="4881" spans="1:4" ht="25.5">
      <c r="A4881" s="405">
        <v>21124</v>
      </c>
      <c r="B4881" s="406" t="s">
        <v>11422</v>
      </c>
      <c r="C4881" s="405" t="s">
        <v>1303</v>
      </c>
      <c r="D4881" s="405">
        <v>13.03</v>
      </c>
    </row>
    <row r="4882" spans="1:4" ht="25.5">
      <c r="A4882" s="405">
        <v>21125</v>
      </c>
      <c r="B4882" s="406" t="s">
        <v>11423</v>
      </c>
      <c r="C4882" s="405" t="s">
        <v>1303</v>
      </c>
      <c r="D4882" s="405">
        <v>20.91</v>
      </c>
    </row>
    <row r="4883" spans="1:4" ht="25.5">
      <c r="A4883" s="405">
        <v>38028</v>
      </c>
      <c r="B4883" s="406" t="s">
        <v>11424</v>
      </c>
      <c r="C4883" s="405" t="s">
        <v>1303</v>
      </c>
      <c r="D4883" s="405">
        <v>35.49</v>
      </c>
    </row>
    <row r="4884" spans="1:4" ht="25.5">
      <c r="A4884" s="405">
        <v>38029</v>
      </c>
      <c r="B4884" s="406" t="s">
        <v>11425</v>
      </c>
      <c r="C4884" s="405" t="s">
        <v>1303</v>
      </c>
      <c r="D4884" s="405">
        <v>54.1</v>
      </c>
    </row>
    <row r="4885" spans="1:4" ht="25.5">
      <c r="A4885" s="405">
        <v>38030</v>
      </c>
      <c r="B4885" s="406" t="s">
        <v>11426</v>
      </c>
      <c r="C4885" s="405" t="s">
        <v>1303</v>
      </c>
      <c r="D4885" s="405">
        <v>83.11</v>
      </c>
    </row>
    <row r="4886" spans="1:4" ht="25.5">
      <c r="A4886" s="405">
        <v>38031</v>
      </c>
      <c r="B4886" s="406" t="s">
        <v>11427</v>
      </c>
      <c r="C4886" s="405" t="s">
        <v>1303</v>
      </c>
      <c r="D4886" s="405">
        <v>131.69</v>
      </c>
    </row>
    <row r="4887" spans="1:4" ht="76.5">
      <c r="A4887" s="405">
        <v>39735</v>
      </c>
      <c r="B4887" s="406" t="s">
        <v>11428</v>
      </c>
      <c r="C4887" s="405" t="s">
        <v>1303</v>
      </c>
      <c r="D4887" s="405">
        <v>64.510000000000005</v>
      </c>
    </row>
    <row r="4888" spans="1:4" ht="76.5">
      <c r="A4888" s="405">
        <v>39734</v>
      </c>
      <c r="B4888" s="406" t="s">
        <v>11429</v>
      </c>
      <c r="C4888" s="405" t="s">
        <v>1303</v>
      </c>
      <c r="D4888" s="405">
        <v>76.53</v>
      </c>
    </row>
    <row r="4889" spans="1:4" ht="76.5">
      <c r="A4889" s="405">
        <v>39736</v>
      </c>
      <c r="B4889" s="406" t="s">
        <v>11430</v>
      </c>
      <c r="C4889" s="405" t="s">
        <v>1303</v>
      </c>
      <c r="D4889" s="405">
        <v>87.34</v>
      </c>
    </row>
    <row r="4890" spans="1:4" ht="76.5">
      <c r="A4890" s="405">
        <v>39737</v>
      </c>
      <c r="B4890" s="406" t="s">
        <v>11431</v>
      </c>
      <c r="C4890" s="405" t="s">
        <v>1303</v>
      </c>
      <c r="D4890" s="405">
        <v>11.74</v>
      </c>
    </row>
    <row r="4891" spans="1:4" ht="76.5">
      <c r="A4891" s="405">
        <v>39738</v>
      </c>
      <c r="B4891" s="406" t="s">
        <v>11432</v>
      </c>
      <c r="C4891" s="405" t="s">
        <v>1303</v>
      </c>
      <c r="D4891" s="405">
        <v>4.24</v>
      </c>
    </row>
    <row r="4892" spans="1:4" ht="76.5">
      <c r="A4892" s="405">
        <v>39739</v>
      </c>
      <c r="B4892" s="406" t="s">
        <v>11433</v>
      </c>
      <c r="C4892" s="405" t="s">
        <v>1303</v>
      </c>
      <c r="D4892" s="405">
        <v>60.4</v>
      </c>
    </row>
    <row r="4893" spans="1:4" ht="76.5">
      <c r="A4893" s="405">
        <v>39733</v>
      </c>
      <c r="B4893" s="406" t="s">
        <v>11434</v>
      </c>
      <c r="C4893" s="405" t="s">
        <v>1303</v>
      </c>
      <c r="D4893" s="405">
        <v>104.52</v>
      </c>
    </row>
    <row r="4894" spans="1:4" ht="76.5">
      <c r="A4894" s="405">
        <v>39854</v>
      </c>
      <c r="B4894" s="406" t="s">
        <v>11435</v>
      </c>
      <c r="C4894" s="405" t="s">
        <v>1303</v>
      </c>
      <c r="D4894" s="405">
        <v>106</v>
      </c>
    </row>
    <row r="4895" spans="1:4" ht="76.5">
      <c r="A4895" s="405">
        <v>39740</v>
      </c>
      <c r="B4895" s="406" t="s">
        <v>11436</v>
      </c>
      <c r="C4895" s="405" t="s">
        <v>1303</v>
      </c>
      <c r="D4895" s="405">
        <v>58</v>
      </c>
    </row>
    <row r="4896" spans="1:4" ht="76.5">
      <c r="A4896" s="405">
        <v>39741</v>
      </c>
      <c r="B4896" s="406" t="s">
        <v>11437</v>
      </c>
      <c r="C4896" s="405" t="s">
        <v>1303</v>
      </c>
      <c r="D4896" s="405">
        <v>10.69</v>
      </c>
    </row>
    <row r="4897" spans="1:4" ht="76.5">
      <c r="A4897" s="405">
        <v>39853</v>
      </c>
      <c r="B4897" s="406" t="s">
        <v>11438</v>
      </c>
      <c r="C4897" s="405" t="s">
        <v>1303</v>
      </c>
      <c r="D4897" s="405">
        <v>14.04</v>
      </c>
    </row>
    <row r="4898" spans="1:4" ht="76.5">
      <c r="A4898" s="405">
        <v>39742</v>
      </c>
      <c r="B4898" s="406" t="s">
        <v>11439</v>
      </c>
      <c r="C4898" s="405" t="s">
        <v>1303</v>
      </c>
      <c r="D4898" s="405">
        <v>46.62</v>
      </c>
    </row>
    <row r="4899" spans="1:4" ht="38.25">
      <c r="A4899" s="405">
        <v>39749</v>
      </c>
      <c r="B4899" s="406" t="s">
        <v>11440</v>
      </c>
      <c r="C4899" s="405" t="s">
        <v>1303</v>
      </c>
      <c r="D4899" s="405">
        <v>82.7</v>
      </c>
    </row>
    <row r="4900" spans="1:4" ht="38.25">
      <c r="A4900" s="405">
        <v>39751</v>
      </c>
      <c r="B4900" s="406" t="s">
        <v>11441</v>
      </c>
      <c r="C4900" s="405" t="s">
        <v>1303</v>
      </c>
      <c r="D4900" s="405">
        <v>150.28</v>
      </c>
    </row>
    <row r="4901" spans="1:4" ht="38.25">
      <c r="A4901" s="405">
        <v>39750</v>
      </c>
      <c r="B4901" s="406" t="s">
        <v>11442</v>
      </c>
      <c r="C4901" s="405" t="s">
        <v>1303</v>
      </c>
      <c r="D4901" s="405">
        <v>124.9</v>
      </c>
    </row>
    <row r="4902" spans="1:4" ht="38.25">
      <c r="A4902" s="405">
        <v>39747</v>
      </c>
      <c r="B4902" s="406" t="s">
        <v>11443</v>
      </c>
      <c r="C4902" s="405" t="s">
        <v>1303</v>
      </c>
      <c r="D4902" s="405">
        <v>40.18</v>
      </c>
    </row>
    <row r="4903" spans="1:4" ht="38.25">
      <c r="A4903" s="405">
        <v>39753</v>
      </c>
      <c r="B4903" s="406" t="s">
        <v>11444</v>
      </c>
      <c r="C4903" s="405" t="s">
        <v>1303</v>
      </c>
      <c r="D4903" s="405">
        <v>276.62</v>
      </c>
    </row>
    <row r="4904" spans="1:4" ht="38.25">
      <c r="A4904" s="405">
        <v>39754</v>
      </c>
      <c r="B4904" s="406" t="s">
        <v>11445</v>
      </c>
      <c r="C4904" s="405" t="s">
        <v>1303</v>
      </c>
      <c r="D4904" s="405">
        <v>407.54</v>
      </c>
    </row>
    <row r="4905" spans="1:4" ht="38.25">
      <c r="A4905" s="405">
        <v>39748</v>
      </c>
      <c r="B4905" s="406" t="s">
        <v>11446</v>
      </c>
      <c r="C4905" s="405" t="s">
        <v>1303</v>
      </c>
      <c r="D4905" s="405">
        <v>65.010000000000005</v>
      </c>
    </row>
    <row r="4906" spans="1:4" ht="38.25">
      <c r="A4906" s="405">
        <v>39755</v>
      </c>
      <c r="B4906" s="406" t="s">
        <v>11447</v>
      </c>
      <c r="C4906" s="405" t="s">
        <v>1303</v>
      </c>
      <c r="D4906" s="405">
        <v>617.91999999999996</v>
      </c>
    </row>
    <row r="4907" spans="1:4" ht="25.5">
      <c r="A4907" s="405">
        <v>12742</v>
      </c>
      <c r="B4907" s="406" t="s">
        <v>11448</v>
      </c>
      <c r="C4907" s="405" t="s">
        <v>1303</v>
      </c>
      <c r="D4907" s="405">
        <v>489.29</v>
      </c>
    </row>
    <row r="4908" spans="1:4" ht="25.5">
      <c r="A4908" s="405">
        <v>12713</v>
      </c>
      <c r="B4908" s="406" t="s">
        <v>11449</v>
      </c>
      <c r="C4908" s="405" t="s">
        <v>1303</v>
      </c>
      <c r="D4908" s="405">
        <v>25.95</v>
      </c>
    </row>
    <row r="4909" spans="1:4" ht="25.5">
      <c r="A4909" s="405">
        <v>12743</v>
      </c>
      <c r="B4909" s="406" t="s">
        <v>11450</v>
      </c>
      <c r="C4909" s="405" t="s">
        <v>1303</v>
      </c>
      <c r="D4909" s="405">
        <v>44.64</v>
      </c>
    </row>
    <row r="4910" spans="1:4" ht="25.5">
      <c r="A4910" s="405">
        <v>12744</v>
      </c>
      <c r="B4910" s="406" t="s">
        <v>11451</v>
      </c>
      <c r="C4910" s="405" t="s">
        <v>1303</v>
      </c>
      <c r="D4910" s="405">
        <v>56.65</v>
      </c>
    </row>
    <row r="4911" spans="1:4" ht="25.5">
      <c r="A4911" s="405">
        <v>12745</v>
      </c>
      <c r="B4911" s="406" t="s">
        <v>11452</v>
      </c>
      <c r="C4911" s="405" t="s">
        <v>1303</v>
      </c>
      <c r="D4911" s="405">
        <v>82.27</v>
      </c>
    </row>
    <row r="4912" spans="1:4" ht="25.5">
      <c r="A4912" s="405">
        <v>12746</v>
      </c>
      <c r="B4912" s="406" t="s">
        <v>11453</v>
      </c>
      <c r="C4912" s="405" t="s">
        <v>1303</v>
      </c>
      <c r="D4912" s="405">
        <v>111.1</v>
      </c>
    </row>
    <row r="4913" spans="1:4" ht="25.5">
      <c r="A4913" s="405">
        <v>12747</v>
      </c>
      <c r="B4913" s="406" t="s">
        <v>11454</v>
      </c>
      <c r="C4913" s="405" t="s">
        <v>1303</v>
      </c>
      <c r="D4913" s="405">
        <v>161.12</v>
      </c>
    </row>
    <row r="4914" spans="1:4" ht="25.5">
      <c r="A4914" s="405">
        <v>12748</v>
      </c>
      <c r="B4914" s="406" t="s">
        <v>11455</v>
      </c>
      <c r="C4914" s="405" t="s">
        <v>1303</v>
      </c>
      <c r="D4914" s="405">
        <v>226.99</v>
      </c>
    </row>
    <row r="4915" spans="1:4" ht="25.5">
      <c r="A4915" s="405">
        <v>12749</v>
      </c>
      <c r="B4915" s="406" t="s">
        <v>11456</v>
      </c>
      <c r="C4915" s="405" t="s">
        <v>1303</v>
      </c>
      <c r="D4915" s="405">
        <v>331.82</v>
      </c>
    </row>
    <row r="4916" spans="1:4" ht="38.25">
      <c r="A4916" s="405">
        <v>39726</v>
      </c>
      <c r="B4916" s="406" t="s">
        <v>11457</v>
      </c>
      <c r="C4916" s="405" t="s">
        <v>1303</v>
      </c>
      <c r="D4916" s="405">
        <v>108.99</v>
      </c>
    </row>
    <row r="4917" spans="1:4" ht="38.25">
      <c r="A4917" s="405">
        <v>39728</v>
      </c>
      <c r="B4917" s="406" t="s">
        <v>11458</v>
      </c>
      <c r="C4917" s="405" t="s">
        <v>1303</v>
      </c>
      <c r="D4917" s="405">
        <v>191.55</v>
      </c>
    </row>
    <row r="4918" spans="1:4" ht="38.25">
      <c r="A4918" s="405">
        <v>39727</v>
      </c>
      <c r="B4918" s="406" t="s">
        <v>11459</v>
      </c>
      <c r="C4918" s="405" t="s">
        <v>1303</v>
      </c>
      <c r="D4918" s="405">
        <v>157.63</v>
      </c>
    </row>
    <row r="4919" spans="1:4" ht="38.25">
      <c r="A4919" s="405">
        <v>39724</v>
      </c>
      <c r="B4919" s="406" t="s">
        <v>11460</v>
      </c>
      <c r="C4919" s="405" t="s">
        <v>1303</v>
      </c>
      <c r="D4919" s="405">
        <v>48.26</v>
      </c>
    </row>
    <row r="4920" spans="1:4" ht="38.25">
      <c r="A4920" s="405">
        <v>39729</v>
      </c>
      <c r="B4920" s="406" t="s">
        <v>11461</v>
      </c>
      <c r="C4920" s="405" t="s">
        <v>1303</v>
      </c>
      <c r="D4920" s="405">
        <v>265.26</v>
      </c>
    </row>
    <row r="4921" spans="1:4" ht="38.25">
      <c r="A4921" s="405">
        <v>39730</v>
      </c>
      <c r="B4921" s="406" t="s">
        <v>11462</v>
      </c>
      <c r="C4921" s="405" t="s">
        <v>1303</v>
      </c>
      <c r="D4921" s="405">
        <v>344.17</v>
      </c>
    </row>
    <row r="4922" spans="1:4" ht="38.25">
      <c r="A4922" s="405">
        <v>39731</v>
      </c>
      <c r="B4922" s="406" t="s">
        <v>11463</v>
      </c>
      <c r="C4922" s="405" t="s">
        <v>1303</v>
      </c>
      <c r="D4922" s="405">
        <v>509.73</v>
      </c>
    </row>
    <row r="4923" spans="1:4" ht="38.25">
      <c r="A4923" s="405">
        <v>39725</v>
      </c>
      <c r="B4923" s="406" t="s">
        <v>11464</v>
      </c>
      <c r="C4923" s="405" t="s">
        <v>1303</v>
      </c>
      <c r="D4923" s="405">
        <v>78.66</v>
      </c>
    </row>
    <row r="4924" spans="1:4" ht="38.25">
      <c r="A4924" s="405">
        <v>39732</v>
      </c>
      <c r="B4924" s="406" t="s">
        <v>11465</v>
      </c>
      <c r="C4924" s="405" t="s">
        <v>1303</v>
      </c>
      <c r="D4924" s="405">
        <v>750.3</v>
      </c>
    </row>
    <row r="4925" spans="1:4" ht="38.25">
      <c r="A4925" s="405">
        <v>39660</v>
      </c>
      <c r="B4925" s="406" t="s">
        <v>11466</v>
      </c>
      <c r="C4925" s="405" t="s">
        <v>1303</v>
      </c>
      <c r="D4925" s="405">
        <v>34.19</v>
      </c>
    </row>
    <row r="4926" spans="1:4" ht="38.25">
      <c r="A4926" s="405">
        <v>39662</v>
      </c>
      <c r="B4926" s="406" t="s">
        <v>11467</v>
      </c>
      <c r="C4926" s="405" t="s">
        <v>1303</v>
      </c>
      <c r="D4926" s="405">
        <v>16.38</v>
      </c>
    </row>
    <row r="4927" spans="1:4" ht="38.25">
      <c r="A4927" s="405">
        <v>39661</v>
      </c>
      <c r="B4927" s="406" t="s">
        <v>11468</v>
      </c>
      <c r="C4927" s="405" t="s">
        <v>1303</v>
      </c>
      <c r="D4927" s="405">
        <v>11.17</v>
      </c>
    </row>
    <row r="4928" spans="1:4" ht="38.25">
      <c r="A4928" s="405">
        <v>39666</v>
      </c>
      <c r="B4928" s="406" t="s">
        <v>11469</v>
      </c>
      <c r="C4928" s="405" t="s">
        <v>1303</v>
      </c>
      <c r="D4928" s="405">
        <v>51.43</v>
      </c>
    </row>
    <row r="4929" spans="1:4" ht="38.25">
      <c r="A4929" s="405">
        <v>39664</v>
      </c>
      <c r="B4929" s="406" t="s">
        <v>11470</v>
      </c>
      <c r="C4929" s="405" t="s">
        <v>1303</v>
      </c>
      <c r="D4929" s="405">
        <v>25.2</v>
      </c>
    </row>
    <row r="4930" spans="1:4" ht="38.25">
      <c r="A4930" s="405">
        <v>39663</v>
      </c>
      <c r="B4930" s="406" t="s">
        <v>11471</v>
      </c>
      <c r="C4930" s="405" t="s">
        <v>1303</v>
      </c>
      <c r="D4930" s="405">
        <v>20.149999999999999</v>
      </c>
    </row>
    <row r="4931" spans="1:4" ht="38.25">
      <c r="A4931" s="405">
        <v>39665</v>
      </c>
      <c r="B4931" s="406" t="s">
        <v>11472</v>
      </c>
      <c r="C4931" s="405" t="s">
        <v>1303</v>
      </c>
      <c r="D4931" s="405">
        <v>42.52</v>
      </c>
    </row>
    <row r="4932" spans="1:4" ht="38.25">
      <c r="A4932" s="405">
        <v>39752</v>
      </c>
      <c r="B4932" s="406" t="s">
        <v>11473</v>
      </c>
      <c r="C4932" s="405" t="s">
        <v>1303</v>
      </c>
      <c r="D4932" s="405">
        <v>213.83</v>
      </c>
    </row>
    <row r="4933" spans="1:4" ht="25.5">
      <c r="A4933" s="405">
        <v>12583</v>
      </c>
      <c r="B4933" s="406" t="s">
        <v>11474</v>
      </c>
      <c r="C4933" s="405" t="s">
        <v>1303</v>
      </c>
      <c r="D4933" s="405">
        <v>23.89</v>
      </c>
    </row>
    <row r="4934" spans="1:4" ht="25.5">
      <c r="A4934" s="405">
        <v>12584</v>
      </c>
      <c r="B4934" s="406" t="s">
        <v>11475</v>
      </c>
      <c r="C4934" s="405" t="s">
        <v>1303</v>
      </c>
      <c r="D4934" s="405">
        <v>22.99</v>
      </c>
    </row>
    <row r="4935" spans="1:4" ht="38.25">
      <c r="A4935" s="405">
        <v>13159</v>
      </c>
      <c r="B4935" s="406" t="s">
        <v>11476</v>
      </c>
      <c r="C4935" s="405" t="s">
        <v>1303</v>
      </c>
      <c r="D4935" s="405">
        <v>69.66</v>
      </c>
    </row>
    <row r="4936" spans="1:4" ht="38.25">
      <c r="A4936" s="405">
        <v>13168</v>
      </c>
      <c r="B4936" s="406" t="s">
        <v>11477</v>
      </c>
      <c r="C4936" s="405" t="s">
        <v>1303</v>
      </c>
      <c r="D4936" s="405">
        <v>104.74</v>
      </c>
    </row>
    <row r="4937" spans="1:4" ht="38.25">
      <c r="A4937" s="405">
        <v>13173</v>
      </c>
      <c r="B4937" s="406" t="s">
        <v>11478</v>
      </c>
      <c r="C4937" s="405" t="s">
        <v>1303</v>
      </c>
      <c r="D4937" s="405">
        <v>129.15</v>
      </c>
    </row>
    <row r="4938" spans="1:4" ht="38.25">
      <c r="A4938" s="405">
        <v>37449</v>
      </c>
      <c r="B4938" s="406" t="s">
        <v>11479</v>
      </c>
      <c r="C4938" s="405" t="s">
        <v>1303</v>
      </c>
      <c r="D4938" s="405">
        <v>21.35</v>
      </c>
    </row>
    <row r="4939" spans="1:4" ht="38.25">
      <c r="A4939" s="405">
        <v>37450</v>
      </c>
      <c r="B4939" s="406" t="s">
        <v>11480</v>
      </c>
      <c r="C4939" s="405" t="s">
        <v>1303</v>
      </c>
      <c r="D4939" s="405">
        <v>26.03</v>
      </c>
    </row>
    <row r="4940" spans="1:4" ht="38.25">
      <c r="A4940" s="405">
        <v>37451</v>
      </c>
      <c r="B4940" s="406" t="s">
        <v>11481</v>
      </c>
      <c r="C4940" s="405" t="s">
        <v>1303</v>
      </c>
      <c r="D4940" s="405">
        <v>39.86</v>
      </c>
    </row>
    <row r="4941" spans="1:4" ht="38.25">
      <c r="A4941" s="405">
        <v>37452</v>
      </c>
      <c r="B4941" s="406" t="s">
        <v>11482</v>
      </c>
      <c r="C4941" s="405" t="s">
        <v>1303</v>
      </c>
      <c r="D4941" s="405">
        <v>52.88</v>
      </c>
    </row>
    <row r="4942" spans="1:4" ht="38.25">
      <c r="A4942" s="405">
        <v>37453</v>
      </c>
      <c r="B4942" s="406" t="s">
        <v>11483</v>
      </c>
      <c r="C4942" s="405" t="s">
        <v>1303</v>
      </c>
      <c r="D4942" s="405">
        <v>66.349999999999994</v>
      </c>
    </row>
    <row r="4943" spans="1:4" ht="25.5">
      <c r="A4943" s="405">
        <v>7778</v>
      </c>
      <c r="B4943" s="406" t="s">
        <v>11484</v>
      </c>
      <c r="C4943" s="405" t="s">
        <v>1303</v>
      </c>
      <c r="D4943" s="405">
        <v>24.91</v>
      </c>
    </row>
    <row r="4944" spans="1:4" ht="25.5">
      <c r="A4944" s="405">
        <v>7796</v>
      </c>
      <c r="B4944" s="406" t="s">
        <v>11485</v>
      </c>
      <c r="C4944" s="405" t="s">
        <v>1303</v>
      </c>
      <c r="D4944" s="405">
        <v>30</v>
      </c>
    </row>
    <row r="4945" spans="1:4" ht="25.5">
      <c r="A4945" s="405">
        <v>7781</v>
      </c>
      <c r="B4945" s="406" t="s">
        <v>11486</v>
      </c>
      <c r="C4945" s="405" t="s">
        <v>1303</v>
      </c>
      <c r="D4945" s="405">
        <v>39.659999999999997</v>
      </c>
    </row>
    <row r="4946" spans="1:4" ht="25.5">
      <c r="A4946" s="405">
        <v>7795</v>
      </c>
      <c r="B4946" s="406" t="s">
        <v>11487</v>
      </c>
      <c r="C4946" s="405" t="s">
        <v>1303</v>
      </c>
      <c r="D4946" s="405">
        <v>57.45</v>
      </c>
    </row>
    <row r="4947" spans="1:4" ht="25.5">
      <c r="A4947" s="405">
        <v>7791</v>
      </c>
      <c r="B4947" s="406" t="s">
        <v>11488</v>
      </c>
      <c r="C4947" s="405" t="s">
        <v>1303</v>
      </c>
      <c r="D4947" s="405">
        <v>73.22</v>
      </c>
    </row>
    <row r="4948" spans="1:4" ht="25.5">
      <c r="A4948" s="405">
        <v>7783</v>
      </c>
      <c r="B4948" s="406" t="s">
        <v>11489</v>
      </c>
      <c r="C4948" s="405" t="s">
        <v>1303</v>
      </c>
      <c r="D4948" s="405">
        <v>27.96</v>
      </c>
    </row>
    <row r="4949" spans="1:4" ht="25.5">
      <c r="A4949" s="405">
        <v>7790</v>
      </c>
      <c r="B4949" s="406" t="s">
        <v>11490</v>
      </c>
      <c r="C4949" s="405" t="s">
        <v>1303</v>
      </c>
      <c r="D4949" s="405">
        <v>32.54</v>
      </c>
    </row>
    <row r="4950" spans="1:4" ht="25.5">
      <c r="A4950" s="405">
        <v>7785</v>
      </c>
      <c r="B4950" s="406" t="s">
        <v>11491</v>
      </c>
      <c r="C4950" s="405" t="s">
        <v>1303</v>
      </c>
      <c r="D4950" s="405">
        <v>42.71</v>
      </c>
    </row>
    <row r="4951" spans="1:4" ht="25.5">
      <c r="A4951" s="405">
        <v>7792</v>
      </c>
      <c r="B4951" s="406" t="s">
        <v>11492</v>
      </c>
      <c r="C4951" s="405" t="s">
        <v>1303</v>
      </c>
      <c r="D4951" s="405">
        <v>62.03</v>
      </c>
    </row>
    <row r="4952" spans="1:4" ht="25.5">
      <c r="A4952" s="405">
        <v>7793</v>
      </c>
      <c r="B4952" s="406" t="s">
        <v>11493</v>
      </c>
      <c r="C4952" s="405" t="s">
        <v>1303</v>
      </c>
      <c r="D4952" s="405">
        <v>80.05</v>
      </c>
    </row>
    <row r="4953" spans="1:4" ht="25.5">
      <c r="A4953" s="405">
        <v>12613</v>
      </c>
      <c r="B4953" s="406" t="s">
        <v>11494</v>
      </c>
      <c r="C4953" s="405" t="s">
        <v>1299</v>
      </c>
      <c r="D4953" s="405">
        <v>13.81</v>
      </c>
    </row>
    <row r="4954" spans="1:4" ht="25.5">
      <c r="A4954" s="405">
        <v>1031</v>
      </c>
      <c r="B4954" s="406" t="s">
        <v>11495</v>
      </c>
      <c r="C4954" s="405" t="s">
        <v>1299</v>
      </c>
      <c r="D4954" s="405">
        <v>9.07</v>
      </c>
    </row>
    <row r="4955" spans="1:4" ht="51">
      <c r="A4955" s="405">
        <v>39707</v>
      </c>
      <c r="B4955" s="406" t="s">
        <v>11496</v>
      </c>
      <c r="C4955" s="405" t="s">
        <v>1303</v>
      </c>
      <c r="D4955" s="405">
        <v>2.58</v>
      </c>
    </row>
    <row r="4956" spans="1:4" ht="51">
      <c r="A4956" s="405">
        <v>39708</v>
      </c>
      <c r="B4956" s="406" t="s">
        <v>11497</v>
      </c>
      <c r="C4956" s="405" t="s">
        <v>1303</v>
      </c>
      <c r="D4956" s="405">
        <v>2.5</v>
      </c>
    </row>
    <row r="4957" spans="1:4" ht="51">
      <c r="A4957" s="405">
        <v>39710</v>
      </c>
      <c r="B4957" s="406" t="s">
        <v>11498</v>
      </c>
      <c r="C4957" s="405" t="s">
        <v>1303</v>
      </c>
      <c r="D4957" s="405">
        <v>1.75</v>
      </c>
    </row>
    <row r="4958" spans="1:4" ht="51">
      <c r="A4958" s="405">
        <v>39709</v>
      </c>
      <c r="B4958" s="406" t="s">
        <v>11499</v>
      </c>
      <c r="C4958" s="405" t="s">
        <v>1303</v>
      </c>
      <c r="D4958" s="405">
        <v>2.44</v>
      </c>
    </row>
    <row r="4959" spans="1:4" ht="51">
      <c r="A4959" s="405">
        <v>39711</v>
      </c>
      <c r="B4959" s="406" t="s">
        <v>11500</v>
      </c>
      <c r="C4959" s="405" t="s">
        <v>1303</v>
      </c>
      <c r="D4959" s="405">
        <v>2.74</v>
      </c>
    </row>
    <row r="4960" spans="1:4" ht="51">
      <c r="A4960" s="405">
        <v>39712</v>
      </c>
      <c r="B4960" s="406" t="s">
        <v>11501</v>
      </c>
      <c r="C4960" s="405" t="s">
        <v>1303</v>
      </c>
      <c r="D4960" s="405">
        <v>0.96</v>
      </c>
    </row>
    <row r="4961" spans="1:4" ht="51">
      <c r="A4961" s="405">
        <v>39713</v>
      </c>
      <c r="B4961" s="406" t="s">
        <v>11502</v>
      </c>
      <c r="C4961" s="405" t="s">
        <v>1303</v>
      </c>
      <c r="D4961" s="405">
        <v>0.76</v>
      </c>
    </row>
    <row r="4962" spans="1:4" ht="51">
      <c r="A4962" s="405">
        <v>39714</v>
      </c>
      <c r="B4962" s="406" t="s">
        <v>11503</v>
      </c>
      <c r="C4962" s="405" t="s">
        <v>1303</v>
      </c>
      <c r="D4962" s="405">
        <v>1.74</v>
      </c>
    </row>
    <row r="4963" spans="1:4" ht="51">
      <c r="A4963" s="405">
        <v>39715</v>
      </c>
      <c r="B4963" s="406" t="s">
        <v>11504</v>
      </c>
      <c r="C4963" s="405" t="s">
        <v>1303</v>
      </c>
      <c r="D4963" s="405">
        <v>1.24</v>
      </c>
    </row>
    <row r="4964" spans="1:4" ht="51">
      <c r="A4964" s="405">
        <v>39716</v>
      </c>
      <c r="B4964" s="406" t="s">
        <v>11505</v>
      </c>
      <c r="C4964" s="405" t="s">
        <v>1303</v>
      </c>
      <c r="D4964" s="405">
        <v>0.94</v>
      </c>
    </row>
    <row r="4965" spans="1:4" ht="51">
      <c r="A4965" s="405">
        <v>39718</v>
      </c>
      <c r="B4965" s="406" t="s">
        <v>11506</v>
      </c>
      <c r="C4965" s="405" t="s">
        <v>1303</v>
      </c>
      <c r="D4965" s="405">
        <v>1.6</v>
      </c>
    </row>
    <row r="4966" spans="1:4" ht="38.25">
      <c r="A4966" s="405">
        <v>9813</v>
      </c>
      <c r="B4966" s="406" t="s">
        <v>11507</v>
      </c>
      <c r="C4966" s="405" t="s">
        <v>1303</v>
      </c>
      <c r="D4966" s="405">
        <v>3.52</v>
      </c>
    </row>
    <row r="4967" spans="1:4" ht="38.25">
      <c r="A4967" s="405">
        <v>9815</v>
      </c>
      <c r="B4967" s="406" t="s">
        <v>11508</v>
      </c>
      <c r="C4967" s="405" t="s">
        <v>1303</v>
      </c>
      <c r="D4967" s="405">
        <v>6.95</v>
      </c>
    </row>
    <row r="4968" spans="1:4" ht="51">
      <c r="A4968" s="405">
        <v>25876</v>
      </c>
      <c r="B4968" s="406" t="s">
        <v>11509</v>
      </c>
      <c r="C4968" s="405" t="s">
        <v>1303</v>
      </c>
      <c r="D4968" s="407">
        <v>3458.98</v>
      </c>
    </row>
    <row r="4969" spans="1:4" ht="51">
      <c r="A4969" s="405">
        <v>25888</v>
      </c>
      <c r="B4969" s="406" t="s">
        <v>11510</v>
      </c>
      <c r="C4969" s="405" t="s">
        <v>1303</v>
      </c>
      <c r="D4969" s="405">
        <v>84.77</v>
      </c>
    </row>
    <row r="4970" spans="1:4" ht="51">
      <c r="A4970" s="405">
        <v>25874</v>
      </c>
      <c r="B4970" s="406" t="s">
        <v>11511</v>
      </c>
      <c r="C4970" s="405" t="s">
        <v>1303</v>
      </c>
      <c r="D4970" s="407">
        <v>6066.54</v>
      </c>
    </row>
    <row r="4971" spans="1:4" ht="51">
      <c r="A4971" s="405">
        <v>25877</v>
      </c>
      <c r="B4971" s="406" t="s">
        <v>11512</v>
      </c>
      <c r="C4971" s="405" t="s">
        <v>1303</v>
      </c>
      <c r="D4971" s="407">
        <v>8278.02</v>
      </c>
    </row>
    <row r="4972" spans="1:4" ht="51">
      <c r="A4972" s="405">
        <v>25878</v>
      </c>
      <c r="B4972" s="406" t="s">
        <v>11513</v>
      </c>
      <c r="C4972" s="405" t="s">
        <v>1303</v>
      </c>
      <c r="D4972" s="405">
        <v>181.97</v>
      </c>
    </row>
    <row r="4973" spans="1:4" ht="51">
      <c r="A4973" s="405">
        <v>25879</v>
      </c>
      <c r="B4973" s="406" t="s">
        <v>11514</v>
      </c>
      <c r="C4973" s="405" t="s">
        <v>1303</v>
      </c>
      <c r="D4973" s="407">
        <v>7852.69</v>
      </c>
    </row>
    <row r="4974" spans="1:4" ht="51">
      <c r="A4974" s="405">
        <v>25887</v>
      </c>
      <c r="B4974" s="406" t="s">
        <v>11515</v>
      </c>
      <c r="C4974" s="405" t="s">
        <v>1303</v>
      </c>
      <c r="D4974" s="407">
        <v>3137.28</v>
      </c>
    </row>
    <row r="4975" spans="1:4" ht="51">
      <c r="A4975" s="405">
        <v>25880</v>
      </c>
      <c r="B4975" s="406" t="s">
        <v>11516</v>
      </c>
      <c r="C4975" s="405" t="s">
        <v>1303</v>
      </c>
      <c r="D4975" s="405">
        <v>283.67</v>
      </c>
    </row>
    <row r="4976" spans="1:4" ht="51">
      <c r="A4976" s="405">
        <v>25881</v>
      </c>
      <c r="B4976" s="406" t="s">
        <v>11517</v>
      </c>
      <c r="C4976" s="405" t="s">
        <v>1303</v>
      </c>
      <c r="D4976" s="405">
        <v>695.06</v>
      </c>
    </row>
    <row r="4977" spans="1:4" ht="51">
      <c r="A4977" s="405">
        <v>25882</v>
      </c>
      <c r="B4977" s="406" t="s">
        <v>11518</v>
      </c>
      <c r="C4977" s="405" t="s">
        <v>1303</v>
      </c>
      <c r="D4977" s="407">
        <v>1119.49</v>
      </c>
    </row>
    <row r="4978" spans="1:4" ht="51">
      <c r="A4978" s="405">
        <v>25883</v>
      </c>
      <c r="B4978" s="406" t="s">
        <v>11519</v>
      </c>
      <c r="C4978" s="405" t="s">
        <v>1303</v>
      </c>
      <c r="D4978" s="405">
        <v>18.059999999999999</v>
      </c>
    </row>
    <row r="4979" spans="1:4" ht="51">
      <c r="A4979" s="405">
        <v>25884</v>
      </c>
      <c r="B4979" s="406" t="s">
        <v>11520</v>
      </c>
      <c r="C4979" s="405" t="s">
        <v>1303</v>
      </c>
      <c r="D4979" s="407">
        <v>1965.42</v>
      </c>
    </row>
    <row r="4980" spans="1:4" ht="51">
      <c r="A4980" s="405">
        <v>25885</v>
      </c>
      <c r="B4980" s="406" t="s">
        <v>11521</v>
      </c>
      <c r="C4980" s="405" t="s">
        <v>1303</v>
      </c>
      <c r="D4980" s="407">
        <v>2923.13</v>
      </c>
    </row>
    <row r="4981" spans="1:4" ht="51">
      <c r="A4981" s="405">
        <v>25889</v>
      </c>
      <c r="B4981" s="406" t="s">
        <v>11522</v>
      </c>
      <c r="C4981" s="405" t="s">
        <v>1303</v>
      </c>
      <c r="D4981" s="407">
        <v>1465.87</v>
      </c>
    </row>
    <row r="4982" spans="1:4" ht="51">
      <c r="A4982" s="405">
        <v>25886</v>
      </c>
      <c r="B4982" s="406" t="s">
        <v>11523</v>
      </c>
      <c r="C4982" s="405" t="s">
        <v>1303</v>
      </c>
      <c r="D4982" s="405">
        <v>40.39</v>
      </c>
    </row>
    <row r="4983" spans="1:4" ht="51">
      <c r="A4983" s="405">
        <v>25875</v>
      </c>
      <c r="B4983" s="406" t="s">
        <v>11524</v>
      </c>
      <c r="C4983" s="405" t="s">
        <v>1303</v>
      </c>
      <c r="D4983" s="407">
        <v>1912.47</v>
      </c>
    </row>
    <row r="4984" spans="1:4" ht="25.5">
      <c r="A4984" s="405">
        <v>9876</v>
      </c>
      <c r="B4984" s="406" t="s">
        <v>11525</v>
      </c>
      <c r="C4984" s="405" t="s">
        <v>1303</v>
      </c>
      <c r="D4984" s="405">
        <v>12.75</v>
      </c>
    </row>
    <row r="4985" spans="1:4" ht="25.5">
      <c r="A4985" s="405">
        <v>9877</v>
      </c>
      <c r="B4985" s="406" t="s">
        <v>11526</v>
      </c>
      <c r="C4985" s="405" t="s">
        <v>1303</v>
      </c>
      <c r="D4985" s="405">
        <v>44.69</v>
      </c>
    </row>
    <row r="4986" spans="1:4" ht="25.5">
      <c r="A4986" s="405">
        <v>9878</v>
      </c>
      <c r="B4986" s="406" t="s">
        <v>11527</v>
      </c>
      <c r="C4986" s="405" t="s">
        <v>1303</v>
      </c>
      <c r="D4986" s="405">
        <v>58.21</v>
      </c>
    </row>
    <row r="4987" spans="1:4" ht="25.5">
      <c r="A4987" s="405">
        <v>9879</v>
      </c>
      <c r="B4987" s="406" t="s">
        <v>11528</v>
      </c>
      <c r="C4987" s="405" t="s">
        <v>1303</v>
      </c>
      <c r="D4987" s="405">
        <v>138.94</v>
      </c>
    </row>
    <row r="4988" spans="1:4" ht="63.75">
      <c r="A4988" s="405">
        <v>42001</v>
      </c>
      <c r="B4988" s="406" t="s">
        <v>11529</v>
      </c>
      <c r="C4988" s="405" t="s">
        <v>1303</v>
      </c>
      <c r="D4988" s="405">
        <v>367.05</v>
      </c>
    </row>
    <row r="4989" spans="1:4" ht="63.75">
      <c r="A4989" s="405">
        <v>41998</v>
      </c>
      <c r="B4989" s="406" t="s">
        <v>11530</v>
      </c>
      <c r="C4989" s="405" t="s">
        <v>1303</v>
      </c>
      <c r="D4989" s="405">
        <v>904.53</v>
      </c>
    </row>
    <row r="4990" spans="1:4" ht="63.75">
      <c r="A4990" s="405">
        <v>41999</v>
      </c>
      <c r="B4990" s="406" t="s">
        <v>11531</v>
      </c>
      <c r="C4990" s="405" t="s">
        <v>1303</v>
      </c>
      <c r="D4990" s="407">
        <v>1659.25</v>
      </c>
    </row>
    <row r="4991" spans="1:4" ht="63.75">
      <c r="A4991" s="405">
        <v>42000</v>
      </c>
      <c r="B4991" s="406" t="s">
        <v>11532</v>
      </c>
      <c r="C4991" s="405" t="s">
        <v>1303</v>
      </c>
      <c r="D4991" s="407">
        <v>2833.48</v>
      </c>
    </row>
    <row r="4992" spans="1:4" ht="63.75">
      <c r="A4992" s="405">
        <v>38053</v>
      </c>
      <c r="B4992" s="406" t="s">
        <v>11533</v>
      </c>
      <c r="C4992" s="405" t="s">
        <v>1303</v>
      </c>
      <c r="D4992" s="405">
        <v>11.75</v>
      </c>
    </row>
    <row r="4993" spans="1:4" ht="63.75">
      <c r="A4993" s="405">
        <v>38054</v>
      </c>
      <c r="B4993" s="406" t="s">
        <v>11534</v>
      </c>
      <c r="C4993" s="405" t="s">
        <v>1303</v>
      </c>
      <c r="D4993" s="405">
        <v>20.2</v>
      </c>
    </row>
    <row r="4994" spans="1:4" ht="63.75">
      <c r="A4994" s="405">
        <v>38052</v>
      </c>
      <c r="B4994" s="406" t="s">
        <v>11535</v>
      </c>
      <c r="C4994" s="405" t="s">
        <v>1303</v>
      </c>
      <c r="D4994" s="405">
        <v>5.69</v>
      </c>
    </row>
    <row r="4995" spans="1:4" ht="63.75">
      <c r="A4995" s="405">
        <v>38051</v>
      </c>
      <c r="B4995" s="406" t="s">
        <v>11536</v>
      </c>
      <c r="C4995" s="405" t="s">
        <v>1303</v>
      </c>
      <c r="D4995" s="405">
        <v>3.54</v>
      </c>
    </row>
    <row r="4996" spans="1:4">
      <c r="A4996" s="405">
        <v>38787</v>
      </c>
      <c r="B4996" s="406" t="s">
        <v>11537</v>
      </c>
      <c r="C4996" s="405" t="s">
        <v>1303</v>
      </c>
      <c r="D4996" s="405">
        <v>3.52</v>
      </c>
    </row>
    <row r="4997" spans="1:4">
      <c r="A4997" s="405">
        <v>38825</v>
      </c>
      <c r="B4997" s="406" t="s">
        <v>11538</v>
      </c>
      <c r="C4997" s="405" t="s">
        <v>1303</v>
      </c>
      <c r="D4997" s="405">
        <v>4.6100000000000003</v>
      </c>
    </row>
    <row r="4998" spans="1:4">
      <c r="A4998" s="405">
        <v>38826</v>
      </c>
      <c r="B4998" s="406" t="s">
        <v>11539</v>
      </c>
      <c r="C4998" s="405" t="s">
        <v>1303</v>
      </c>
      <c r="D4998" s="405">
        <v>6.83</v>
      </c>
    </row>
    <row r="4999" spans="1:4">
      <c r="A4999" s="405">
        <v>38827</v>
      </c>
      <c r="B4999" s="406" t="s">
        <v>11540</v>
      </c>
      <c r="C4999" s="405" t="s">
        <v>1303</v>
      </c>
      <c r="D4999" s="405">
        <v>10.98</v>
      </c>
    </row>
    <row r="5000" spans="1:4" ht="25.5">
      <c r="A5000" s="405">
        <v>38830</v>
      </c>
      <c r="B5000" s="406" t="s">
        <v>11541</v>
      </c>
      <c r="C5000" s="405" t="s">
        <v>1303</v>
      </c>
      <c r="D5000" s="405">
        <v>15.37</v>
      </c>
    </row>
    <row r="5001" spans="1:4" ht="25.5">
      <c r="A5001" s="405">
        <v>38828</v>
      </c>
      <c r="B5001" s="406" t="s">
        <v>11542</v>
      </c>
      <c r="C5001" s="405" t="s">
        <v>1303</v>
      </c>
      <c r="D5001" s="405">
        <v>6.78</v>
      </c>
    </row>
    <row r="5002" spans="1:4" ht="25.5">
      <c r="A5002" s="405">
        <v>38829</v>
      </c>
      <c r="B5002" s="406" t="s">
        <v>11543</v>
      </c>
      <c r="C5002" s="405" t="s">
        <v>1303</v>
      </c>
      <c r="D5002" s="405">
        <v>11.1</v>
      </c>
    </row>
    <row r="5003" spans="1:4" ht="25.5">
      <c r="A5003" s="405">
        <v>38831</v>
      </c>
      <c r="B5003" s="406" t="s">
        <v>11544</v>
      </c>
      <c r="C5003" s="405" t="s">
        <v>1303</v>
      </c>
      <c r="D5003" s="405">
        <v>21.44</v>
      </c>
    </row>
    <row r="5004" spans="1:4" ht="25.5">
      <c r="A5004" s="405">
        <v>36274</v>
      </c>
      <c r="B5004" s="406" t="s">
        <v>11545</v>
      </c>
      <c r="C5004" s="405" t="s">
        <v>1303</v>
      </c>
      <c r="D5004" s="405">
        <v>5.7</v>
      </c>
    </row>
    <row r="5005" spans="1:4" ht="25.5">
      <c r="A5005" s="405">
        <v>36278</v>
      </c>
      <c r="B5005" s="406" t="s">
        <v>11546</v>
      </c>
      <c r="C5005" s="405" t="s">
        <v>1303</v>
      </c>
      <c r="D5005" s="405">
        <v>7.73</v>
      </c>
    </row>
    <row r="5006" spans="1:4">
      <c r="A5006" s="405">
        <v>38977</v>
      </c>
      <c r="B5006" s="406" t="s">
        <v>11547</v>
      </c>
      <c r="C5006" s="405" t="s">
        <v>1303</v>
      </c>
      <c r="D5006" s="405">
        <v>117.66</v>
      </c>
    </row>
    <row r="5007" spans="1:4">
      <c r="A5007" s="405">
        <v>38971</v>
      </c>
      <c r="B5007" s="406" t="s">
        <v>11548</v>
      </c>
      <c r="C5007" s="405" t="s">
        <v>1303</v>
      </c>
      <c r="D5007" s="405">
        <v>9.69</v>
      </c>
    </row>
    <row r="5008" spans="1:4">
      <c r="A5008" s="405">
        <v>38972</v>
      </c>
      <c r="B5008" s="406" t="s">
        <v>11549</v>
      </c>
      <c r="C5008" s="405" t="s">
        <v>1303</v>
      </c>
      <c r="D5008" s="405">
        <v>14.76</v>
      </c>
    </row>
    <row r="5009" spans="1:4">
      <c r="A5009" s="405">
        <v>38973</v>
      </c>
      <c r="B5009" s="406" t="s">
        <v>11550</v>
      </c>
      <c r="C5009" s="405" t="s">
        <v>1303</v>
      </c>
      <c r="D5009" s="405">
        <v>19.53</v>
      </c>
    </row>
    <row r="5010" spans="1:4">
      <c r="A5010" s="405">
        <v>38974</v>
      </c>
      <c r="B5010" s="406" t="s">
        <v>11551</v>
      </c>
      <c r="C5010" s="405" t="s">
        <v>1303</v>
      </c>
      <c r="D5010" s="405">
        <v>28.48</v>
      </c>
    </row>
    <row r="5011" spans="1:4">
      <c r="A5011" s="405">
        <v>38975</v>
      </c>
      <c r="B5011" s="406" t="s">
        <v>11552</v>
      </c>
      <c r="C5011" s="405" t="s">
        <v>1303</v>
      </c>
      <c r="D5011" s="405">
        <v>47.46</v>
      </c>
    </row>
    <row r="5012" spans="1:4">
      <c r="A5012" s="405">
        <v>38976</v>
      </c>
      <c r="B5012" s="406" t="s">
        <v>11553</v>
      </c>
      <c r="C5012" s="405" t="s">
        <v>1303</v>
      </c>
      <c r="D5012" s="405">
        <v>66.56</v>
      </c>
    </row>
    <row r="5013" spans="1:4" ht="25.5">
      <c r="A5013" s="405">
        <v>38986</v>
      </c>
      <c r="B5013" s="406" t="s">
        <v>11554</v>
      </c>
      <c r="C5013" s="405" t="s">
        <v>1303</v>
      </c>
      <c r="D5013" s="405">
        <v>133.94999999999999</v>
      </c>
    </row>
    <row r="5014" spans="1:4" ht="25.5">
      <c r="A5014" s="405">
        <v>38978</v>
      </c>
      <c r="B5014" s="406" t="s">
        <v>11555</v>
      </c>
      <c r="C5014" s="405" t="s">
        <v>1303</v>
      </c>
      <c r="D5014" s="405">
        <v>5.7</v>
      </c>
    </row>
    <row r="5015" spans="1:4" ht="25.5">
      <c r="A5015" s="405">
        <v>38979</v>
      </c>
      <c r="B5015" s="406" t="s">
        <v>11556</v>
      </c>
      <c r="C5015" s="405" t="s">
        <v>1303</v>
      </c>
      <c r="D5015" s="405">
        <v>7.73</v>
      </c>
    </row>
    <row r="5016" spans="1:4" ht="25.5">
      <c r="A5016" s="405">
        <v>38980</v>
      </c>
      <c r="B5016" s="406" t="s">
        <v>11557</v>
      </c>
      <c r="C5016" s="405" t="s">
        <v>1303</v>
      </c>
      <c r="D5016" s="405">
        <v>12.92</v>
      </c>
    </row>
    <row r="5017" spans="1:4" ht="25.5">
      <c r="A5017" s="405">
        <v>38981</v>
      </c>
      <c r="B5017" s="406" t="s">
        <v>11558</v>
      </c>
      <c r="C5017" s="405" t="s">
        <v>1303</v>
      </c>
      <c r="D5017" s="405">
        <v>17.899999999999999</v>
      </c>
    </row>
    <row r="5018" spans="1:4" ht="25.5">
      <c r="A5018" s="405">
        <v>38982</v>
      </c>
      <c r="B5018" s="406" t="s">
        <v>11559</v>
      </c>
      <c r="C5018" s="405" t="s">
        <v>1303</v>
      </c>
      <c r="D5018" s="405">
        <v>26.05</v>
      </c>
    </row>
    <row r="5019" spans="1:4" ht="25.5">
      <c r="A5019" s="405">
        <v>38983</v>
      </c>
      <c r="B5019" s="406" t="s">
        <v>11560</v>
      </c>
      <c r="C5019" s="405" t="s">
        <v>1303</v>
      </c>
      <c r="D5019" s="405">
        <v>34.53</v>
      </c>
    </row>
    <row r="5020" spans="1:4" ht="25.5">
      <c r="A5020" s="405">
        <v>38984</v>
      </c>
      <c r="B5020" s="406" t="s">
        <v>11561</v>
      </c>
      <c r="C5020" s="405" t="s">
        <v>1303</v>
      </c>
      <c r="D5020" s="405">
        <v>66.61</v>
      </c>
    </row>
    <row r="5021" spans="1:4" ht="25.5">
      <c r="A5021" s="405">
        <v>38985</v>
      </c>
      <c r="B5021" s="406" t="s">
        <v>11562</v>
      </c>
      <c r="C5021" s="405" t="s">
        <v>1303</v>
      </c>
      <c r="D5021" s="405">
        <v>98.6</v>
      </c>
    </row>
    <row r="5022" spans="1:4" ht="25.5">
      <c r="A5022" s="405">
        <v>9836</v>
      </c>
      <c r="B5022" s="406" t="s">
        <v>11563</v>
      </c>
      <c r="C5022" s="405" t="s">
        <v>1303</v>
      </c>
      <c r="D5022" s="405">
        <v>8.32</v>
      </c>
    </row>
    <row r="5023" spans="1:4" ht="25.5">
      <c r="A5023" s="405">
        <v>20065</v>
      </c>
      <c r="B5023" s="406" t="s">
        <v>11564</v>
      </c>
      <c r="C5023" s="405" t="s">
        <v>1303</v>
      </c>
      <c r="D5023" s="405">
        <v>21.28</v>
      </c>
    </row>
    <row r="5024" spans="1:4" ht="25.5">
      <c r="A5024" s="405">
        <v>9835</v>
      </c>
      <c r="B5024" s="406" t="s">
        <v>11565</v>
      </c>
      <c r="C5024" s="405" t="s">
        <v>1303</v>
      </c>
      <c r="D5024" s="405">
        <v>3</v>
      </c>
    </row>
    <row r="5025" spans="1:4" ht="25.5">
      <c r="A5025" s="405">
        <v>38032</v>
      </c>
      <c r="B5025" s="406" t="s">
        <v>11566</v>
      </c>
      <c r="C5025" s="405" t="s">
        <v>1303</v>
      </c>
      <c r="D5025" s="405">
        <v>30.83</v>
      </c>
    </row>
    <row r="5026" spans="1:4" ht="25.5">
      <c r="A5026" s="405">
        <v>38033</v>
      </c>
      <c r="B5026" s="406" t="s">
        <v>11567</v>
      </c>
      <c r="C5026" s="405" t="s">
        <v>1303</v>
      </c>
      <c r="D5026" s="405">
        <v>50.45</v>
      </c>
    </row>
    <row r="5027" spans="1:4" ht="25.5">
      <c r="A5027" s="405">
        <v>38034</v>
      </c>
      <c r="B5027" s="406" t="s">
        <v>11568</v>
      </c>
      <c r="C5027" s="405" t="s">
        <v>1303</v>
      </c>
      <c r="D5027" s="405">
        <v>83.46</v>
      </c>
    </row>
    <row r="5028" spans="1:4" ht="25.5">
      <c r="A5028" s="405">
        <v>38035</v>
      </c>
      <c r="B5028" s="406" t="s">
        <v>11569</v>
      </c>
      <c r="C5028" s="405" t="s">
        <v>1303</v>
      </c>
      <c r="D5028" s="405">
        <v>116.3</v>
      </c>
    </row>
    <row r="5029" spans="1:4" ht="25.5">
      <c r="A5029" s="405">
        <v>38036</v>
      </c>
      <c r="B5029" s="406" t="s">
        <v>11570</v>
      </c>
      <c r="C5029" s="405" t="s">
        <v>1303</v>
      </c>
      <c r="D5029" s="405">
        <v>164.1</v>
      </c>
    </row>
    <row r="5030" spans="1:4" ht="25.5">
      <c r="A5030" s="405">
        <v>38037</v>
      </c>
      <c r="B5030" s="406" t="s">
        <v>11571</v>
      </c>
      <c r="C5030" s="405" t="s">
        <v>1303</v>
      </c>
      <c r="D5030" s="405">
        <v>190.28</v>
      </c>
    </row>
    <row r="5031" spans="1:4" ht="38.25">
      <c r="A5031" s="405">
        <v>9850</v>
      </c>
      <c r="B5031" s="406" t="s">
        <v>11572</v>
      </c>
      <c r="C5031" s="405" t="s">
        <v>1303</v>
      </c>
      <c r="D5031" s="405">
        <v>98</v>
      </c>
    </row>
    <row r="5032" spans="1:4" ht="38.25">
      <c r="A5032" s="405">
        <v>9853</v>
      </c>
      <c r="B5032" s="406" t="s">
        <v>11573</v>
      </c>
      <c r="C5032" s="405" t="s">
        <v>1303</v>
      </c>
      <c r="D5032" s="405">
        <v>174.27</v>
      </c>
    </row>
    <row r="5033" spans="1:4" ht="38.25">
      <c r="A5033" s="405">
        <v>9854</v>
      </c>
      <c r="B5033" s="406" t="s">
        <v>11574</v>
      </c>
      <c r="C5033" s="405" t="s">
        <v>1303</v>
      </c>
      <c r="D5033" s="405">
        <v>76.36</v>
      </c>
    </row>
    <row r="5034" spans="1:4" ht="38.25">
      <c r="A5034" s="405">
        <v>9851</v>
      </c>
      <c r="B5034" s="406" t="s">
        <v>11575</v>
      </c>
      <c r="C5034" s="405" t="s">
        <v>1303</v>
      </c>
      <c r="D5034" s="405">
        <v>132.4</v>
      </c>
    </row>
    <row r="5035" spans="1:4" ht="38.25">
      <c r="A5035" s="405">
        <v>9855</v>
      </c>
      <c r="B5035" s="406" t="s">
        <v>11576</v>
      </c>
      <c r="C5035" s="405" t="s">
        <v>1303</v>
      </c>
      <c r="D5035" s="405">
        <v>221.46</v>
      </c>
    </row>
    <row r="5036" spans="1:4" ht="25.5">
      <c r="A5036" s="405">
        <v>9825</v>
      </c>
      <c r="B5036" s="406" t="s">
        <v>11577</v>
      </c>
      <c r="C5036" s="405" t="s">
        <v>1303</v>
      </c>
      <c r="D5036" s="405">
        <v>35.71</v>
      </c>
    </row>
    <row r="5037" spans="1:4" ht="25.5">
      <c r="A5037" s="405">
        <v>9828</v>
      </c>
      <c r="B5037" s="406" t="s">
        <v>11578</v>
      </c>
      <c r="C5037" s="405" t="s">
        <v>1303</v>
      </c>
      <c r="D5037" s="405">
        <v>96.1</v>
      </c>
    </row>
    <row r="5038" spans="1:4" ht="25.5">
      <c r="A5038" s="405">
        <v>9829</v>
      </c>
      <c r="B5038" s="406" t="s">
        <v>11579</v>
      </c>
      <c r="C5038" s="405" t="s">
        <v>1303</v>
      </c>
      <c r="D5038" s="405">
        <v>162.87</v>
      </c>
    </row>
    <row r="5039" spans="1:4" ht="25.5">
      <c r="A5039" s="405">
        <v>9826</v>
      </c>
      <c r="B5039" s="406" t="s">
        <v>11580</v>
      </c>
      <c r="C5039" s="405" t="s">
        <v>1303</v>
      </c>
      <c r="D5039" s="405">
        <v>247.95</v>
      </c>
    </row>
    <row r="5040" spans="1:4" ht="25.5">
      <c r="A5040" s="405">
        <v>9827</v>
      </c>
      <c r="B5040" s="406" t="s">
        <v>11581</v>
      </c>
      <c r="C5040" s="405" t="s">
        <v>1303</v>
      </c>
      <c r="D5040" s="405">
        <v>352.09</v>
      </c>
    </row>
    <row r="5041" spans="1:4" ht="25.5">
      <c r="A5041" s="405">
        <v>36374</v>
      </c>
      <c r="B5041" s="406" t="s">
        <v>11582</v>
      </c>
      <c r="C5041" s="405" t="s">
        <v>1303</v>
      </c>
      <c r="D5041" s="405">
        <v>42.8</v>
      </c>
    </row>
    <row r="5042" spans="1:4" ht="25.5">
      <c r="A5042" s="405">
        <v>36084</v>
      </c>
      <c r="B5042" s="406" t="s">
        <v>11583</v>
      </c>
      <c r="C5042" s="405" t="s">
        <v>1303</v>
      </c>
      <c r="D5042" s="405">
        <v>12.68</v>
      </c>
    </row>
    <row r="5043" spans="1:4" ht="25.5">
      <c r="A5043" s="405">
        <v>36373</v>
      </c>
      <c r="B5043" s="406" t="s">
        <v>11584</v>
      </c>
      <c r="C5043" s="405" t="s">
        <v>1303</v>
      </c>
      <c r="D5043" s="405">
        <v>26.33</v>
      </c>
    </row>
    <row r="5044" spans="1:4" ht="25.5">
      <c r="A5044" s="405">
        <v>36377</v>
      </c>
      <c r="B5044" s="406" t="s">
        <v>11585</v>
      </c>
      <c r="C5044" s="405" t="s">
        <v>1303</v>
      </c>
      <c r="D5044" s="405">
        <v>51.34</v>
      </c>
    </row>
    <row r="5045" spans="1:4" ht="25.5">
      <c r="A5045" s="405">
        <v>36375</v>
      </c>
      <c r="B5045" s="406" t="s">
        <v>11586</v>
      </c>
      <c r="C5045" s="405" t="s">
        <v>1303</v>
      </c>
      <c r="D5045" s="405">
        <v>15.65</v>
      </c>
    </row>
    <row r="5046" spans="1:4" ht="25.5">
      <c r="A5046" s="405">
        <v>36376</v>
      </c>
      <c r="B5046" s="406" t="s">
        <v>11587</v>
      </c>
      <c r="C5046" s="405" t="s">
        <v>1303</v>
      </c>
      <c r="D5046" s="405">
        <v>30.73</v>
      </c>
    </row>
    <row r="5047" spans="1:4" ht="25.5">
      <c r="A5047" s="405">
        <v>36380</v>
      </c>
      <c r="B5047" s="406" t="s">
        <v>11588</v>
      </c>
      <c r="C5047" s="405" t="s">
        <v>1303</v>
      </c>
      <c r="D5047" s="405">
        <v>64.2</v>
      </c>
    </row>
    <row r="5048" spans="1:4" ht="25.5">
      <c r="A5048" s="405">
        <v>36378</v>
      </c>
      <c r="B5048" s="406" t="s">
        <v>11589</v>
      </c>
      <c r="C5048" s="405" t="s">
        <v>1303</v>
      </c>
      <c r="D5048" s="405">
        <v>19.23</v>
      </c>
    </row>
    <row r="5049" spans="1:4" ht="25.5">
      <c r="A5049" s="405">
        <v>36379</v>
      </c>
      <c r="B5049" s="406" t="s">
        <v>11590</v>
      </c>
      <c r="C5049" s="405" t="s">
        <v>1303</v>
      </c>
      <c r="D5049" s="405">
        <v>38.78</v>
      </c>
    </row>
    <row r="5050" spans="1:4">
      <c r="A5050" s="405">
        <v>9859</v>
      </c>
      <c r="B5050" s="406" t="s">
        <v>11591</v>
      </c>
      <c r="C5050" s="405" t="s">
        <v>1303</v>
      </c>
      <c r="D5050" s="405">
        <v>6.25</v>
      </c>
    </row>
    <row r="5051" spans="1:4" ht="25.5">
      <c r="A5051" s="405">
        <v>9838</v>
      </c>
      <c r="B5051" s="406" t="s">
        <v>11592</v>
      </c>
      <c r="C5051" s="405" t="s">
        <v>1303</v>
      </c>
      <c r="D5051" s="405">
        <v>5.0999999999999996</v>
      </c>
    </row>
    <row r="5052" spans="1:4" ht="25.5">
      <c r="A5052" s="405">
        <v>9837</v>
      </c>
      <c r="B5052" s="406" t="s">
        <v>11593</v>
      </c>
      <c r="C5052" s="405" t="s">
        <v>1303</v>
      </c>
      <c r="D5052" s="405">
        <v>7.37</v>
      </c>
    </row>
    <row r="5053" spans="1:4" ht="38.25">
      <c r="A5053" s="405">
        <v>9833</v>
      </c>
      <c r="B5053" s="406" t="s">
        <v>11594</v>
      </c>
      <c r="C5053" s="405" t="s">
        <v>1303</v>
      </c>
      <c r="D5053" s="405">
        <v>10.63</v>
      </c>
    </row>
    <row r="5054" spans="1:4" ht="38.25">
      <c r="A5054" s="405">
        <v>9830</v>
      </c>
      <c r="B5054" s="406" t="s">
        <v>11595</v>
      </c>
      <c r="C5054" s="405" t="s">
        <v>1303</v>
      </c>
      <c r="D5054" s="405">
        <v>5.69</v>
      </c>
    </row>
    <row r="5055" spans="1:4" ht="38.25">
      <c r="A5055" s="405">
        <v>9834</v>
      </c>
      <c r="B5055" s="406" t="s">
        <v>11596</v>
      </c>
      <c r="C5055" s="405" t="s">
        <v>1303</v>
      </c>
      <c r="D5055" s="405">
        <v>29.59</v>
      </c>
    </row>
    <row r="5056" spans="1:4" ht="25.5">
      <c r="A5056" s="405">
        <v>9863</v>
      </c>
      <c r="B5056" s="406" t="s">
        <v>11597</v>
      </c>
      <c r="C5056" s="405" t="s">
        <v>1303</v>
      </c>
      <c r="D5056" s="405">
        <v>45.13</v>
      </c>
    </row>
    <row r="5057" spans="1:4" ht="25.5">
      <c r="A5057" s="405">
        <v>9860</v>
      </c>
      <c r="B5057" s="406" t="s">
        <v>11598</v>
      </c>
      <c r="C5057" s="405" t="s">
        <v>1303</v>
      </c>
      <c r="D5057" s="405">
        <v>28.98</v>
      </c>
    </row>
    <row r="5058" spans="1:4" ht="25.5">
      <c r="A5058" s="405">
        <v>9862</v>
      </c>
      <c r="B5058" s="406" t="s">
        <v>11599</v>
      </c>
      <c r="C5058" s="405" t="s">
        <v>1303</v>
      </c>
      <c r="D5058" s="405">
        <v>20.440000000000001</v>
      </c>
    </row>
    <row r="5059" spans="1:4" ht="25.5">
      <c r="A5059" s="405">
        <v>9861</v>
      </c>
      <c r="B5059" s="406" t="s">
        <v>11600</v>
      </c>
      <c r="C5059" s="405" t="s">
        <v>1303</v>
      </c>
      <c r="D5059" s="405">
        <v>16.43</v>
      </c>
    </row>
    <row r="5060" spans="1:4">
      <c r="A5060" s="405">
        <v>9856</v>
      </c>
      <c r="B5060" s="406" t="s">
        <v>11601</v>
      </c>
      <c r="C5060" s="405" t="s">
        <v>1303</v>
      </c>
      <c r="D5060" s="405">
        <v>4.41</v>
      </c>
    </row>
    <row r="5061" spans="1:4">
      <c r="A5061" s="405">
        <v>9866</v>
      </c>
      <c r="B5061" s="406" t="s">
        <v>11602</v>
      </c>
      <c r="C5061" s="405" t="s">
        <v>1303</v>
      </c>
      <c r="D5061" s="405">
        <v>12.13</v>
      </c>
    </row>
    <row r="5062" spans="1:4">
      <c r="A5062" s="405">
        <v>9857</v>
      </c>
      <c r="B5062" s="406" t="s">
        <v>11603</v>
      </c>
      <c r="C5062" s="405" t="s">
        <v>1303</v>
      </c>
      <c r="D5062" s="405">
        <v>58.37</v>
      </c>
    </row>
    <row r="5063" spans="1:4">
      <c r="A5063" s="405">
        <v>9864</v>
      </c>
      <c r="B5063" s="406" t="s">
        <v>11604</v>
      </c>
      <c r="C5063" s="405" t="s">
        <v>1303</v>
      </c>
      <c r="D5063" s="405">
        <v>70.47</v>
      </c>
    </row>
    <row r="5064" spans="1:4">
      <c r="A5064" s="405">
        <v>9865</v>
      </c>
      <c r="B5064" s="406" t="s">
        <v>11605</v>
      </c>
      <c r="C5064" s="405" t="s">
        <v>1303</v>
      </c>
      <c r="D5064" s="405">
        <v>101.35</v>
      </c>
    </row>
    <row r="5065" spans="1:4">
      <c r="A5065" s="405">
        <v>9858</v>
      </c>
      <c r="B5065" s="406" t="s">
        <v>11606</v>
      </c>
      <c r="C5065" s="405" t="s">
        <v>1303</v>
      </c>
      <c r="D5065" s="405">
        <v>106.25</v>
      </c>
    </row>
    <row r="5066" spans="1:4" ht="25.5">
      <c r="A5066" s="405">
        <v>9841</v>
      </c>
      <c r="B5066" s="406" t="s">
        <v>11607</v>
      </c>
      <c r="C5066" s="405" t="s">
        <v>1303</v>
      </c>
      <c r="D5066" s="405">
        <v>20.53</v>
      </c>
    </row>
    <row r="5067" spans="1:4" ht="25.5">
      <c r="A5067" s="405">
        <v>9840</v>
      </c>
      <c r="B5067" s="406" t="s">
        <v>11608</v>
      </c>
      <c r="C5067" s="405" t="s">
        <v>1303</v>
      </c>
      <c r="D5067" s="405">
        <v>41.73</v>
      </c>
    </row>
    <row r="5068" spans="1:4" ht="25.5">
      <c r="A5068" s="405">
        <v>20067</v>
      </c>
      <c r="B5068" s="406" t="s">
        <v>11609</v>
      </c>
      <c r="C5068" s="405" t="s">
        <v>1303</v>
      </c>
      <c r="D5068" s="405">
        <v>7.17</v>
      </c>
    </row>
    <row r="5069" spans="1:4" ht="25.5">
      <c r="A5069" s="405">
        <v>20068</v>
      </c>
      <c r="B5069" s="406" t="s">
        <v>11610</v>
      </c>
      <c r="C5069" s="405" t="s">
        <v>1303</v>
      </c>
      <c r="D5069" s="405">
        <v>8.94</v>
      </c>
    </row>
    <row r="5070" spans="1:4" ht="25.5">
      <c r="A5070" s="405">
        <v>9839</v>
      </c>
      <c r="B5070" s="406" t="s">
        <v>11611</v>
      </c>
      <c r="C5070" s="405" t="s">
        <v>1303</v>
      </c>
      <c r="D5070" s="405">
        <v>11.72</v>
      </c>
    </row>
    <row r="5071" spans="1:4" ht="25.5">
      <c r="A5071" s="405">
        <v>9870</v>
      </c>
      <c r="B5071" s="406" t="s">
        <v>11612</v>
      </c>
      <c r="C5071" s="405" t="s">
        <v>1303</v>
      </c>
      <c r="D5071" s="405">
        <v>49.22</v>
      </c>
    </row>
    <row r="5072" spans="1:4" ht="25.5">
      <c r="A5072" s="405">
        <v>9867</v>
      </c>
      <c r="B5072" s="406" t="s">
        <v>11613</v>
      </c>
      <c r="C5072" s="405" t="s">
        <v>1303</v>
      </c>
      <c r="D5072" s="405">
        <v>1.81</v>
      </c>
    </row>
    <row r="5073" spans="1:4" ht="25.5">
      <c r="A5073" s="405">
        <v>9868</v>
      </c>
      <c r="B5073" s="406" t="s">
        <v>11614</v>
      </c>
      <c r="C5073" s="405" t="s">
        <v>1303</v>
      </c>
      <c r="D5073" s="405">
        <v>2.3199999999999998</v>
      </c>
    </row>
    <row r="5074" spans="1:4" ht="25.5">
      <c r="A5074" s="405">
        <v>9869</v>
      </c>
      <c r="B5074" s="406" t="s">
        <v>11615</v>
      </c>
      <c r="C5074" s="405" t="s">
        <v>1303</v>
      </c>
      <c r="D5074" s="405">
        <v>5.21</v>
      </c>
    </row>
    <row r="5075" spans="1:4" ht="25.5">
      <c r="A5075" s="405">
        <v>9874</v>
      </c>
      <c r="B5075" s="406" t="s">
        <v>11616</v>
      </c>
      <c r="C5075" s="405" t="s">
        <v>1303</v>
      </c>
      <c r="D5075" s="405">
        <v>7.58</v>
      </c>
    </row>
    <row r="5076" spans="1:4" ht="25.5">
      <c r="A5076" s="405">
        <v>9875</v>
      </c>
      <c r="B5076" s="406" t="s">
        <v>11617</v>
      </c>
      <c r="C5076" s="405" t="s">
        <v>1303</v>
      </c>
      <c r="D5076" s="405">
        <v>8.69</v>
      </c>
    </row>
    <row r="5077" spans="1:4" ht="25.5">
      <c r="A5077" s="405">
        <v>9873</v>
      </c>
      <c r="B5077" s="406" t="s">
        <v>11618</v>
      </c>
      <c r="C5077" s="405" t="s">
        <v>1303</v>
      </c>
      <c r="D5077" s="405">
        <v>14.65</v>
      </c>
    </row>
    <row r="5078" spans="1:4" ht="25.5">
      <c r="A5078" s="405">
        <v>9871</v>
      </c>
      <c r="B5078" s="406" t="s">
        <v>11619</v>
      </c>
      <c r="C5078" s="405" t="s">
        <v>1303</v>
      </c>
      <c r="D5078" s="405">
        <v>24.55</v>
      </c>
    </row>
    <row r="5079" spans="1:4" ht="25.5">
      <c r="A5079" s="405">
        <v>9872</v>
      </c>
      <c r="B5079" s="406" t="s">
        <v>11620</v>
      </c>
      <c r="C5079" s="405" t="s">
        <v>1303</v>
      </c>
      <c r="D5079" s="405">
        <v>30.68</v>
      </c>
    </row>
    <row r="5080" spans="1:4">
      <c r="A5080" s="405">
        <v>7667</v>
      </c>
      <c r="B5080" s="406" t="s">
        <v>11621</v>
      </c>
      <c r="C5080" s="405" t="s">
        <v>1303</v>
      </c>
      <c r="D5080" s="407">
        <v>1551.43</v>
      </c>
    </row>
    <row r="5081" spans="1:4">
      <c r="A5081" s="405">
        <v>7660</v>
      </c>
      <c r="B5081" s="406" t="s">
        <v>11622</v>
      </c>
      <c r="C5081" s="405" t="s">
        <v>1303</v>
      </c>
      <c r="D5081" s="407">
        <v>1977.71</v>
      </c>
    </row>
    <row r="5082" spans="1:4">
      <c r="A5082" s="405">
        <v>7676</v>
      </c>
      <c r="B5082" s="406" t="s">
        <v>11623</v>
      </c>
      <c r="C5082" s="405" t="s">
        <v>1303</v>
      </c>
      <c r="D5082" s="407">
        <v>2000.31</v>
      </c>
    </row>
    <row r="5083" spans="1:4" ht="25.5">
      <c r="A5083" s="405">
        <v>12426</v>
      </c>
      <c r="B5083" s="406" t="s">
        <v>11624</v>
      </c>
      <c r="C5083" s="405" t="s">
        <v>1299</v>
      </c>
      <c r="D5083" s="405">
        <v>20.29</v>
      </c>
    </row>
    <row r="5084" spans="1:4" ht="25.5">
      <c r="A5084" s="405">
        <v>12425</v>
      </c>
      <c r="B5084" s="406" t="s">
        <v>11625</v>
      </c>
      <c r="C5084" s="405" t="s">
        <v>1299</v>
      </c>
      <c r="D5084" s="405">
        <v>27.87</v>
      </c>
    </row>
    <row r="5085" spans="1:4" ht="25.5">
      <c r="A5085" s="405">
        <v>12427</v>
      </c>
      <c r="B5085" s="406" t="s">
        <v>11626</v>
      </c>
      <c r="C5085" s="405" t="s">
        <v>1299</v>
      </c>
      <c r="D5085" s="405">
        <v>115.69</v>
      </c>
    </row>
    <row r="5086" spans="1:4" ht="25.5">
      <c r="A5086" s="405">
        <v>12428</v>
      </c>
      <c r="B5086" s="406" t="s">
        <v>11627</v>
      </c>
      <c r="C5086" s="405" t="s">
        <v>1299</v>
      </c>
      <c r="D5086" s="405">
        <v>74.260000000000005</v>
      </c>
    </row>
    <row r="5087" spans="1:4" ht="25.5">
      <c r="A5087" s="405">
        <v>12430</v>
      </c>
      <c r="B5087" s="406" t="s">
        <v>11628</v>
      </c>
      <c r="C5087" s="405" t="s">
        <v>1299</v>
      </c>
      <c r="D5087" s="405">
        <v>24.87</v>
      </c>
    </row>
    <row r="5088" spans="1:4" ht="25.5">
      <c r="A5088" s="405">
        <v>12429</v>
      </c>
      <c r="B5088" s="406" t="s">
        <v>11629</v>
      </c>
      <c r="C5088" s="405" t="s">
        <v>1299</v>
      </c>
      <c r="D5088" s="405">
        <v>187.08</v>
      </c>
    </row>
    <row r="5089" spans="1:4" ht="25.5">
      <c r="A5089" s="405">
        <v>12431</v>
      </c>
      <c r="B5089" s="406" t="s">
        <v>11630</v>
      </c>
      <c r="C5089" s="405" t="s">
        <v>1299</v>
      </c>
      <c r="D5089" s="405">
        <v>318.38</v>
      </c>
    </row>
    <row r="5090" spans="1:4" ht="25.5">
      <c r="A5090" s="405">
        <v>12432</v>
      </c>
      <c r="B5090" s="406" t="s">
        <v>11631</v>
      </c>
      <c r="C5090" s="405" t="s">
        <v>1299</v>
      </c>
      <c r="D5090" s="405">
        <v>65.48</v>
      </c>
    </row>
    <row r="5091" spans="1:4" ht="25.5">
      <c r="A5091" s="405">
        <v>12434</v>
      </c>
      <c r="B5091" s="406" t="s">
        <v>11632</v>
      </c>
      <c r="C5091" s="405" t="s">
        <v>1299</v>
      </c>
      <c r="D5091" s="405">
        <v>21.34</v>
      </c>
    </row>
    <row r="5092" spans="1:4" ht="25.5">
      <c r="A5092" s="405">
        <v>12433</v>
      </c>
      <c r="B5092" s="406" t="s">
        <v>11633</v>
      </c>
      <c r="C5092" s="405" t="s">
        <v>1299</v>
      </c>
      <c r="D5092" s="405">
        <v>41.68</v>
      </c>
    </row>
    <row r="5093" spans="1:4" ht="25.5">
      <c r="A5093" s="405">
        <v>12435</v>
      </c>
      <c r="B5093" s="406" t="s">
        <v>11634</v>
      </c>
      <c r="C5093" s="405" t="s">
        <v>1299</v>
      </c>
      <c r="D5093" s="405">
        <v>129.01</v>
      </c>
    </row>
    <row r="5094" spans="1:4" ht="25.5">
      <c r="A5094" s="405">
        <v>12437</v>
      </c>
      <c r="B5094" s="406" t="s">
        <v>11635</v>
      </c>
      <c r="C5094" s="405" t="s">
        <v>1299</v>
      </c>
      <c r="D5094" s="405">
        <v>104.19</v>
      </c>
    </row>
    <row r="5095" spans="1:4" ht="25.5">
      <c r="A5095" s="405">
        <v>12439</v>
      </c>
      <c r="B5095" s="406" t="s">
        <v>11636</v>
      </c>
      <c r="C5095" s="405" t="s">
        <v>1299</v>
      </c>
      <c r="D5095" s="405">
        <v>33.44</v>
      </c>
    </row>
    <row r="5096" spans="1:4" ht="25.5">
      <c r="A5096" s="405">
        <v>12438</v>
      </c>
      <c r="B5096" s="406" t="s">
        <v>11637</v>
      </c>
      <c r="C5096" s="405" t="s">
        <v>1299</v>
      </c>
      <c r="D5096" s="405">
        <v>188.55</v>
      </c>
    </row>
    <row r="5097" spans="1:4" ht="25.5">
      <c r="A5097" s="405">
        <v>12436</v>
      </c>
      <c r="B5097" s="406" t="s">
        <v>11638</v>
      </c>
      <c r="C5097" s="405" t="s">
        <v>1299</v>
      </c>
      <c r="D5097" s="405">
        <v>238.18</v>
      </c>
    </row>
    <row r="5098" spans="1:4" ht="25.5">
      <c r="A5098" s="405">
        <v>36357</v>
      </c>
      <c r="B5098" s="406" t="s">
        <v>11639</v>
      </c>
      <c r="C5098" s="405" t="s">
        <v>1299</v>
      </c>
      <c r="D5098" s="405">
        <v>101.4</v>
      </c>
    </row>
    <row r="5099" spans="1:4" ht="25.5">
      <c r="A5099" s="405">
        <v>12424</v>
      </c>
      <c r="B5099" s="406" t="s">
        <v>11640</v>
      </c>
      <c r="C5099" s="405" t="s">
        <v>1299</v>
      </c>
      <c r="D5099" s="405">
        <v>42.92</v>
      </c>
    </row>
    <row r="5100" spans="1:4" ht="25.5">
      <c r="A5100" s="405">
        <v>12440</v>
      </c>
      <c r="B5100" s="406" t="s">
        <v>11641</v>
      </c>
      <c r="C5100" s="405" t="s">
        <v>1299</v>
      </c>
      <c r="D5100" s="405">
        <v>41.48</v>
      </c>
    </row>
    <row r="5101" spans="1:4" ht="25.5">
      <c r="A5101" s="405">
        <v>9884</v>
      </c>
      <c r="B5101" s="406" t="s">
        <v>11642</v>
      </c>
      <c r="C5101" s="405" t="s">
        <v>1299</v>
      </c>
      <c r="D5101" s="405">
        <v>30.94</v>
      </c>
    </row>
    <row r="5102" spans="1:4" ht="25.5">
      <c r="A5102" s="405">
        <v>9888</v>
      </c>
      <c r="B5102" s="406" t="s">
        <v>11643</v>
      </c>
      <c r="C5102" s="405" t="s">
        <v>1299</v>
      </c>
      <c r="D5102" s="405">
        <v>24.86</v>
      </c>
    </row>
    <row r="5103" spans="1:4" ht="25.5">
      <c r="A5103" s="405">
        <v>9883</v>
      </c>
      <c r="B5103" s="406" t="s">
        <v>11644</v>
      </c>
      <c r="C5103" s="405" t="s">
        <v>1299</v>
      </c>
      <c r="D5103" s="405">
        <v>10.85</v>
      </c>
    </row>
    <row r="5104" spans="1:4" ht="25.5">
      <c r="A5104" s="405">
        <v>9886</v>
      </c>
      <c r="B5104" s="406" t="s">
        <v>11645</v>
      </c>
      <c r="C5104" s="405" t="s">
        <v>1299</v>
      </c>
      <c r="D5104" s="405">
        <v>14.86</v>
      </c>
    </row>
    <row r="5105" spans="1:4" ht="25.5">
      <c r="A5105" s="405">
        <v>9889</v>
      </c>
      <c r="B5105" s="406" t="s">
        <v>11646</v>
      </c>
      <c r="C5105" s="405" t="s">
        <v>1299</v>
      </c>
      <c r="D5105" s="405">
        <v>75.28</v>
      </c>
    </row>
    <row r="5106" spans="1:4" ht="25.5">
      <c r="A5106" s="405">
        <v>9887</v>
      </c>
      <c r="B5106" s="406" t="s">
        <v>11647</v>
      </c>
      <c r="C5106" s="405" t="s">
        <v>1299</v>
      </c>
      <c r="D5106" s="405">
        <v>45.5</v>
      </c>
    </row>
    <row r="5107" spans="1:4" ht="25.5">
      <c r="A5107" s="405">
        <v>9885</v>
      </c>
      <c r="B5107" s="406" t="s">
        <v>11648</v>
      </c>
      <c r="C5107" s="405" t="s">
        <v>1299</v>
      </c>
      <c r="D5107" s="405">
        <v>14.36</v>
      </c>
    </row>
    <row r="5108" spans="1:4" ht="25.5">
      <c r="A5108" s="405">
        <v>9890</v>
      </c>
      <c r="B5108" s="406" t="s">
        <v>11649</v>
      </c>
      <c r="C5108" s="405" t="s">
        <v>1299</v>
      </c>
      <c r="D5108" s="405">
        <v>116.63</v>
      </c>
    </row>
    <row r="5109" spans="1:4" ht="25.5">
      <c r="A5109" s="405">
        <v>9891</v>
      </c>
      <c r="B5109" s="406" t="s">
        <v>11650</v>
      </c>
      <c r="C5109" s="405" t="s">
        <v>1299</v>
      </c>
      <c r="D5109" s="405">
        <v>163.72999999999999</v>
      </c>
    </row>
    <row r="5110" spans="1:4" ht="38.25">
      <c r="A5110" s="405">
        <v>39292</v>
      </c>
      <c r="B5110" s="406" t="s">
        <v>11651</v>
      </c>
      <c r="C5110" s="405" t="s">
        <v>1299</v>
      </c>
      <c r="D5110" s="405">
        <v>6.51</v>
      </c>
    </row>
    <row r="5111" spans="1:4" ht="38.25">
      <c r="A5111" s="405">
        <v>39293</v>
      </c>
      <c r="B5111" s="406" t="s">
        <v>11652</v>
      </c>
      <c r="C5111" s="405" t="s">
        <v>1299</v>
      </c>
      <c r="D5111" s="405">
        <v>10.51</v>
      </c>
    </row>
    <row r="5112" spans="1:4" ht="38.25">
      <c r="A5112" s="405">
        <v>39294</v>
      </c>
      <c r="B5112" s="406" t="s">
        <v>11653</v>
      </c>
      <c r="C5112" s="405" t="s">
        <v>1299</v>
      </c>
      <c r="D5112" s="405">
        <v>10.51</v>
      </c>
    </row>
    <row r="5113" spans="1:4" ht="38.25">
      <c r="A5113" s="405">
        <v>39295</v>
      </c>
      <c r="B5113" s="406" t="s">
        <v>11654</v>
      </c>
      <c r="C5113" s="405" t="s">
        <v>1299</v>
      </c>
      <c r="D5113" s="405">
        <v>17.93</v>
      </c>
    </row>
    <row r="5114" spans="1:4" ht="25.5">
      <c r="A5114" s="405">
        <v>36313</v>
      </c>
      <c r="B5114" s="406" t="s">
        <v>11655</v>
      </c>
      <c r="C5114" s="405" t="s">
        <v>1299</v>
      </c>
      <c r="D5114" s="405">
        <v>24.04</v>
      </c>
    </row>
    <row r="5115" spans="1:4" ht="25.5">
      <c r="A5115" s="405">
        <v>36316</v>
      </c>
      <c r="B5115" s="406" t="s">
        <v>11656</v>
      </c>
      <c r="C5115" s="405" t="s">
        <v>1299</v>
      </c>
      <c r="D5115" s="405">
        <v>29.15</v>
      </c>
    </row>
    <row r="5116" spans="1:4" ht="25.5">
      <c r="A5116" s="405">
        <v>64</v>
      </c>
      <c r="B5116" s="406" t="s">
        <v>11657</v>
      </c>
      <c r="C5116" s="405" t="s">
        <v>1299</v>
      </c>
      <c r="D5116" s="405">
        <v>4.34</v>
      </c>
    </row>
    <row r="5117" spans="1:4" ht="25.5">
      <c r="A5117" s="405">
        <v>37423</v>
      </c>
      <c r="B5117" s="406" t="s">
        <v>11658</v>
      </c>
      <c r="C5117" s="405" t="s">
        <v>1299</v>
      </c>
      <c r="D5117" s="405">
        <v>10.72</v>
      </c>
    </row>
    <row r="5118" spans="1:4" ht="25.5">
      <c r="A5118" s="405">
        <v>39296</v>
      </c>
      <c r="B5118" s="406" t="s">
        <v>11659</v>
      </c>
      <c r="C5118" s="405" t="s">
        <v>1299</v>
      </c>
      <c r="D5118" s="405">
        <v>5.03</v>
      </c>
    </row>
    <row r="5119" spans="1:4" ht="25.5">
      <c r="A5119" s="405">
        <v>39297</v>
      </c>
      <c r="B5119" s="406" t="s">
        <v>11660</v>
      </c>
      <c r="C5119" s="405" t="s">
        <v>1299</v>
      </c>
      <c r="D5119" s="405">
        <v>7.19</v>
      </c>
    </row>
    <row r="5120" spans="1:4" ht="25.5">
      <c r="A5120" s="405">
        <v>39298</v>
      </c>
      <c r="B5120" s="406" t="s">
        <v>11661</v>
      </c>
      <c r="C5120" s="405" t="s">
        <v>1299</v>
      </c>
      <c r="D5120" s="405">
        <v>12.68</v>
      </c>
    </row>
    <row r="5121" spans="1:4" ht="25.5">
      <c r="A5121" s="405">
        <v>39299</v>
      </c>
      <c r="B5121" s="406" t="s">
        <v>11662</v>
      </c>
      <c r="C5121" s="405" t="s">
        <v>1299</v>
      </c>
      <c r="D5121" s="405">
        <v>21.57</v>
      </c>
    </row>
    <row r="5122" spans="1:4">
      <c r="A5122" s="405">
        <v>9892</v>
      </c>
      <c r="B5122" s="406" t="s">
        <v>11663</v>
      </c>
      <c r="C5122" s="405" t="s">
        <v>1299</v>
      </c>
      <c r="D5122" s="405">
        <v>3.94</v>
      </c>
    </row>
    <row r="5123" spans="1:4">
      <c r="A5123" s="405">
        <v>9893</v>
      </c>
      <c r="B5123" s="406" t="s">
        <v>11664</v>
      </c>
      <c r="C5123" s="405" t="s">
        <v>1299</v>
      </c>
      <c r="D5123" s="405">
        <v>53.53</v>
      </c>
    </row>
    <row r="5124" spans="1:4" ht="25.5">
      <c r="A5124" s="405">
        <v>9901</v>
      </c>
      <c r="B5124" s="406" t="s">
        <v>11665</v>
      </c>
      <c r="C5124" s="405" t="s">
        <v>1299</v>
      </c>
      <c r="D5124" s="405">
        <v>23.76</v>
      </c>
    </row>
    <row r="5125" spans="1:4" ht="25.5">
      <c r="A5125" s="405">
        <v>9896</v>
      </c>
      <c r="B5125" s="406" t="s">
        <v>11666</v>
      </c>
      <c r="C5125" s="405" t="s">
        <v>1299</v>
      </c>
      <c r="D5125" s="405">
        <v>21.41</v>
      </c>
    </row>
    <row r="5126" spans="1:4">
      <c r="A5126" s="405">
        <v>9900</v>
      </c>
      <c r="B5126" s="406" t="s">
        <v>11667</v>
      </c>
      <c r="C5126" s="405" t="s">
        <v>1299</v>
      </c>
      <c r="D5126" s="405">
        <v>12.99</v>
      </c>
    </row>
    <row r="5127" spans="1:4" ht="25.5">
      <c r="A5127" s="405">
        <v>9898</v>
      </c>
      <c r="B5127" s="406" t="s">
        <v>11668</v>
      </c>
      <c r="C5127" s="405" t="s">
        <v>1299</v>
      </c>
      <c r="D5127" s="405">
        <v>110.08</v>
      </c>
    </row>
    <row r="5128" spans="1:4" ht="25.5">
      <c r="A5128" s="405">
        <v>9899</v>
      </c>
      <c r="B5128" s="406" t="s">
        <v>11669</v>
      </c>
      <c r="C5128" s="405" t="s">
        <v>1299</v>
      </c>
      <c r="D5128" s="405">
        <v>7.09</v>
      </c>
    </row>
    <row r="5129" spans="1:4">
      <c r="A5129" s="405">
        <v>9902</v>
      </c>
      <c r="B5129" s="406" t="s">
        <v>11670</v>
      </c>
      <c r="C5129" s="405" t="s">
        <v>1299</v>
      </c>
      <c r="D5129" s="405">
        <v>139.4</v>
      </c>
    </row>
    <row r="5130" spans="1:4" ht="25.5">
      <c r="A5130" s="405">
        <v>9908</v>
      </c>
      <c r="B5130" s="406" t="s">
        <v>11671</v>
      </c>
      <c r="C5130" s="405" t="s">
        <v>1299</v>
      </c>
      <c r="D5130" s="405">
        <v>277.95</v>
      </c>
    </row>
    <row r="5131" spans="1:4" ht="25.5">
      <c r="A5131" s="405">
        <v>9905</v>
      </c>
      <c r="B5131" s="406" t="s">
        <v>11672</v>
      </c>
      <c r="C5131" s="405" t="s">
        <v>1299</v>
      </c>
      <c r="D5131" s="405">
        <v>4.6399999999999997</v>
      </c>
    </row>
    <row r="5132" spans="1:4" ht="25.5">
      <c r="A5132" s="405">
        <v>9906</v>
      </c>
      <c r="B5132" s="406" t="s">
        <v>11673</v>
      </c>
      <c r="C5132" s="405" t="s">
        <v>1299</v>
      </c>
      <c r="D5132" s="405">
        <v>5.56</v>
      </c>
    </row>
    <row r="5133" spans="1:4" ht="25.5">
      <c r="A5133" s="405">
        <v>9895</v>
      </c>
      <c r="B5133" s="406" t="s">
        <v>11674</v>
      </c>
      <c r="C5133" s="405" t="s">
        <v>1299</v>
      </c>
      <c r="D5133" s="405">
        <v>9.1300000000000008</v>
      </c>
    </row>
    <row r="5134" spans="1:4" ht="25.5">
      <c r="A5134" s="405">
        <v>9894</v>
      </c>
      <c r="B5134" s="406" t="s">
        <v>11675</v>
      </c>
      <c r="C5134" s="405" t="s">
        <v>1299</v>
      </c>
      <c r="D5134" s="405">
        <v>17.78</v>
      </c>
    </row>
    <row r="5135" spans="1:4" ht="25.5">
      <c r="A5135" s="405">
        <v>9897</v>
      </c>
      <c r="B5135" s="406" t="s">
        <v>11676</v>
      </c>
      <c r="C5135" s="405" t="s">
        <v>1299</v>
      </c>
      <c r="D5135" s="405">
        <v>19.25</v>
      </c>
    </row>
    <row r="5136" spans="1:4" ht="25.5">
      <c r="A5136" s="405">
        <v>9910</v>
      </c>
      <c r="B5136" s="406" t="s">
        <v>11677</v>
      </c>
      <c r="C5136" s="405" t="s">
        <v>1299</v>
      </c>
      <c r="D5136" s="405">
        <v>48.47</v>
      </c>
    </row>
    <row r="5137" spans="1:4" ht="25.5">
      <c r="A5137" s="405">
        <v>9909</v>
      </c>
      <c r="B5137" s="406" t="s">
        <v>11678</v>
      </c>
      <c r="C5137" s="405" t="s">
        <v>1299</v>
      </c>
      <c r="D5137" s="405">
        <v>97.81</v>
      </c>
    </row>
    <row r="5138" spans="1:4" ht="25.5">
      <c r="A5138" s="405">
        <v>9907</v>
      </c>
      <c r="B5138" s="406" t="s">
        <v>11679</v>
      </c>
      <c r="C5138" s="405" t="s">
        <v>1299</v>
      </c>
      <c r="D5138" s="405">
        <v>150.38999999999999</v>
      </c>
    </row>
    <row r="5139" spans="1:4" ht="51">
      <c r="A5139" s="405">
        <v>20973</v>
      </c>
      <c r="B5139" s="406" t="s">
        <v>11680</v>
      </c>
      <c r="C5139" s="405" t="s">
        <v>1299</v>
      </c>
      <c r="D5139" s="405">
        <v>78.89</v>
      </c>
    </row>
    <row r="5140" spans="1:4" ht="51">
      <c r="A5140" s="405">
        <v>20974</v>
      </c>
      <c r="B5140" s="406" t="s">
        <v>11681</v>
      </c>
      <c r="C5140" s="405" t="s">
        <v>1299</v>
      </c>
      <c r="D5140" s="405">
        <v>112.87</v>
      </c>
    </row>
    <row r="5141" spans="1:4" ht="25.5">
      <c r="A5141" s="405">
        <v>37989</v>
      </c>
      <c r="B5141" s="406" t="s">
        <v>11682</v>
      </c>
      <c r="C5141" s="405" t="s">
        <v>1299</v>
      </c>
      <c r="D5141" s="405">
        <v>13.08</v>
      </c>
    </row>
    <row r="5142" spans="1:4" ht="25.5">
      <c r="A5142" s="405">
        <v>37990</v>
      </c>
      <c r="B5142" s="406" t="s">
        <v>11683</v>
      </c>
      <c r="C5142" s="405" t="s">
        <v>1299</v>
      </c>
      <c r="D5142" s="405">
        <v>15.2</v>
      </c>
    </row>
    <row r="5143" spans="1:4" ht="25.5">
      <c r="A5143" s="405">
        <v>37991</v>
      </c>
      <c r="B5143" s="406" t="s">
        <v>11684</v>
      </c>
      <c r="C5143" s="405" t="s">
        <v>1299</v>
      </c>
      <c r="D5143" s="405">
        <v>24.04</v>
      </c>
    </row>
    <row r="5144" spans="1:4" ht="25.5">
      <c r="A5144" s="405">
        <v>37992</v>
      </c>
      <c r="B5144" s="406" t="s">
        <v>11685</v>
      </c>
      <c r="C5144" s="405" t="s">
        <v>1299</v>
      </c>
      <c r="D5144" s="405">
        <v>36.72</v>
      </c>
    </row>
    <row r="5145" spans="1:4" ht="25.5">
      <c r="A5145" s="405">
        <v>37993</v>
      </c>
      <c r="B5145" s="406" t="s">
        <v>11686</v>
      </c>
      <c r="C5145" s="405" t="s">
        <v>1299</v>
      </c>
      <c r="D5145" s="405">
        <v>54.5</v>
      </c>
    </row>
    <row r="5146" spans="1:4" ht="25.5">
      <c r="A5146" s="405">
        <v>37994</v>
      </c>
      <c r="B5146" s="406" t="s">
        <v>11687</v>
      </c>
      <c r="C5146" s="405" t="s">
        <v>1299</v>
      </c>
      <c r="D5146" s="405">
        <v>130.97</v>
      </c>
    </row>
    <row r="5147" spans="1:4" ht="25.5">
      <c r="A5147" s="405">
        <v>37995</v>
      </c>
      <c r="B5147" s="406" t="s">
        <v>11688</v>
      </c>
      <c r="C5147" s="405" t="s">
        <v>1299</v>
      </c>
      <c r="D5147" s="405">
        <v>190.09</v>
      </c>
    </row>
    <row r="5148" spans="1:4" ht="25.5">
      <c r="A5148" s="405">
        <v>37996</v>
      </c>
      <c r="B5148" s="406" t="s">
        <v>11689</v>
      </c>
      <c r="C5148" s="405" t="s">
        <v>1299</v>
      </c>
      <c r="D5148" s="405">
        <v>280.27999999999997</v>
      </c>
    </row>
    <row r="5149" spans="1:4" ht="25.5">
      <c r="A5149" s="405">
        <v>13883</v>
      </c>
      <c r="B5149" s="406" t="s">
        <v>11690</v>
      </c>
      <c r="C5149" s="405" t="s">
        <v>1299</v>
      </c>
      <c r="D5149" s="407">
        <v>81120.800000000003</v>
      </c>
    </row>
    <row r="5150" spans="1:4" ht="25.5">
      <c r="A5150" s="405">
        <v>38604</v>
      </c>
      <c r="B5150" s="406" t="s">
        <v>11691</v>
      </c>
      <c r="C5150" s="405" t="s">
        <v>1299</v>
      </c>
      <c r="D5150" s="407">
        <v>101034.88</v>
      </c>
    </row>
    <row r="5151" spans="1:4" ht="51">
      <c r="A5151" s="405">
        <v>10601</v>
      </c>
      <c r="B5151" s="406" t="s">
        <v>11692</v>
      </c>
      <c r="C5151" s="405" t="s">
        <v>1299</v>
      </c>
      <c r="D5151" s="407">
        <v>1965329.92</v>
      </c>
    </row>
    <row r="5152" spans="1:4" ht="25.5">
      <c r="A5152" s="405">
        <v>26034</v>
      </c>
      <c r="B5152" s="406" t="s">
        <v>11693</v>
      </c>
      <c r="C5152" s="405" t="s">
        <v>1299</v>
      </c>
      <c r="D5152" s="407">
        <v>5174644.32</v>
      </c>
    </row>
    <row r="5153" spans="1:4" ht="25.5">
      <c r="A5153" s="405">
        <v>13894</v>
      </c>
      <c r="B5153" s="406" t="s">
        <v>11694</v>
      </c>
      <c r="C5153" s="405" t="s">
        <v>1299</v>
      </c>
      <c r="D5153" s="407">
        <v>392649.25</v>
      </c>
    </row>
    <row r="5154" spans="1:4" ht="25.5">
      <c r="A5154" s="405">
        <v>13895</v>
      </c>
      <c r="B5154" s="406" t="s">
        <v>11695</v>
      </c>
      <c r="C5154" s="405" t="s">
        <v>1299</v>
      </c>
      <c r="D5154" s="407">
        <v>527982.35</v>
      </c>
    </row>
    <row r="5155" spans="1:4" ht="25.5">
      <c r="A5155" s="405">
        <v>13892</v>
      </c>
      <c r="B5155" s="406" t="s">
        <v>11696</v>
      </c>
      <c r="C5155" s="405" t="s">
        <v>1299</v>
      </c>
      <c r="D5155" s="407">
        <v>647029.46</v>
      </c>
    </row>
    <row r="5156" spans="1:4" ht="25.5">
      <c r="A5156" s="405">
        <v>9914</v>
      </c>
      <c r="B5156" s="406" t="s">
        <v>11697</v>
      </c>
      <c r="C5156" s="405" t="s">
        <v>1299</v>
      </c>
      <c r="D5156" s="407">
        <v>700000</v>
      </c>
    </row>
    <row r="5157" spans="1:4" ht="63.75">
      <c r="A5157" s="405">
        <v>36485</v>
      </c>
      <c r="B5157" s="406" t="s">
        <v>11698</v>
      </c>
      <c r="C5157" s="405" t="s">
        <v>1299</v>
      </c>
      <c r="D5157" s="407">
        <v>424438.89</v>
      </c>
    </row>
    <row r="5158" spans="1:4" ht="38.25">
      <c r="A5158" s="405">
        <v>9912</v>
      </c>
      <c r="B5158" s="406" t="s">
        <v>11699</v>
      </c>
      <c r="C5158" s="405" t="s">
        <v>1299</v>
      </c>
      <c r="D5158" s="407">
        <v>1600000</v>
      </c>
    </row>
    <row r="5159" spans="1:4" ht="38.25">
      <c r="A5159" s="405">
        <v>9921</v>
      </c>
      <c r="B5159" s="406" t="s">
        <v>11700</v>
      </c>
      <c r="C5159" s="405" t="s">
        <v>1299</v>
      </c>
      <c r="D5159" s="407">
        <v>825355.68</v>
      </c>
    </row>
    <row r="5160" spans="1:4" ht="38.25">
      <c r="A5160" s="405">
        <v>21112</v>
      </c>
      <c r="B5160" s="406" t="s">
        <v>11701</v>
      </c>
      <c r="C5160" s="405" t="s">
        <v>1299</v>
      </c>
      <c r="D5160" s="405">
        <v>125.59</v>
      </c>
    </row>
    <row r="5161" spans="1:4" ht="25.5">
      <c r="A5161" s="405">
        <v>10228</v>
      </c>
      <c r="B5161" s="406" t="s">
        <v>11702</v>
      </c>
      <c r="C5161" s="405" t="s">
        <v>1299</v>
      </c>
      <c r="D5161" s="405">
        <v>145.9</v>
      </c>
    </row>
    <row r="5162" spans="1:4" ht="25.5">
      <c r="A5162" s="405">
        <v>11781</v>
      </c>
      <c r="B5162" s="406" t="s">
        <v>11703</v>
      </c>
      <c r="C5162" s="405" t="s">
        <v>1299</v>
      </c>
      <c r="D5162" s="405">
        <v>118.19</v>
      </c>
    </row>
    <row r="5163" spans="1:4" ht="25.5">
      <c r="A5163" s="405">
        <v>11746</v>
      </c>
      <c r="B5163" s="406" t="s">
        <v>11704</v>
      </c>
      <c r="C5163" s="405" t="s">
        <v>1299</v>
      </c>
      <c r="D5163" s="405">
        <v>36.22</v>
      </c>
    </row>
    <row r="5164" spans="1:4" ht="25.5">
      <c r="A5164" s="405">
        <v>11751</v>
      </c>
      <c r="B5164" s="406" t="s">
        <v>11705</v>
      </c>
      <c r="C5164" s="405" t="s">
        <v>1299</v>
      </c>
      <c r="D5164" s="405">
        <v>65.05</v>
      </c>
    </row>
    <row r="5165" spans="1:4" ht="25.5">
      <c r="A5165" s="405">
        <v>11750</v>
      </c>
      <c r="B5165" s="406" t="s">
        <v>11706</v>
      </c>
      <c r="C5165" s="405" t="s">
        <v>1299</v>
      </c>
      <c r="D5165" s="405">
        <v>53.98</v>
      </c>
    </row>
    <row r="5166" spans="1:4" ht="25.5">
      <c r="A5166" s="405">
        <v>11748</v>
      </c>
      <c r="B5166" s="406" t="s">
        <v>11707</v>
      </c>
      <c r="C5166" s="405" t="s">
        <v>1299</v>
      </c>
      <c r="D5166" s="405">
        <v>23.24</v>
      </c>
    </row>
    <row r="5167" spans="1:4" ht="25.5">
      <c r="A5167" s="405">
        <v>11747</v>
      </c>
      <c r="B5167" s="406" t="s">
        <v>11708</v>
      </c>
      <c r="C5167" s="405" t="s">
        <v>1299</v>
      </c>
      <c r="D5167" s="405">
        <v>100.31</v>
      </c>
    </row>
    <row r="5168" spans="1:4" ht="25.5">
      <c r="A5168" s="405">
        <v>11749</v>
      </c>
      <c r="B5168" s="406" t="s">
        <v>11709</v>
      </c>
      <c r="C5168" s="405" t="s">
        <v>1299</v>
      </c>
      <c r="D5168" s="405">
        <v>26.83</v>
      </c>
    </row>
    <row r="5169" spans="1:4" ht="38.25">
      <c r="A5169" s="405">
        <v>10236</v>
      </c>
      <c r="B5169" s="406" t="s">
        <v>11710</v>
      </c>
      <c r="C5169" s="405" t="s">
        <v>1299</v>
      </c>
      <c r="D5169" s="405">
        <v>73.540000000000006</v>
      </c>
    </row>
    <row r="5170" spans="1:4" ht="38.25">
      <c r="A5170" s="405">
        <v>10233</v>
      </c>
      <c r="B5170" s="406" t="s">
        <v>11711</v>
      </c>
      <c r="C5170" s="405" t="s">
        <v>1299</v>
      </c>
      <c r="D5170" s="405">
        <v>68.91</v>
      </c>
    </row>
    <row r="5171" spans="1:4" ht="38.25">
      <c r="A5171" s="405">
        <v>10234</v>
      </c>
      <c r="B5171" s="406" t="s">
        <v>11712</v>
      </c>
      <c r="C5171" s="405" t="s">
        <v>1299</v>
      </c>
      <c r="D5171" s="405">
        <v>43.41</v>
      </c>
    </row>
    <row r="5172" spans="1:4" ht="38.25">
      <c r="A5172" s="405">
        <v>10231</v>
      </c>
      <c r="B5172" s="406" t="s">
        <v>11713</v>
      </c>
      <c r="C5172" s="405" t="s">
        <v>1299</v>
      </c>
      <c r="D5172" s="405">
        <v>199.07</v>
      </c>
    </row>
    <row r="5173" spans="1:4" ht="38.25">
      <c r="A5173" s="405">
        <v>10232</v>
      </c>
      <c r="B5173" s="406" t="s">
        <v>11714</v>
      </c>
      <c r="C5173" s="405" t="s">
        <v>1299</v>
      </c>
      <c r="D5173" s="405">
        <v>111.39</v>
      </c>
    </row>
    <row r="5174" spans="1:4" ht="38.25">
      <c r="A5174" s="405">
        <v>10229</v>
      </c>
      <c r="B5174" s="406" t="s">
        <v>11715</v>
      </c>
      <c r="C5174" s="405" t="s">
        <v>1299</v>
      </c>
      <c r="D5174" s="405">
        <v>39.26</v>
      </c>
    </row>
    <row r="5175" spans="1:4" ht="38.25">
      <c r="A5175" s="405">
        <v>10235</v>
      </c>
      <c r="B5175" s="406" t="s">
        <v>11716</v>
      </c>
      <c r="C5175" s="405" t="s">
        <v>1299</v>
      </c>
      <c r="D5175" s="405">
        <v>272.89999999999998</v>
      </c>
    </row>
    <row r="5176" spans="1:4" ht="38.25">
      <c r="A5176" s="405">
        <v>10230</v>
      </c>
      <c r="B5176" s="406" t="s">
        <v>11717</v>
      </c>
      <c r="C5176" s="405" t="s">
        <v>1299</v>
      </c>
      <c r="D5176" s="405">
        <v>480.28</v>
      </c>
    </row>
    <row r="5177" spans="1:4" ht="38.25">
      <c r="A5177" s="405">
        <v>10409</v>
      </c>
      <c r="B5177" s="406" t="s">
        <v>11718</v>
      </c>
      <c r="C5177" s="405" t="s">
        <v>1299</v>
      </c>
      <c r="D5177" s="405">
        <v>142.68</v>
      </c>
    </row>
    <row r="5178" spans="1:4" ht="38.25">
      <c r="A5178" s="405">
        <v>10411</v>
      </c>
      <c r="B5178" s="406" t="s">
        <v>11719</v>
      </c>
      <c r="C5178" s="405" t="s">
        <v>1299</v>
      </c>
      <c r="D5178" s="405">
        <v>127.67</v>
      </c>
    </row>
    <row r="5179" spans="1:4" ht="38.25">
      <c r="A5179" s="405">
        <v>10404</v>
      </c>
      <c r="B5179" s="406" t="s">
        <v>11720</v>
      </c>
      <c r="C5179" s="405" t="s">
        <v>1299</v>
      </c>
      <c r="D5179" s="405">
        <v>51.78</v>
      </c>
    </row>
    <row r="5180" spans="1:4" ht="38.25">
      <c r="A5180" s="405">
        <v>10410</v>
      </c>
      <c r="B5180" s="406" t="s">
        <v>11721</v>
      </c>
      <c r="C5180" s="405" t="s">
        <v>1299</v>
      </c>
      <c r="D5180" s="405">
        <v>85.28</v>
      </c>
    </row>
    <row r="5181" spans="1:4" ht="38.25">
      <c r="A5181" s="405">
        <v>10405</v>
      </c>
      <c r="B5181" s="406" t="s">
        <v>11722</v>
      </c>
      <c r="C5181" s="405" t="s">
        <v>1299</v>
      </c>
      <c r="D5181" s="405">
        <v>285.87</v>
      </c>
    </row>
    <row r="5182" spans="1:4" ht="38.25">
      <c r="A5182" s="405">
        <v>10408</v>
      </c>
      <c r="B5182" s="406" t="s">
        <v>11723</v>
      </c>
      <c r="C5182" s="405" t="s">
        <v>1299</v>
      </c>
      <c r="D5182" s="405">
        <v>199.9</v>
      </c>
    </row>
    <row r="5183" spans="1:4" ht="38.25">
      <c r="A5183" s="405">
        <v>10412</v>
      </c>
      <c r="B5183" s="406" t="s">
        <v>11724</v>
      </c>
      <c r="C5183" s="405" t="s">
        <v>1299</v>
      </c>
      <c r="D5183" s="405">
        <v>62.75</v>
      </c>
    </row>
    <row r="5184" spans="1:4" ht="38.25">
      <c r="A5184" s="405">
        <v>10406</v>
      </c>
      <c r="B5184" s="406" t="s">
        <v>11725</v>
      </c>
      <c r="C5184" s="405" t="s">
        <v>1299</v>
      </c>
      <c r="D5184" s="405">
        <v>394.85</v>
      </c>
    </row>
    <row r="5185" spans="1:4" ht="38.25">
      <c r="A5185" s="405">
        <v>10407</v>
      </c>
      <c r="B5185" s="406" t="s">
        <v>11726</v>
      </c>
      <c r="C5185" s="405" t="s">
        <v>1299</v>
      </c>
      <c r="D5185" s="405">
        <v>612.41</v>
      </c>
    </row>
    <row r="5186" spans="1:4" ht="38.25">
      <c r="A5186" s="405">
        <v>10416</v>
      </c>
      <c r="B5186" s="406" t="s">
        <v>11727</v>
      </c>
      <c r="C5186" s="405" t="s">
        <v>1299</v>
      </c>
      <c r="D5186" s="405">
        <v>75.959999999999994</v>
      </c>
    </row>
    <row r="5187" spans="1:4" ht="38.25">
      <c r="A5187" s="405">
        <v>10419</v>
      </c>
      <c r="B5187" s="406" t="s">
        <v>11728</v>
      </c>
      <c r="C5187" s="405" t="s">
        <v>1299</v>
      </c>
      <c r="D5187" s="405">
        <v>65.930000000000007</v>
      </c>
    </row>
    <row r="5188" spans="1:4" ht="38.25">
      <c r="A5188" s="405">
        <v>21092</v>
      </c>
      <c r="B5188" s="406" t="s">
        <v>11729</v>
      </c>
      <c r="C5188" s="405" t="s">
        <v>1299</v>
      </c>
      <c r="D5188" s="405">
        <v>37.69</v>
      </c>
    </row>
    <row r="5189" spans="1:4" ht="25.5">
      <c r="A5189" s="405">
        <v>10418</v>
      </c>
      <c r="B5189" s="406" t="s">
        <v>11730</v>
      </c>
      <c r="C5189" s="405" t="s">
        <v>1299</v>
      </c>
      <c r="D5189" s="405">
        <v>43.95</v>
      </c>
    </row>
    <row r="5190" spans="1:4" ht="38.25">
      <c r="A5190" s="405">
        <v>12657</v>
      </c>
      <c r="B5190" s="406" t="s">
        <v>11731</v>
      </c>
      <c r="C5190" s="405" t="s">
        <v>1299</v>
      </c>
      <c r="D5190" s="405">
        <v>177.36</v>
      </c>
    </row>
    <row r="5191" spans="1:4" ht="25.5">
      <c r="A5191" s="405">
        <v>10417</v>
      </c>
      <c r="B5191" s="406" t="s">
        <v>11732</v>
      </c>
      <c r="C5191" s="405" t="s">
        <v>1299</v>
      </c>
      <c r="D5191" s="405">
        <v>110.68</v>
      </c>
    </row>
    <row r="5192" spans="1:4" ht="38.25">
      <c r="A5192" s="405">
        <v>10413</v>
      </c>
      <c r="B5192" s="406" t="s">
        <v>11733</v>
      </c>
      <c r="C5192" s="405" t="s">
        <v>1299</v>
      </c>
      <c r="D5192" s="405">
        <v>40.22</v>
      </c>
    </row>
    <row r="5193" spans="1:4" ht="25.5">
      <c r="A5193" s="405">
        <v>10414</v>
      </c>
      <c r="B5193" s="406" t="s">
        <v>11734</v>
      </c>
      <c r="C5193" s="405" t="s">
        <v>1299</v>
      </c>
      <c r="D5193" s="405">
        <v>242.19</v>
      </c>
    </row>
    <row r="5194" spans="1:4" ht="25.5">
      <c r="A5194" s="405">
        <v>10415</v>
      </c>
      <c r="B5194" s="406" t="s">
        <v>11735</v>
      </c>
      <c r="C5194" s="405" t="s">
        <v>1299</v>
      </c>
      <c r="D5194" s="405">
        <v>420.34</v>
      </c>
    </row>
    <row r="5195" spans="1:4" ht="25.5">
      <c r="A5195" s="405">
        <v>38643</v>
      </c>
      <c r="B5195" s="406" t="s">
        <v>11736</v>
      </c>
      <c r="C5195" s="405" t="s">
        <v>1299</v>
      </c>
      <c r="D5195" s="405">
        <v>33.020000000000003</v>
      </c>
    </row>
    <row r="5196" spans="1:4" ht="25.5">
      <c r="A5196" s="405">
        <v>6157</v>
      </c>
      <c r="B5196" s="406" t="s">
        <v>11737</v>
      </c>
      <c r="C5196" s="405" t="s">
        <v>1299</v>
      </c>
      <c r="D5196" s="405">
        <v>45.11</v>
      </c>
    </row>
    <row r="5197" spans="1:4" ht="25.5">
      <c r="A5197" s="405">
        <v>37588</v>
      </c>
      <c r="B5197" s="406" t="s">
        <v>11738</v>
      </c>
      <c r="C5197" s="405" t="s">
        <v>1299</v>
      </c>
      <c r="D5197" s="405">
        <v>23.71</v>
      </c>
    </row>
    <row r="5198" spans="1:4" ht="25.5">
      <c r="A5198" s="405">
        <v>6152</v>
      </c>
      <c r="B5198" s="406" t="s">
        <v>11739</v>
      </c>
      <c r="C5198" s="405" t="s">
        <v>1299</v>
      </c>
      <c r="D5198" s="405">
        <v>3.82</v>
      </c>
    </row>
    <row r="5199" spans="1:4" ht="25.5">
      <c r="A5199" s="405">
        <v>6158</v>
      </c>
      <c r="B5199" s="406" t="s">
        <v>11740</v>
      </c>
      <c r="C5199" s="405" t="s">
        <v>1299</v>
      </c>
      <c r="D5199" s="405">
        <v>4.62</v>
      </c>
    </row>
    <row r="5200" spans="1:4" ht="25.5">
      <c r="A5200" s="405">
        <v>6153</v>
      </c>
      <c r="B5200" s="406" t="s">
        <v>11741</v>
      </c>
      <c r="C5200" s="405" t="s">
        <v>1299</v>
      </c>
      <c r="D5200" s="405">
        <v>3.59</v>
      </c>
    </row>
    <row r="5201" spans="1:4" ht="25.5">
      <c r="A5201" s="405">
        <v>6156</v>
      </c>
      <c r="B5201" s="406" t="s">
        <v>11742</v>
      </c>
      <c r="C5201" s="405" t="s">
        <v>1299</v>
      </c>
      <c r="D5201" s="405">
        <v>4.55</v>
      </c>
    </row>
    <row r="5202" spans="1:4" ht="25.5">
      <c r="A5202" s="405">
        <v>6154</v>
      </c>
      <c r="B5202" s="406" t="s">
        <v>11743</v>
      </c>
      <c r="C5202" s="405" t="s">
        <v>1299</v>
      </c>
      <c r="D5202" s="405">
        <v>8.57</v>
      </c>
    </row>
    <row r="5203" spans="1:4" ht="38.25">
      <c r="A5203" s="405">
        <v>6155</v>
      </c>
      <c r="B5203" s="406" t="s">
        <v>11744</v>
      </c>
      <c r="C5203" s="405" t="s">
        <v>1299</v>
      </c>
      <c r="D5203" s="405">
        <v>17.71</v>
      </c>
    </row>
    <row r="5204" spans="1:4" ht="25.5">
      <c r="A5204" s="405">
        <v>3115</v>
      </c>
      <c r="B5204" s="406" t="s">
        <v>11745</v>
      </c>
      <c r="C5204" s="405" t="s">
        <v>1299</v>
      </c>
      <c r="D5204" s="405">
        <v>16.47</v>
      </c>
    </row>
    <row r="5205" spans="1:4" ht="25.5">
      <c r="A5205" s="405">
        <v>3116</v>
      </c>
      <c r="B5205" s="406" t="s">
        <v>11746</v>
      </c>
      <c r="C5205" s="405" t="s">
        <v>1299</v>
      </c>
      <c r="D5205" s="405">
        <v>16.98</v>
      </c>
    </row>
    <row r="5206" spans="1:4" ht="25.5">
      <c r="A5206" s="405">
        <v>38166</v>
      </c>
      <c r="B5206" s="406" t="s">
        <v>11747</v>
      </c>
      <c r="C5206" s="405" t="s">
        <v>1299</v>
      </c>
      <c r="D5206" s="405">
        <v>34.74</v>
      </c>
    </row>
    <row r="5207" spans="1:4" ht="25.5">
      <c r="A5207" s="405">
        <v>38108</v>
      </c>
      <c r="B5207" s="406" t="s">
        <v>11748</v>
      </c>
      <c r="C5207" s="405" t="s">
        <v>1299</v>
      </c>
      <c r="D5207" s="405">
        <v>31.19</v>
      </c>
    </row>
    <row r="5208" spans="1:4" ht="51">
      <c r="A5208" s="405">
        <v>38087</v>
      </c>
      <c r="B5208" s="406" t="s">
        <v>11749</v>
      </c>
      <c r="C5208" s="405" t="s">
        <v>1299</v>
      </c>
      <c r="D5208" s="405">
        <v>40.119999999999997</v>
      </c>
    </row>
    <row r="5209" spans="1:4" ht="25.5">
      <c r="A5209" s="405">
        <v>38109</v>
      </c>
      <c r="B5209" s="406" t="s">
        <v>11750</v>
      </c>
      <c r="C5209" s="405" t="s">
        <v>1299</v>
      </c>
      <c r="D5209" s="405">
        <v>49.85</v>
      </c>
    </row>
    <row r="5210" spans="1:4" ht="51">
      <c r="A5210" s="405">
        <v>38088</v>
      </c>
      <c r="B5210" s="406" t="s">
        <v>11751</v>
      </c>
      <c r="C5210" s="405" t="s">
        <v>1299</v>
      </c>
      <c r="D5210" s="405">
        <v>52.42</v>
      </c>
    </row>
    <row r="5211" spans="1:4" ht="25.5">
      <c r="A5211" s="405">
        <v>38110</v>
      </c>
      <c r="B5211" s="406" t="s">
        <v>11752</v>
      </c>
      <c r="C5211" s="405" t="s">
        <v>1299</v>
      </c>
      <c r="D5211" s="405">
        <v>19.18</v>
      </c>
    </row>
    <row r="5212" spans="1:4" ht="63.75">
      <c r="A5212" s="405">
        <v>38089</v>
      </c>
      <c r="B5212" s="406" t="s">
        <v>11753</v>
      </c>
      <c r="C5212" s="405" t="s">
        <v>1299</v>
      </c>
      <c r="D5212" s="405">
        <v>33.42</v>
      </c>
    </row>
    <row r="5213" spans="1:4" ht="25.5">
      <c r="A5213" s="405">
        <v>38111</v>
      </c>
      <c r="B5213" s="406" t="s">
        <v>11754</v>
      </c>
      <c r="C5213" s="405" t="s">
        <v>1299</v>
      </c>
      <c r="D5213" s="405">
        <v>21.44</v>
      </c>
    </row>
    <row r="5214" spans="1:4" ht="63.75">
      <c r="A5214" s="405">
        <v>38090</v>
      </c>
      <c r="B5214" s="406" t="s">
        <v>11755</v>
      </c>
      <c r="C5214" s="405" t="s">
        <v>1299</v>
      </c>
      <c r="D5214" s="405">
        <v>34.54</v>
      </c>
    </row>
    <row r="5215" spans="1:4" ht="25.5">
      <c r="A5215" s="405">
        <v>11786</v>
      </c>
      <c r="B5215" s="406" t="s">
        <v>11756</v>
      </c>
      <c r="C5215" s="405" t="s">
        <v>1299</v>
      </c>
      <c r="D5215" s="405">
        <v>245.51</v>
      </c>
    </row>
    <row r="5216" spans="1:4" ht="38.25">
      <c r="A5216" s="405">
        <v>13726</v>
      </c>
      <c r="B5216" s="406" t="s">
        <v>11757</v>
      </c>
      <c r="C5216" s="405" t="s">
        <v>1299</v>
      </c>
      <c r="D5216" s="407">
        <v>34550.050000000003</v>
      </c>
    </row>
    <row r="5217" spans="1:4">
      <c r="A5217" s="405">
        <v>38400</v>
      </c>
      <c r="B5217" s="406" t="s">
        <v>11758</v>
      </c>
      <c r="C5217" s="405" t="s">
        <v>1299</v>
      </c>
      <c r="D5217" s="405">
        <v>18.809999999999999</v>
      </c>
    </row>
    <row r="5218" spans="1:4" ht="38.25">
      <c r="A5218" s="405">
        <v>12627</v>
      </c>
      <c r="B5218" s="406" t="s">
        <v>11759</v>
      </c>
      <c r="C5218" s="405" t="s">
        <v>1299</v>
      </c>
      <c r="D5218" s="405">
        <v>0.43</v>
      </c>
    </row>
    <row r="5219" spans="1:4" ht="25.5">
      <c r="A5219" s="405">
        <v>6138</v>
      </c>
      <c r="B5219" s="406" t="s">
        <v>11760</v>
      </c>
      <c r="C5219" s="405" t="s">
        <v>1299</v>
      </c>
      <c r="D5219" s="405">
        <v>1.71</v>
      </c>
    </row>
    <row r="5220" spans="1:4" ht="25.5">
      <c r="A5220" s="405">
        <v>39996</v>
      </c>
      <c r="B5220" s="406" t="s">
        <v>11761</v>
      </c>
      <c r="C5220" s="405" t="s">
        <v>1303</v>
      </c>
      <c r="D5220" s="405">
        <v>2.4300000000000002</v>
      </c>
    </row>
    <row r="5221" spans="1:4" ht="38.25">
      <c r="A5221" s="405">
        <v>10478</v>
      </c>
      <c r="B5221" s="406" t="s">
        <v>11762</v>
      </c>
      <c r="C5221" s="405" t="s">
        <v>1298</v>
      </c>
      <c r="D5221" s="405">
        <v>23.07</v>
      </c>
    </row>
    <row r="5222" spans="1:4" ht="38.25">
      <c r="A5222" s="405">
        <v>40514</v>
      </c>
      <c r="B5222" s="406" t="s">
        <v>11763</v>
      </c>
      <c r="C5222" s="405" t="s">
        <v>1298</v>
      </c>
      <c r="D5222" s="405">
        <v>20.440000000000001</v>
      </c>
    </row>
    <row r="5223" spans="1:4" ht="25.5">
      <c r="A5223" s="405">
        <v>10475</v>
      </c>
      <c r="B5223" s="406" t="s">
        <v>11764</v>
      </c>
      <c r="C5223" s="405" t="s">
        <v>1298</v>
      </c>
      <c r="D5223" s="405">
        <v>20.3</v>
      </c>
    </row>
    <row r="5224" spans="1:4" ht="38.25">
      <c r="A5224" s="405">
        <v>10481</v>
      </c>
      <c r="B5224" s="406" t="s">
        <v>11765</v>
      </c>
      <c r="C5224" s="405" t="s">
        <v>1298</v>
      </c>
      <c r="D5224" s="405">
        <v>22.14</v>
      </c>
    </row>
    <row r="5225" spans="1:4">
      <c r="A5225" s="405">
        <v>4031</v>
      </c>
      <c r="B5225" s="406" t="s">
        <v>11766</v>
      </c>
      <c r="C5225" s="405" t="s">
        <v>1304</v>
      </c>
      <c r="D5225" s="405">
        <v>22.4</v>
      </c>
    </row>
    <row r="5226" spans="1:4">
      <c r="A5226" s="405">
        <v>4030</v>
      </c>
      <c r="B5226" s="406" t="s">
        <v>11767</v>
      </c>
      <c r="C5226" s="405" t="s">
        <v>1304</v>
      </c>
      <c r="D5226" s="405">
        <v>4.76</v>
      </c>
    </row>
    <row r="5227" spans="1:4" ht="25.5">
      <c r="A5227" s="405">
        <v>39399</v>
      </c>
      <c r="B5227" s="406" t="s">
        <v>11768</v>
      </c>
      <c r="C5227" s="405" t="s">
        <v>1299</v>
      </c>
      <c r="D5227" s="405">
        <v>818.85</v>
      </c>
    </row>
    <row r="5228" spans="1:4" ht="25.5">
      <c r="A5228" s="405">
        <v>39400</v>
      </c>
      <c r="B5228" s="406" t="s">
        <v>11769</v>
      </c>
      <c r="C5228" s="405" t="s">
        <v>1299</v>
      </c>
      <c r="D5228" s="405">
        <v>890.05</v>
      </c>
    </row>
    <row r="5229" spans="1:4" ht="25.5">
      <c r="A5229" s="405">
        <v>39401</v>
      </c>
      <c r="B5229" s="406" t="s">
        <v>11770</v>
      </c>
      <c r="C5229" s="405" t="s">
        <v>1299</v>
      </c>
      <c r="D5229" s="405">
        <v>998.42</v>
      </c>
    </row>
    <row r="5230" spans="1:4" ht="38.25">
      <c r="A5230" s="405">
        <v>11652</v>
      </c>
      <c r="B5230" s="406" t="s">
        <v>11771</v>
      </c>
      <c r="C5230" s="405" t="s">
        <v>1299</v>
      </c>
      <c r="D5230" s="407">
        <v>2148</v>
      </c>
    </row>
    <row r="5231" spans="1:4" ht="38.25">
      <c r="A5231" s="405">
        <v>13896</v>
      </c>
      <c r="B5231" s="406" t="s">
        <v>11772</v>
      </c>
      <c r="C5231" s="405" t="s">
        <v>1299</v>
      </c>
      <c r="D5231" s="407">
        <v>1926.94</v>
      </c>
    </row>
    <row r="5232" spans="1:4" ht="38.25">
      <c r="A5232" s="405">
        <v>13475</v>
      </c>
      <c r="B5232" s="406" t="s">
        <v>11773</v>
      </c>
      <c r="C5232" s="405" t="s">
        <v>1299</v>
      </c>
      <c r="D5232" s="407">
        <v>2347.25</v>
      </c>
    </row>
    <row r="5233" spans="1:4" ht="38.25">
      <c r="A5233" s="405">
        <v>25971</v>
      </c>
      <c r="B5233" s="406" t="s">
        <v>11774</v>
      </c>
      <c r="C5233" s="405" t="s">
        <v>1299</v>
      </c>
      <c r="D5233" s="407">
        <v>2500350.92</v>
      </c>
    </row>
    <row r="5234" spans="1:4" ht="38.25">
      <c r="A5234" s="405">
        <v>25970</v>
      </c>
      <c r="B5234" s="406" t="s">
        <v>11775</v>
      </c>
      <c r="C5234" s="405" t="s">
        <v>1299</v>
      </c>
      <c r="D5234" s="407">
        <v>1052618.72</v>
      </c>
    </row>
    <row r="5235" spans="1:4" ht="38.25">
      <c r="A5235" s="405">
        <v>13476</v>
      </c>
      <c r="B5235" s="406" t="s">
        <v>11776</v>
      </c>
      <c r="C5235" s="405" t="s">
        <v>1299</v>
      </c>
      <c r="D5235" s="407">
        <v>1060246.46</v>
      </c>
    </row>
    <row r="5236" spans="1:4" ht="38.25">
      <c r="A5236" s="405">
        <v>10488</v>
      </c>
      <c r="B5236" s="406" t="s">
        <v>11777</v>
      </c>
      <c r="C5236" s="405" t="s">
        <v>1299</v>
      </c>
      <c r="D5236" s="407">
        <v>1284500</v>
      </c>
    </row>
    <row r="5237" spans="1:4" ht="38.25">
      <c r="A5237" s="405">
        <v>13606</v>
      </c>
      <c r="B5237" s="406" t="s">
        <v>11778</v>
      </c>
      <c r="C5237" s="405" t="s">
        <v>1299</v>
      </c>
      <c r="D5237" s="407">
        <v>1138048.6299999999</v>
      </c>
    </row>
    <row r="5238" spans="1:4">
      <c r="A5238" s="405">
        <v>10489</v>
      </c>
      <c r="B5238" s="406" t="s">
        <v>11779</v>
      </c>
      <c r="C5238" s="405" t="s">
        <v>1302</v>
      </c>
      <c r="D5238" s="405">
        <v>12.39</v>
      </c>
    </row>
    <row r="5239" spans="1:4">
      <c r="A5239" s="405">
        <v>41073</v>
      </c>
      <c r="B5239" s="406" t="s">
        <v>11780</v>
      </c>
      <c r="C5239" s="405" t="s">
        <v>1421</v>
      </c>
      <c r="D5239" s="407">
        <v>2195.02</v>
      </c>
    </row>
    <row r="5240" spans="1:4" ht="38.25">
      <c r="A5240" s="405">
        <v>34391</v>
      </c>
      <c r="B5240" s="406" t="s">
        <v>11781</v>
      </c>
      <c r="C5240" s="405" t="s">
        <v>1304</v>
      </c>
      <c r="D5240" s="405">
        <v>497.8</v>
      </c>
    </row>
    <row r="5241" spans="1:4" ht="38.25">
      <c r="A5241" s="405">
        <v>10496</v>
      </c>
      <c r="B5241" s="406" t="s">
        <v>11782</v>
      </c>
      <c r="C5241" s="405" t="s">
        <v>1304</v>
      </c>
      <c r="D5241" s="405">
        <v>433.33</v>
      </c>
    </row>
    <row r="5242" spans="1:4" ht="38.25">
      <c r="A5242" s="405">
        <v>10497</v>
      </c>
      <c r="B5242" s="406" t="s">
        <v>11783</v>
      </c>
      <c r="C5242" s="405" t="s">
        <v>1304</v>
      </c>
      <c r="D5242" s="407">
        <v>1126.6600000000001</v>
      </c>
    </row>
    <row r="5243" spans="1:4" ht="38.25">
      <c r="A5243" s="405">
        <v>10504</v>
      </c>
      <c r="B5243" s="406" t="s">
        <v>11784</v>
      </c>
      <c r="C5243" s="405" t="s">
        <v>1304</v>
      </c>
      <c r="D5243" s="407">
        <v>1317.33</v>
      </c>
    </row>
    <row r="5244" spans="1:4" ht="25.5">
      <c r="A5244" s="405">
        <v>34390</v>
      </c>
      <c r="B5244" s="406" t="s">
        <v>11785</v>
      </c>
      <c r="C5244" s="405" t="s">
        <v>1304</v>
      </c>
      <c r="D5244" s="405">
        <v>388.26</v>
      </c>
    </row>
    <row r="5245" spans="1:4" ht="25.5">
      <c r="A5245" s="405">
        <v>34389</v>
      </c>
      <c r="B5245" s="406" t="s">
        <v>11786</v>
      </c>
      <c r="C5245" s="405" t="s">
        <v>1304</v>
      </c>
      <c r="D5245" s="405">
        <v>121.33</v>
      </c>
    </row>
    <row r="5246" spans="1:4" ht="25.5">
      <c r="A5246" s="405">
        <v>34388</v>
      </c>
      <c r="B5246" s="406" t="s">
        <v>11787</v>
      </c>
      <c r="C5246" s="405" t="s">
        <v>1304</v>
      </c>
      <c r="D5246" s="405">
        <v>172.44</v>
      </c>
    </row>
    <row r="5247" spans="1:4" ht="25.5">
      <c r="A5247" s="405">
        <v>34387</v>
      </c>
      <c r="B5247" s="406" t="s">
        <v>11788</v>
      </c>
      <c r="C5247" s="405" t="s">
        <v>1304</v>
      </c>
      <c r="D5247" s="405">
        <v>279.93</v>
      </c>
    </row>
    <row r="5248" spans="1:4">
      <c r="A5248" s="405">
        <v>11188</v>
      </c>
      <c r="B5248" s="406" t="s">
        <v>11789</v>
      </c>
      <c r="C5248" s="405" t="s">
        <v>1304</v>
      </c>
      <c r="D5248" s="405">
        <v>138.66</v>
      </c>
    </row>
    <row r="5249" spans="1:4">
      <c r="A5249" s="405">
        <v>11189</v>
      </c>
      <c r="B5249" s="406" t="s">
        <v>11790</v>
      </c>
      <c r="C5249" s="405" t="s">
        <v>1304</v>
      </c>
      <c r="D5249" s="405">
        <v>208</v>
      </c>
    </row>
    <row r="5250" spans="1:4">
      <c r="A5250" s="405">
        <v>21107</v>
      </c>
      <c r="B5250" s="406" t="s">
        <v>11791</v>
      </c>
      <c r="C5250" s="405" t="s">
        <v>1304</v>
      </c>
      <c r="D5250" s="405">
        <v>149.68</v>
      </c>
    </row>
    <row r="5251" spans="1:4">
      <c r="A5251" s="405">
        <v>34386</v>
      </c>
      <c r="B5251" s="406" t="s">
        <v>11792</v>
      </c>
      <c r="C5251" s="405" t="s">
        <v>1304</v>
      </c>
      <c r="D5251" s="405">
        <v>259.99</v>
      </c>
    </row>
    <row r="5252" spans="1:4" ht="25.5">
      <c r="A5252" s="405">
        <v>10490</v>
      </c>
      <c r="B5252" s="406" t="s">
        <v>11793</v>
      </c>
      <c r="C5252" s="405" t="s">
        <v>1304</v>
      </c>
      <c r="D5252" s="405">
        <v>78</v>
      </c>
    </row>
    <row r="5253" spans="1:4">
      <c r="A5253" s="405">
        <v>10492</v>
      </c>
      <c r="B5253" s="406" t="s">
        <v>11794</v>
      </c>
      <c r="C5253" s="405" t="s">
        <v>1304</v>
      </c>
      <c r="D5253" s="405">
        <v>103.99</v>
      </c>
    </row>
    <row r="5254" spans="1:4">
      <c r="A5254" s="405">
        <v>10493</v>
      </c>
      <c r="B5254" s="406" t="s">
        <v>11795</v>
      </c>
      <c r="C5254" s="405" t="s">
        <v>1304</v>
      </c>
      <c r="D5254" s="405">
        <v>121.33</v>
      </c>
    </row>
    <row r="5255" spans="1:4">
      <c r="A5255" s="405">
        <v>10491</v>
      </c>
      <c r="B5255" s="406" t="s">
        <v>11796</v>
      </c>
      <c r="C5255" s="405" t="s">
        <v>1304</v>
      </c>
      <c r="D5255" s="405">
        <v>147.33000000000001</v>
      </c>
    </row>
    <row r="5256" spans="1:4">
      <c r="A5256" s="405">
        <v>34385</v>
      </c>
      <c r="B5256" s="406" t="s">
        <v>11797</v>
      </c>
      <c r="C5256" s="405" t="s">
        <v>1304</v>
      </c>
      <c r="D5256" s="405">
        <v>214.93</v>
      </c>
    </row>
    <row r="5257" spans="1:4" ht="25.5">
      <c r="A5257" s="405">
        <v>10499</v>
      </c>
      <c r="B5257" s="406" t="s">
        <v>11798</v>
      </c>
      <c r="C5257" s="405" t="s">
        <v>1304</v>
      </c>
      <c r="D5257" s="405">
        <v>86.66</v>
      </c>
    </row>
    <row r="5258" spans="1:4" ht="25.5">
      <c r="A5258" s="405">
        <v>34384</v>
      </c>
      <c r="B5258" s="406" t="s">
        <v>11799</v>
      </c>
      <c r="C5258" s="405" t="s">
        <v>1304</v>
      </c>
      <c r="D5258" s="405">
        <v>259.99</v>
      </c>
    </row>
    <row r="5259" spans="1:4" ht="25.5">
      <c r="A5259" s="405">
        <v>11185</v>
      </c>
      <c r="B5259" s="406" t="s">
        <v>11800</v>
      </c>
      <c r="C5259" s="405" t="s">
        <v>1304</v>
      </c>
      <c r="D5259" s="405">
        <v>268.66000000000003</v>
      </c>
    </row>
    <row r="5260" spans="1:4" ht="25.5">
      <c r="A5260" s="405">
        <v>10507</v>
      </c>
      <c r="B5260" s="406" t="s">
        <v>11801</v>
      </c>
      <c r="C5260" s="405" t="s">
        <v>1304</v>
      </c>
      <c r="D5260" s="405">
        <v>221.89</v>
      </c>
    </row>
    <row r="5261" spans="1:4" ht="25.5">
      <c r="A5261" s="405">
        <v>10505</v>
      </c>
      <c r="B5261" s="406" t="s">
        <v>11802</v>
      </c>
      <c r="C5261" s="405" t="s">
        <v>1304</v>
      </c>
      <c r="D5261" s="405">
        <v>130.93</v>
      </c>
    </row>
    <row r="5262" spans="1:4" ht="25.5">
      <c r="A5262" s="405">
        <v>10506</v>
      </c>
      <c r="B5262" s="406" t="s">
        <v>11803</v>
      </c>
      <c r="C5262" s="405" t="s">
        <v>1304</v>
      </c>
      <c r="D5262" s="405">
        <v>170.92</v>
      </c>
    </row>
    <row r="5263" spans="1:4" ht="38.25">
      <c r="A5263" s="405">
        <v>5031</v>
      </c>
      <c r="B5263" s="406" t="s">
        <v>11804</v>
      </c>
      <c r="C5263" s="405" t="s">
        <v>1304</v>
      </c>
      <c r="D5263" s="405">
        <v>240</v>
      </c>
    </row>
    <row r="5264" spans="1:4" ht="25.5">
      <c r="A5264" s="405">
        <v>10502</v>
      </c>
      <c r="B5264" s="406" t="s">
        <v>11805</v>
      </c>
      <c r="C5264" s="405" t="s">
        <v>1304</v>
      </c>
      <c r="D5264" s="405">
        <v>279.64999999999998</v>
      </c>
    </row>
    <row r="5265" spans="1:4" ht="25.5">
      <c r="A5265" s="405">
        <v>10501</v>
      </c>
      <c r="B5265" s="406" t="s">
        <v>11806</v>
      </c>
      <c r="C5265" s="405" t="s">
        <v>1304</v>
      </c>
      <c r="D5265" s="405">
        <v>157.99</v>
      </c>
    </row>
    <row r="5266" spans="1:4" ht="25.5">
      <c r="A5266" s="405">
        <v>10503</v>
      </c>
      <c r="B5266" s="406" t="s">
        <v>11807</v>
      </c>
      <c r="C5266" s="405" t="s">
        <v>1304</v>
      </c>
      <c r="D5266" s="405">
        <v>213.45</v>
      </c>
    </row>
    <row r="5267" spans="1:4" ht="38.25">
      <c r="A5267" s="405">
        <v>40270</v>
      </c>
      <c r="B5267" s="406" t="s">
        <v>11808</v>
      </c>
      <c r="C5267" s="405" t="s">
        <v>1303</v>
      </c>
      <c r="D5267" s="405">
        <v>43.5</v>
      </c>
    </row>
    <row r="5268" spans="1:4" ht="38.25">
      <c r="A5268" s="405">
        <v>20213</v>
      </c>
      <c r="B5268" s="406" t="s">
        <v>11809</v>
      </c>
      <c r="C5268" s="405" t="s">
        <v>1303</v>
      </c>
      <c r="D5268" s="405">
        <v>10.27</v>
      </c>
    </row>
    <row r="5269" spans="1:4" ht="38.25">
      <c r="A5269" s="405">
        <v>20211</v>
      </c>
      <c r="B5269" s="406" t="s">
        <v>11810</v>
      </c>
      <c r="C5269" s="405" t="s">
        <v>1303</v>
      </c>
      <c r="D5269" s="405">
        <v>15.16</v>
      </c>
    </row>
    <row r="5270" spans="1:4" ht="38.25">
      <c r="A5270" s="405">
        <v>4472</v>
      </c>
      <c r="B5270" s="406" t="s">
        <v>11811</v>
      </c>
      <c r="C5270" s="405" t="s">
        <v>1303</v>
      </c>
      <c r="D5270" s="405">
        <v>13.26</v>
      </c>
    </row>
    <row r="5271" spans="1:4" ht="38.25">
      <c r="A5271" s="405">
        <v>35272</v>
      </c>
      <c r="B5271" s="406" t="s">
        <v>11812</v>
      </c>
      <c r="C5271" s="405" t="s">
        <v>1303</v>
      </c>
      <c r="D5271" s="405">
        <v>17.41</v>
      </c>
    </row>
    <row r="5272" spans="1:4" ht="38.25">
      <c r="A5272" s="405">
        <v>4448</v>
      </c>
      <c r="B5272" s="406" t="s">
        <v>12060</v>
      </c>
      <c r="C5272" s="405" t="s">
        <v>1303</v>
      </c>
      <c r="D5272" s="405">
        <v>28.95</v>
      </c>
    </row>
    <row r="5273" spans="1:4" ht="38.25">
      <c r="A5273" s="405">
        <v>4425</v>
      </c>
      <c r="B5273" s="406" t="s">
        <v>11813</v>
      </c>
      <c r="C5273" s="405" t="s">
        <v>1303</v>
      </c>
      <c r="D5273" s="405">
        <v>9.74</v>
      </c>
    </row>
    <row r="5274" spans="1:4" ht="38.25">
      <c r="A5274" s="405">
        <v>4481</v>
      </c>
      <c r="B5274" s="406" t="s">
        <v>11814</v>
      </c>
      <c r="C5274" s="405" t="s">
        <v>1303</v>
      </c>
      <c r="D5274" s="405">
        <v>17.940000000000001</v>
      </c>
    </row>
    <row r="5275" spans="1:4">
      <c r="A5275" s="405">
        <v>34345</v>
      </c>
      <c r="B5275" s="406" t="s">
        <v>11815</v>
      </c>
      <c r="C5275" s="405" t="s">
        <v>1302</v>
      </c>
      <c r="D5275" s="405">
        <v>10.02</v>
      </c>
    </row>
    <row r="5276" spans="1:4">
      <c r="A5276" s="405">
        <v>41096</v>
      </c>
      <c r="B5276" s="406" t="s">
        <v>11816</v>
      </c>
      <c r="C5276" s="405" t="s">
        <v>1421</v>
      </c>
      <c r="D5276" s="407">
        <v>1776.55</v>
      </c>
    </row>
    <row r="5277" spans="1:4" ht="38.25">
      <c r="A5277" s="405">
        <v>41776</v>
      </c>
      <c r="B5277" s="406" t="s">
        <v>11817</v>
      </c>
      <c r="C5277" s="405" t="s">
        <v>1302</v>
      </c>
      <c r="D5277" s="405">
        <v>13.75</v>
      </c>
    </row>
    <row r="5278" spans="1:4" ht="38.25">
      <c r="A5278" s="405">
        <v>4487</v>
      </c>
      <c r="B5278" s="406" t="s">
        <v>11818</v>
      </c>
      <c r="C5278" s="405" t="s">
        <v>1303</v>
      </c>
      <c r="D5278" s="405">
        <v>8.6999999999999993</v>
      </c>
    </row>
    <row r="5279" spans="1:4">
      <c r="A5279" s="405">
        <v>11157</v>
      </c>
      <c r="B5279" s="406" t="s">
        <v>11819</v>
      </c>
      <c r="C5279" s="405" t="s">
        <v>1309</v>
      </c>
      <c r="D5279" s="405">
        <v>132.91</v>
      </c>
    </row>
    <row r="5280" spans="1:4" ht="67.5">
      <c r="A5280" s="408">
        <v>97141</v>
      </c>
      <c r="B5280" s="409" t="s">
        <v>5711</v>
      </c>
      <c r="C5280" s="408" t="s">
        <v>13</v>
      </c>
      <c r="D5280" s="408">
        <v>5.48</v>
      </c>
    </row>
    <row r="5281" spans="1:4" ht="67.5">
      <c r="A5281" s="408">
        <v>97142</v>
      </c>
      <c r="B5281" s="409" t="s">
        <v>5712</v>
      </c>
      <c r="C5281" s="408" t="s">
        <v>13</v>
      </c>
      <c r="D5281" s="408">
        <v>6.11</v>
      </c>
    </row>
    <row r="5282" spans="1:4" ht="67.5">
      <c r="A5282" s="408">
        <v>97143</v>
      </c>
      <c r="B5282" s="409" t="s">
        <v>5713</v>
      </c>
      <c r="C5282" s="408" t="s">
        <v>13</v>
      </c>
      <c r="D5282" s="408">
        <v>7.7</v>
      </c>
    </row>
    <row r="5283" spans="1:4" ht="67.5">
      <c r="A5283" s="408">
        <v>97144</v>
      </c>
      <c r="B5283" s="409" t="s">
        <v>5714</v>
      </c>
      <c r="C5283" s="408" t="s">
        <v>13</v>
      </c>
      <c r="D5283" s="408">
        <v>9.2799999999999994</v>
      </c>
    </row>
    <row r="5284" spans="1:4" ht="67.5">
      <c r="A5284" s="408">
        <v>97145</v>
      </c>
      <c r="B5284" s="409" t="s">
        <v>5715</v>
      </c>
      <c r="C5284" s="408" t="s">
        <v>13</v>
      </c>
      <c r="D5284" s="408">
        <v>10.88</v>
      </c>
    </row>
    <row r="5285" spans="1:4" ht="67.5">
      <c r="A5285" s="408">
        <v>97146</v>
      </c>
      <c r="B5285" s="409" t="s">
        <v>5716</v>
      </c>
      <c r="C5285" s="408" t="s">
        <v>13</v>
      </c>
      <c r="D5285" s="408">
        <v>12.45</v>
      </c>
    </row>
    <row r="5286" spans="1:4" ht="67.5">
      <c r="A5286" s="408">
        <v>97147</v>
      </c>
      <c r="B5286" s="409" t="s">
        <v>5717</v>
      </c>
      <c r="C5286" s="408" t="s">
        <v>13</v>
      </c>
      <c r="D5286" s="408">
        <v>14.06</v>
      </c>
    </row>
    <row r="5287" spans="1:4" ht="67.5">
      <c r="A5287" s="408">
        <v>97148</v>
      </c>
      <c r="B5287" s="409" t="s">
        <v>5718</v>
      </c>
      <c r="C5287" s="408" t="s">
        <v>13</v>
      </c>
      <c r="D5287" s="408">
        <v>15.65</v>
      </c>
    </row>
    <row r="5288" spans="1:4" ht="67.5">
      <c r="A5288" s="408">
        <v>97149</v>
      </c>
      <c r="B5288" s="409" t="s">
        <v>5719</v>
      </c>
      <c r="C5288" s="408" t="s">
        <v>13</v>
      </c>
      <c r="D5288" s="408">
        <v>17.27</v>
      </c>
    </row>
    <row r="5289" spans="1:4" ht="67.5">
      <c r="A5289" s="408">
        <v>97150</v>
      </c>
      <c r="B5289" s="409" t="s">
        <v>5720</v>
      </c>
      <c r="C5289" s="408" t="s">
        <v>13</v>
      </c>
      <c r="D5289" s="408">
        <v>21.07</v>
      </c>
    </row>
    <row r="5290" spans="1:4" ht="67.5">
      <c r="A5290" s="408">
        <v>97151</v>
      </c>
      <c r="B5290" s="409" t="s">
        <v>5721</v>
      </c>
      <c r="C5290" s="408" t="s">
        <v>13</v>
      </c>
      <c r="D5290" s="408">
        <v>24.62</v>
      </c>
    </row>
    <row r="5291" spans="1:4" ht="67.5">
      <c r="A5291" s="408">
        <v>97152</v>
      </c>
      <c r="B5291" s="409" t="s">
        <v>5722</v>
      </c>
      <c r="C5291" s="408" t="s">
        <v>13</v>
      </c>
      <c r="D5291" s="408">
        <v>27.98</v>
      </c>
    </row>
    <row r="5292" spans="1:4" ht="67.5">
      <c r="A5292" s="408">
        <v>97153</v>
      </c>
      <c r="B5292" s="409" t="s">
        <v>5723</v>
      </c>
      <c r="C5292" s="408" t="s">
        <v>13</v>
      </c>
      <c r="D5292" s="408">
        <v>31.45</v>
      </c>
    </row>
    <row r="5293" spans="1:4" ht="67.5">
      <c r="A5293" s="408">
        <v>97154</v>
      </c>
      <c r="B5293" s="409" t="s">
        <v>5724</v>
      </c>
      <c r="C5293" s="408" t="s">
        <v>13</v>
      </c>
      <c r="D5293" s="408">
        <v>34.950000000000003</v>
      </c>
    </row>
    <row r="5294" spans="1:4" ht="67.5">
      <c r="A5294" s="408">
        <v>97155</v>
      </c>
      <c r="B5294" s="409" t="s">
        <v>5725</v>
      </c>
      <c r="C5294" s="408" t="s">
        <v>13</v>
      </c>
      <c r="D5294" s="408">
        <v>38.450000000000003</v>
      </c>
    </row>
    <row r="5295" spans="1:4" ht="67.5">
      <c r="A5295" s="408">
        <v>97156</v>
      </c>
      <c r="B5295" s="409" t="s">
        <v>5726</v>
      </c>
      <c r="C5295" s="408" t="s">
        <v>13</v>
      </c>
      <c r="D5295" s="408">
        <v>45.71</v>
      </c>
    </row>
    <row r="5296" spans="1:4" ht="67.5">
      <c r="A5296" s="408">
        <v>97157</v>
      </c>
      <c r="B5296" s="409" t="s">
        <v>5727</v>
      </c>
      <c r="C5296" s="408" t="s">
        <v>13</v>
      </c>
      <c r="D5296" s="408">
        <v>3.39</v>
      </c>
    </row>
    <row r="5297" spans="1:4" ht="67.5">
      <c r="A5297" s="408">
        <v>97158</v>
      </c>
      <c r="B5297" s="409" t="s">
        <v>5728</v>
      </c>
      <c r="C5297" s="408" t="s">
        <v>13</v>
      </c>
      <c r="D5297" s="408">
        <v>3.78</v>
      </c>
    </row>
    <row r="5298" spans="1:4" ht="67.5">
      <c r="A5298" s="408">
        <v>97159</v>
      </c>
      <c r="B5298" s="409" t="s">
        <v>5729</v>
      </c>
      <c r="C5298" s="408" t="s">
        <v>13</v>
      </c>
      <c r="D5298" s="408">
        <v>4.75</v>
      </c>
    </row>
    <row r="5299" spans="1:4" ht="67.5">
      <c r="A5299" s="408">
        <v>97160</v>
      </c>
      <c r="B5299" s="409" t="s">
        <v>5730</v>
      </c>
      <c r="C5299" s="408" t="s">
        <v>13</v>
      </c>
      <c r="D5299" s="408">
        <v>5.73</v>
      </c>
    </row>
    <row r="5300" spans="1:4" ht="67.5">
      <c r="A5300" s="408">
        <v>97161</v>
      </c>
      <c r="B5300" s="409" t="s">
        <v>5731</v>
      </c>
      <c r="C5300" s="408" t="s">
        <v>13</v>
      </c>
      <c r="D5300" s="408">
        <v>6.74</v>
      </c>
    </row>
    <row r="5301" spans="1:4" ht="67.5">
      <c r="A5301" s="408">
        <v>97162</v>
      </c>
      <c r="B5301" s="409" t="s">
        <v>5732</v>
      </c>
      <c r="C5301" s="408" t="s">
        <v>13</v>
      </c>
      <c r="D5301" s="408">
        <v>7.71</v>
      </c>
    </row>
    <row r="5302" spans="1:4" ht="67.5">
      <c r="A5302" s="408">
        <v>97163</v>
      </c>
      <c r="B5302" s="409" t="s">
        <v>5733</v>
      </c>
      <c r="C5302" s="408" t="s">
        <v>13</v>
      </c>
      <c r="D5302" s="408">
        <v>8.7100000000000009</v>
      </c>
    </row>
    <row r="5303" spans="1:4" ht="67.5">
      <c r="A5303" s="408">
        <v>97164</v>
      </c>
      <c r="B5303" s="409" t="s">
        <v>5734</v>
      </c>
      <c r="C5303" s="408" t="s">
        <v>13</v>
      </c>
      <c r="D5303" s="408">
        <v>9.6999999999999993</v>
      </c>
    </row>
    <row r="5304" spans="1:4" ht="67.5">
      <c r="A5304" s="408">
        <v>97165</v>
      </c>
      <c r="B5304" s="409" t="s">
        <v>5735</v>
      </c>
      <c r="C5304" s="408" t="s">
        <v>13</v>
      </c>
      <c r="D5304" s="408">
        <v>10.71</v>
      </c>
    </row>
    <row r="5305" spans="1:4" ht="67.5">
      <c r="A5305" s="408">
        <v>97166</v>
      </c>
      <c r="B5305" s="409" t="s">
        <v>5736</v>
      </c>
      <c r="C5305" s="408" t="s">
        <v>13</v>
      </c>
      <c r="D5305" s="408">
        <v>13.08</v>
      </c>
    </row>
    <row r="5306" spans="1:4" ht="67.5">
      <c r="A5306" s="408">
        <v>97167</v>
      </c>
      <c r="B5306" s="409" t="s">
        <v>5737</v>
      </c>
      <c r="C5306" s="408" t="s">
        <v>13</v>
      </c>
      <c r="D5306" s="408">
        <v>15.29</v>
      </c>
    </row>
    <row r="5307" spans="1:4" ht="67.5">
      <c r="A5307" s="408">
        <v>97168</v>
      </c>
      <c r="B5307" s="409" t="s">
        <v>5738</v>
      </c>
      <c r="C5307" s="408" t="s">
        <v>13</v>
      </c>
      <c r="D5307" s="408">
        <v>17.32</v>
      </c>
    </row>
    <row r="5308" spans="1:4" ht="67.5">
      <c r="A5308" s="408">
        <v>97169</v>
      </c>
      <c r="B5308" s="409" t="s">
        <v>5739</v>
      </c>
      <c r="C5308" s="408" t="s">
        <v>13</v>
      </c>
      <c r="D5308" s="408">
        <v>19.47</v>
      </c>
    </row>
    <row r="5309" spans="1:4" ht="67.5">
      <c r="A5309" s="408">
        <v>97170</v>
      </c>
      <c r="B5309" s="409" t="s">
        <v>5740</v>
      </c>
      <c r="C5309" s="408" t="s">
        <v>13</v>
      </c>
      <c r="D5309" s="408">
        <v>21.64</v>
      </c>
    </row>
    <row r="5310" spans="1:4" ht="67.5">
      <c r="A5310" s="408">
        <v>97171</v>
      </c>
      <c r="B5310" s="409" t="s">
        <v>5741</v>
      </c>
      <c r="C5310" s="408" t="s">
        <v>13</v>
      </c>
      <c r="D5310" s="408">
        <v>23.81</v>
      </c>
    </row>
    <row r="5311" spans="1:4" ht="67.5">
      <c r="A5311" s="408">
        <v>97172</v>
      </c>
      <c r="B5311" s="409" t="s">
        <v>5742</v>
      </c>
      <c r="C5311" s="408" t="s">
        <v>13</v>
      </c>
      <c r="D5311" s="408">
        <v>28.44</v>
      </c>
    </row>
    <row r="5312" spans="1:4" ht="67.5">
      <c r="A5312" s="408">
        <v>97173</v>
      </c>
      <c r="B5312" s="409" t="s">
        <v>5743</v>
      </c>
      <c r="C5312" s="408" t="s">
        <v>13</v>
      </c>
      <c r="D5312" s="408">
        <v>21.67</v>
      </c>
    </row>
    <row r="5313" spans="1:4" ht="67.5">
      <c r="A5313" s="408">
        <v>97174</v>
      </c>
      <c r="B5313" s="409" t="s">
        <v>5744</v>
      </c>
      <c r="C5313" s="408" t="s">
        <v>13</v>
      </c>
      <c r="D5313" s="408">
        <v>25.04</v>
      </c>
    </row>
    <row r="5314" spans="1:4" ht="67.5">
      <c r="A5314" s="408">
        <v>97175</v>
      </c>
      <c r="B5314" s="409" t="s">
        <v>5745</v>
      </c>
      <c r="C5314" s="408" t="s">
        <v>13</v>
      </c>
      <c r="D5314" s="408">
        <v>28.42</v>
      </c>
    </row>
    <row r="5315" spans="1:4" ht="67.5">
      <c r="A5315" s="408">
        <v>97176</v>
      </c>
      <c r="B5315" s="409" t="s">
        <v>5746</v>
      </c>
      <c r="C5315" s="408" t="s">
        <v>13</v>
      </c>
      <c r="D5315" s="408">
        <v>31.8</v>
      </c>
    </row>
    <row r="5316" spans="1:4" ht="81">
      <c r="A5316" s="408">
        <v>97177</v>
      </c>
      <c r="B5316" s="409" t="s">
        <v>5747</v>
      </c>
      <c r="C5316" s="408" t="s">
        <v>13</v>
      </c>
      <c r="D5316" s="408">
        <v>38.56</v>
      </c>
    </row>
    <row r="5317" spans="1:4" ht="81">
      <c r="A5317" s="408">
        <v>97178</v>
      </c>
      <c r="B5317" s="409" t="s">
        <v>5748</v>
      </c>
      <c r="C5317" s="408" t="s">
        <v>13</v>
      </c>
      <c r="D5317" s="408">
        <v>45.3</v>
      </c>
    </row>
    <row r="5318" spans="1:4" ht="81">
      <c r="A5318" s="408">
        <v>97179</v>
      </c>
      <c r="B5318" s="409" t="s">
        <v>5749</v>
      </c>
      <c r="C5318" s="408" t="s">
        <v>13</v>
      </c>
      <c r="D5318" s="408">
        <v>52.07</v>
      </c>
    </row>
    <row r="5319" spans="1:4" ht="81">
      <c r="A5319" s="408">
        <v>97180</v>
      </c>
      <c r="B5319" s="409" t="s">
        <v>5750</v>
      </c>
      <c r="C5319" s="408" t="s">
        <v>13</v>
      </c>
      <c r="D5319" s="408">
        <v>58.83</v>
      </c>
    </row>
    <row r="5320" spans="1:4" ht="81">
      <c r="A5320" s="408">
        <v>97181</v>
      </c>
      <c r="B5320" s="409" t="s">
        <v>5751</v>
      </c>
      <c r="C5320" s="408" t="s">
        <v>13</v>
      </c>
      <c r="D5320" s="408">
        <v>68.56</v>
      </c>
    </row>
    <row r="5321" spans="1:4" ht="81">
      <c r="A5321" s="408">
        <v>97182</v>
      </c>
      <c r="B5321" s="409" t="s">
        <v>5752</v>
      </c>
      <c r="C5321" s="408" t="s">
        <v>13</v>
      </c>
      <c r="D5321" s="408">
        <v>75.650000000000006</v>
      </c>
    </row>
    <row r="5322" spans="1:4" ht="67.5">
      <c r="A5322" s="408">
        <v>97183</v>
      </c>
      <c r="B5322" s="409" t="s">
        <v>5753</v>
      </c>
      <c r="C5322" s="408" t="s">
        <v>13</v>
      </c>
      <c r="D5322" s="408">
        <v>17.53</v>
      </c>
    </row>
    <row r="5323" spans="1:4" ht="67.5">
      <c r="A5323" s="408">
        <v>97184</v>
      </c>
      <c r="B5323" s="409" t="s">
        <v>5754</v>
      </c>
      <c r="C5323" s="408" t="s">
        <v>13</v>
      </c>
      <c r="D5323" s="408">
        <v>20.3</v>
      </c>
    </row>
    <row r="5324" spans="1:4" ht="67.5">
      <c r="A5324" s="408">
        <v>97185</v>
      </c>
      <c r="B5324" s="409" t="s">
        <v>5755</v>
      </c>
      <c r="C5324" s="408" t="s">
        <v>13</v>
      </c>
      <c r="D5324" s="408">
        <v>23.09</v>
      </c>
    </row>
    <row r="5325" spans="1:4" ht="67.5">
      <c r="A5325" s="408">
        <v>97186</v>
      </c>
      <c r="B5325" s="409" t="s">
        <v>5756</v>
      </c>
      <c r="C5325" s="408" t="s">
        <v>13</v>
      </c>
      <c r="D5325" s="408">
        <v>25.88</v>
      </c>
    </row>
    <row r="5326" spans="1:4" ht="81">
      <c r="A5326" s="408">
        <v>97187</v>
      </c>
      <c r="B5326" s="409" t="s">
        <v>6469</v>
      </c>
      <c r="C5326" s="408" t="s">
        <v>13</v>
      </c>
      <c r="D5326" s="408">
        <v>31.45</v>
      </c>
    </row>
    <row r="5327" spans="1:4" ht="81">
      <c r="A5327" s="408">
        <v>97188</v>
      </c>
      <c r="B5327" s="409" t="s">
        <v>5757</v>
      </c>
      <c r="C5327" s="408" t="s">
        <v>13</v>
      </c>
      <c r="D5327" s="408">
        <v>36.99</v>
      </c>
    </row>
    <row r="5328" spans="1:4" ht="81">
      <c r="A5328" s="408">
        <v>97189</v>
      </c>
      <c r="B5328" s="409" t="s">
        <v>5758</v>
      </c>
      <c r="C5328" s="408" t="s">
        <v>13</v>
      </c>
      <c r="D5328" s="408">
        <v>42.57</v>
      </c>
    </row>
    <row r="5329" spans="1:4" ht="81">
      <c r="A5329" s="408">
        <v>97190</v>
      </c>
      <c r="B5329" s="409" t="s">
        <v>5759</v>
      </c>
      <c r="C5329" s="408" t="s">
        <v>13</v>
      </c>
      <c r="D5329" s="408">
        <v>48.13</v>
      </c>
    </row>
    <row r="5330" spans="1:4" ht="81">
      <c r="A5330" s="408">
        <v>97191</v>
      </c>
      <c r="B5330" s="409" t="s">
        <v>5760</v>
      </c>
      <c r="C5330" s="408" t="s">
        <v>13</v>
      </c>
      <c r="D5330" s="408">
        <v>56.04</v>
      </c>
    </row>
    <row r="5331" spans="1:4" ht="81">
      <c r="A5331" s="408">
        <v>97192</v>
      </c>
      <c r="B5331" s="409" t="s">
        <v>5761</v>
      </c>
      <c r="C5331" s="408" t="s">
        <v>13</v>
      </c>
      <c r="D5331" s="408">
        <v>61.87</v>
      </c>
    </row>
    <row r="5332" spans="1:4" ht="67.5">
      <c r="A5332" s="408">
        <v>90694</v>
      </c>
      <c r="B5332" s="409" t="s">
        <v>682</v>
      </c>
      <c r="C5332" s="408" t="s">
        <v>13</v>
      </c>
      <c r="D5332" s="408">
        <v>21.39</v>
      </c>
    </row>
    <row r="5333" spans="1:4" ht="67.5">
      <c r="A5333" s="408">
        <v>90695</v>
      </c>
      <c r="B5333" s="409" t="s">
        <v>683</v>
      </c>
      <c r="C5333" s="408" t="s">
        <v>13</v>
      </c>
      <c r="D5333" s="408">
        <v>44.25</v>
      </c>
    </row>
    <row r="5334" spans="1:4" ht="67.5">
      <c r="A5334" s="408">
        <v>90696</v>
      </c>
      <c r="B5334" s="409" t="s">
        <v>684</v>
      </c>
      <c r="C5334" s="408" t="s">
        <v>13</v>
      </c>
      <c r="D5334" s="408">
        <v>65.650000000000006</v>
      </c>
    </row>
    <row r="5335" spans="1:4" ht="67.5">
      <c r="A5335" s="408">
        <v>90697</v>
      </c>
      <c r="B5335" s="409" t="s">
        <v>685</v>
      </c>
      <c r="C5335" s="408" t="s">
        <v>13</v>
      </c>
      <c r="D5335" s="408">
        <v>110.33</v>
      </c>
    </row>
    <row r="5336" spans="1:4" ht="67.5">
      <c r="A5336" s="408">
        <v>90698</v>
      </c>
      <c r="B5336" s="409" t="s">
        <v>686</v>
      </c>
      <c r="C5336" s="408" t="s">
        <v>13</v>
      </c>
      <c r="D5336" s="408">
        <v>176.58</v>
      </c>
    </row>
    <row r="5337" spans="1:4" ht="67.5">
      <c r="A5337" s="408">
        <v>90699</v>
      </c>
      <c r="B5337" s="409" t="s">
        <v>687</v>
      </c>
      <c r="C5337" s="408" t="s">
        <v>13</v>
      </c>
      <c r="D5337" s="408">
        <v>218.23</v>
      </c>
    </row>
    <row r="5338" spans="1:4" ht="67.5">
      <c r="A5338" s="408">
        <v>90700</v>
      </c>
      <c r="B5338" s="409" t="s">
        <v>688</v>
      </c>
      <c r="C5338" s="408" t="s">
        <v>13</v>
      </c>
      <c r="D5338" s="408">
        <v>287.27999999999997</v>
      </c>
    </row>
    <row r="5339" spans="1:4" ht="67.5">
      <c r="A5339" s="408">
        <v>90701</v>
      </c>
      <c r="B5339" s="409" t="s">
        <v>2872</v>
      </c>
      <c r="C5339" s="408" t="s">
        <v>13</v>
      </c>
      <c r="D5339" s="408">
        <v>38.369999999999997</v>
      </c>
    </row>
    <row r="5340" spans="1:4" ht="67.5">
      <c r="A5340" s="408">
        <v>90702</v>
      </c>
      <c r="B5340" s="409" t="s">
        <v>2873</v>
      </c>
      <c r="C5340" s="408" t="s">
        <v>13</v>
      </c>
      <c r="D5340" s="408">
        <v>59.76</v>
      </c>
    </row>
    <row r="5341" spans="1:4" ht="67.5">
      <c r="A5341" s="408">
        <v>90703</v>
      </c>
      <c r="B5341" s="409" t="s">
        <v>2874</v>
      </c>
      <c r="C5341" s="408" t="s">
        <v>13</v>
      </c>
      <c r="D5341" s="408">
        <v>96.77</v>
      </c>
    </row>
    <row r="5342" spans="1:4" ht="67.5">
      <c r="A5342" s="408">
        <v>90704</v>
      </c>
      <c r="B5342" s="409" t="s">
        <v>2875</v>
      </c>
      <c r="C5342" s="408" t="s">
        <v>13</v>
      </c>
      <c r="D5342" s="408">
        <v>132.99</v>
      </c>
    </row>
    <row r="5343" spans="1:4" ht="67.5">
      <c r="A5343" s="408">
        <v>90705</v>
      </c>
      <c r="B5343" s="409" t="s">
        <v>2876</v>
      </c>
      <c r="C5343" s="408" t="s">
        <v>13</v>
      </c>
      <c r="D5343" s="408">
        <v>186.38</v>
      </c>
    </row>
    <row r="5344" spans="1:4" ht="67.5">
      <c r="A5344" s="408">
        <v>90706</v>
      </c>
      <c r="B5344" s="409" t="s">
        <v>2877</v>
      </c>
      <c r="C5344" s="408" t="s">
        <v>13</v>
      </c>
      <c r="D5344" s="408">
        <v>224.24</v>
      </c>
    </row>
    <row r="5345" spans="1:4" ht="81">
      <c r="A5345" s="408">
        <v>90708</v>
      </c>
      <c r="B5345" s="409" t="s">
        <v>2878</v>
      </c>
      <c r="C5345" s="408" t="s">
        <v>13</v>
      </c>
      <c r="D5345" s="408">
        <v>600.58000000000004</v>
      </c>
    </row>
    <row r="5346" spans="1:4" ht="67.5">
      <c r="A5346" s="408">
        <v>90709</v>
      </c>
      <c r="B5346" s="409" t="s">
        <v>689</v>
      </c>
      <c r="C5346" s="408" t="s">
        <v>13</v>
      </c>
      <c r="D5346" s="408">
        <v>22.86</v>
      </c>
    </row>
    <row r="5347" spans="1:4" ht="67.5">
      <c r="A5347" s="408">
        <v>90710</v>
      </c>
      <c r="B5347" s="409" t="s">
        <v>690</v>
      </c>
      <c r="C5347" s="408" t="s">
        <v>13</v>
      </c>
      <c r="D5347" s="408">
        <v>45.73</v>
      </c>
    </row>
    <row r="5348" spans="1:4" ht="67.5">
      <c r="A5348" s="408">
        <v>90711</v>
      </c>
      <c r="B5348" s="409" t="s">
        <v>691</v>
      </c>
      <c r="C5348" s="408" t="s">
        <v>13</v>
      </c>
      <c r="D5348" s="408">
        <v>67.11</v>
      </c>
    </row>
    <row r="5349" spans="1:4" ht="67.5">
      <c r="A5349" s="408">
        <v>90712</v>
      </c>
      <c r="B5349" s="409" t="s">
        <v>692</v>
      </c>
      <c r="C5349" s="408" t="s">
        <v>13</v>
      </c>
      <c r="D5349" s="408">
        <v>111.8</v>
      </c>
    </row>
    <row r="5350" spans="1:4" ht="67.5">
      <c r="A5350" s="408">
        <v>90713</v>
      </c>
      <c r="B5350" s="409" t="s">
        <v>693</v>
      </c>
      <c r="C5350" s="408" t="s">
        <v>13</v>
      </c>
      <c r="D5350" s="408">
        <v>178.05</v>
      </c>
    </row>
    <row r="5351" spans="1:4" ht="67.5">
      <c r="A5351" s="408">
        <v>90714</v>
      </c>
      <c r="B5351" s="409" t="s">
        <v>694</v>
      </c>
      <c r="C5351" s="408" t="s">
        <v>13</v>
      </c>
      <c r="D5351" s="408">
        <v>219.71</v>
      </c>
    </row>
    <row r="5352" spans="1:4" ht="67.5">
      <c r="A5352" s="408">
        <v>90715</v>
      </c>
      <c r="B5352" s="409" t="s">
        <v>695</v>
      </c>
      <c r="C5352" s="408" t="s">
        <v>13</v>
      </c>
      <c r="D5352" s="408">
        <v>290.61</v>
      </c>
    </row>
    <row r="5353" spans="1:4" ht="67.5">
      <c r="A5353" s="408">
        <v>90716</v>
      </c>
      <c r="B5353" s="409" t="s">
        <v>2879</v>
      </c>
      <c r="C5353" s="408" t="s">
        <v>13</v>
      </c>
      <c r="D5353" s="408">
        <v>39.85</v>
      </c>
    </row>
    <row r="5354" spans="1:4" ht="67.5">
      <c r="A5354" s="408">
        <v>90717</v>
      </c>
      <c r="B5354" s="409" t="s">
        <v>2880</v>
      </c>
      <c r="C5354" s="408" t="s">
        <v>13</v>
      </c>
      <c r="D5354" s="408">
        <v>61.23</v>
      </c>
    </row>
    <row r="5355" spans="1:4" ht="67.5">
      <c r="A5355" s="408">
        <v>90718</v>
      </c>
      <c r="B5355" s="409" t="s">
        <v>2881</v>
      </c>
      <c r="C5355" s="408" t="s">
        <v>13</v>
      </c>
      <c r="D5355" s="408">
        <v>98.25</v>
      </c>
    </row>
    <row r="5356" spans="1:4" ht="67.5">
      <c r="A5356" s="408">
        <v>90719</v>
      </c>
      <c r="B5356" s="409" t="s">
        <v>2882</v>
      </c>
      <c r="C5356" s="408" t="s">
        <v>13</v>
      </c>
      <c r="D5356" s="408">
        <v>134.46</v>
      </c>
    </row>
    <row r="5357" spans="1:4" ht="67.5">
      <c r="A5357" s="408">
        <v>90720</v>
      </c>
      <c r="B5357" s="409" t="s">
        <v>2883</v>
      </c>
      <c r="C5357" s="408" t="s">
        <v>13</v>
      </c>
      <c r="D5357" s="408">
        <v>187.84</v>
      </c>
    </row>
    <row r="5358" spans="1:4" ht="67.5">
      <c r="A5358" s="408">
        <v>90721</v>
      </c>
      <c r="B5358" s="409" t="s">
        <v>2884</v>
      </c>
      <c r="C5358" s="408" t="s">
        <v>13</v>
      </c>
      <c r="D5358" s="408">
        <v>227.55</v>
      </c>
    </row>
    <row r="5359" spans="1:4" ht="81">
      <c r="A5359" s="408">
        <v>90723</v>
      </c>
      <c r="B5359" s="409" t="s">
        <v>2885</v>
      </c>
      <c r="C5359" s="408" t="s">
        <v>13</v>
      </c>
      <c r="D5359" s="408">
        <v>602.64</v>
      </c>
    </row>
    <row r="5360" spans="1:4" ht="54">
      <c r="A5360" s="408">
        <v>90724</v>
      </c>
      <c r="B5360" s="409" t="s">
        <v>2886</v>
      </c>
      <c r="C5360" s="408" t="s">
        <v>29</v>
      </c>
      <c r="D5360" s="408">
        <v>17.309999999999999</v>
      </c>
    </row>
    <row r="5361" spans="1:4" ht="54">
      <c r="A5361" s="408">
        <v>90725</v>
      </c>
      <c r="B5361" s="409" t="s">
        <v>2887</v>
      </c>
      <c r="C5361" s="408" t="s">
        <v>29</v>
      </c>
      <c r="D5361" s="408">
        <v>21.42</v>
      </c>
    </row>
    <row r="5362" spans="1:4" ht="54">
      <c r="A5362" s="408">
        <v>90726</v>
      </c>
      <c r="B5362" s="409" t="s">
        <v>696</v>
      </c>
      <c r="C5362" s="408" t="s">
        <v>29</v>
      </c>
      <c r="D5362" s="408">
        <v>25.51</v>
      </c>
    </row>
    <row r="5363" spans="1:4" ht="54">
      <c r="A5363" s="408">
        <v>90727</v>
      </c>
      <c r="B5363" s="409" t="s">
        <v>2888</v>
      </c>
      <c r="C5363" s="408" t="s">
        <v>29</v>
      </c>
      <c r="D5363" s="408">
        <v>29.61</v>
      </c>
    </row>
    <row r="5364" spans="1:4" ht="54">
      <c r="A5364" s="408">
        <v>90728</v>
      </c>
      <c r="B5364" s="409" t="s">
        <v>2889</v>
      </c>
      <c r="C5364" s="408" t="s">
        <v>29</v>
      </c>
      <c r="D5364" s="408">
        <v>33.71</v>
      </c>
    </row>
    <row r="5365" spans="1:4" ht="54">
      <c r="A5365" s="408">
        <v>90729</v>
      </c>
      <c r="B5365" s="409" t="s">
        <v>2890</v>
      </c>
      <c r="C5365" s="408" t="s">
        <v>29</v>
      </c>
      <c r="D5365" s="408">
        <v>37.81</v>
      </c>
    </row>
    <row r="5366" spans="1:4" ht="54">
      <c r="A5366" s="408">
        <v>90730</v>
      </c>
      <c r="B5366" s="409" t="s">
        <v>2891</v>
      </c>
      <c r="C5366" s="408" t="s">
        <v>29</v>
      </c>
      <c r="D5366" s="408">
        <v>41.94</v>
      </c>
    </row>
    <row r="5367" spans="1:4" ht="54">
      <c r="A5367" s="408">
        <v>90731</v>
      </c>
      <c r="B5367" s="409" t="s">
        <v>2892</v>
      </c>
      <c r="C5367" s="408" t="s">
        <v>29</v>
      </c>
      <c r="D5367" s="408">
        <v>46.05</v>
      </c>
    </row>
    <row r="5368" spans="1:4" ht="54">
      <c r="A5368" s="408">
        <v>90732</v>
      </c>
      <c r="B5368" s="409" t="s">
        <v>2893</v>
      </c>
      <c r="C5368" s="408" t="s">
        <v>29</v>
      </c>
      <c r="D5368" s="408">
        <v>58.35</v>
      </c>
    </row>
    <row r="5369" spans="1:4" ht="67.5">
      <c r="A5369" s="408">
        <v>90733</v>
      </c>
      <c r="B5369" s="409" t="s">
        <v>2894</v>
      </c>
      <c r="C5369" s="408" t="s">
        <v>13</v>
      </c>
      <c r="D5369" s="408">
        <v>1.85</v>
      </c>
    </row>
    <row r="5370" spans="1:4" ht="67.5">
      <c r="A5370" s="408">
        <v>90734</v>
      </c>
      <c r="B5370" s="409" t="s">
        <v>2895</v>
      </c>
      <c r="C5370" s="408" t="s">
        <v>13</v>
      </c>
      <c r="D5370" s="408">
        <v>2.25</v>
      </c>
    </row>
    <row r="5371" spans="1:4" ht="67.5">
      <c r="A5371" s="408">
        <v>90735</v>
      </c>
      <c r="B5371" s="409" t="s">
        <v>2896</v>
      </c>
      <c r="C5371" s="408" t="s">
        <v>13</v>
      </c>
      <c r="D5371" s="408">
        <v>2.68</v>
      </c>
    </row>
    <row r="5372" spans="1:4" ht="67.5">
      <c r="A5372" s="408">
        <v>90736</v>
      </c>
      <c r="B5372" s="409" t="s">
        <v>2897</v>
      </c>
      <c r="C5372" s="408" t="s">
        <v>13</v>
      </c>
      <c r="D5372" s="408">
        <v>3.09</v>
      </c>
    </row>
    <row r="5373" spans="1:4" ht="67.5">
      <c r="A5373" s="408">
        <v>90737</v>
      </c>
      <c r="B5373" s="409" t="s">
        <v>2898</v>
      </c>
      <c r="C5373" s="408" t="s">
        <v>13</v>
      </c>
      <c r="D5373" s="408">
        <v>3.5</v>
      </c>
    </row>
    <row r="5374" spans="1:4" ht="67.5">
      <c r="A5374" s="408">
        <v>90738</v>
      </c>
      <c r="B5374" s="409" t="s">
        <v>2899</v>
      </c>
      <c r="C5374" s="408" t="s">
        <v>13</v>
      </c>
      <c r="D5374" s="408">
        <v>3.91</v>
      </c>
    </row>
    <row r="5375" spans="1:4" ht="67.5">
      <c r="A5375" s="408">
        <v>90739</v>
      </c>
      <c r="B5375" s="409" t="s">
        <v>2900</v>
      </c>
      <c r="C5375" s="408" t="s">
        <v>13</v>
      </c>
      <c r="D5375" s="408">
        <v>9.77</v>
      </c>
    </row>
    <row r="5376" spans="1:4" ht="81">
      <c r="A5376" s="408">
        <v>90740</v>
      </c>
      <c r="B5376" s="409" t="s">
        <v>2901</v>
      </c>
      <c r="C5376" s="408" t="s">
        <v>13</v>
      </c>
      <c r="D5376" s="408">
        <v>4.12</v>
      </c>
    </row>
    <row r="5377" spans="1:4" ht="81">
      <c r="A5377" s="408">
        <v>90741</v>
      </c>
      <c r="B5377" s="409" t="s">
        <v>2902</v>
      </c>
      <c r="C5377" s="408" t="s">
        <v>13</v>
      </c>
      <c r="D5377" s="408">
        <v>4.54</v>
      </c>
    </row>
    <row r="5378" spans="1:4" ht="81">
      <c r="A5378" s="408">
        <v>90742</v>
      </c>
      <c r="B5378" s="409" t="s">
        <v>2903</v>
      </c>
      <c r="C5378" s="408" t="s">
        <v>13</v>
      </c>
      <c r="D5378" s="408">
        <v>4.95</v>
      </c>
    </row>
    <row r="5379" spans="1:4" ht="81">
      <c r="A5379" s="408">
        <v>90743</v>
      </c>
      <c r="B5379" s="409" t="s">
        <v>2904</v>
      </c>
      <c r="C5379" s="408" t="s">
        <v>13</v>
      </c>
      <c r="D5379" s="408">
        <v>5.37</v>
      </c>
    </row>
    <row r="5380" spans="1:4" ht="81">
      <c r="A5380" s="408">
        <v>90744</v>
      </c>
      <c r="B5380" s="409" t="s">
        <v>2905</v>
      </c>
      <c r="C5380" s="408" t="s">
        <v>13</v>
      </c>
      <c r="D5380" s="408">
        <v>5.78</v>
      </c>
    </row>
    <row r="5381" spans="1:4" ht="81">
      <c r="A5381" s="408">
        <v>90745</v>
      </c>
      <c r="B5381" s="409" t="s">
        <v>2906</v>
      </c>
      <c r="C5381" s="408" t="s">
        <v>13</v>
      </c>
      <c r="D5381" s="408">
        <v>13.99</v>
      </c>
    </row>
    <row r="5382" spans="1:4" ht="81">
      <c r="A5382" s="408">
        <v>90746</v>
      </c>
      <c r="B5382" s="409" t="s">
        <v>2907</v>
      </c>
      <c r="C5382" s="408" t="s">
        <v>13</v>
      </c>
      <c r="D5382" s="408">
        <v>2.5099999999999998</v>
      </c>
    </row>
    <row r="5383" spans="1:4" ht="81">
      <c r="A5383" s="408">
        <v>90747</v>
      </c>
      <c r="B5383" s="409" t="s">
        <v>2908</v>
      </c>
      <c r="C5383" s="408" t="s">
        <v>13</v>
      </c>
      <c r="D5383" s="408">
        <v>10.81</v>
      </c>
    </row>
    <row r="5384" spans="1:4" ht="67.5">
      <c r="A5384" s="408">
        <v>90748</v>
      </c>
      <c r="B5384" s="409" t="s">
        <v>2909</v>
      </c>
      <c r="C5384" s="408" t="s">
        <v>13</v>
      </c>
      <c r="D5384" s="408">
        <v>3.32</v>
      </c>
    </row>
    <row r="5385" spans="1:4" ht="67.5">
      <c r="A5385" s="408">
        <v>90749</v>
      </c>
      <c r="B5385" s="409" t="s">
        <v>2910</v>
      </c>
      <c r="C5385" s="408" t="s">
        <v>13</v>
      </c>
      <c r="D5385" s="408">
        <v>3.73</v>
      </c>
    </row>
    <row r="5386" spans="1:4" ht="67.5">
      <c r="A5386" s="408">
        <v>90750</v>
      </c>
      <c r="B5386" s="409" t="s">
        <v>2911</v>
      </c>
      <c r="C5386" s="408" t="s">
        <v>13</v>
      </c>
      <c r="D5386" s="408">
        <v>4.1399999999999997</v>
      </c>
    </row>
    <row r="5387" spans="1:4" ht="67.5">
      <c r="A5387" s="408">
        <v>90751</v>
      </c>
      <c r="B5387" s="409" t="s">
        <v>2912</v>
      </c>
      <c r="C5387" s="408" t="s">
        <v>13</v>
      </c>
      <c r="D5387" s="408">
        <v>4.5599999999999996</v>
      </c>
    </row>
    <row r="5388" spans="1:4" ht="67.5">
      <c r="A5388" s="408">
        <v>90752</v>
      </c>
      <c r="B5388" s="409" t="s">
        <v>2913</v>
      </c>
      <c r="C5388" s="408" t="s">
        <v>13</v>
      </c>
      <c r="D5388" s="408">
        <v>4.97</v>
      </c>
    </row>
    <row r="5389" spans="1:4" ht="67.5">
      <c r="A5389" s="408">
        <v>90753</v>
      </c>
      <c r="B5389" s="409" t="s">
        <v>2914</v>
      </c>
      <c r="C5389" s="408" t="s">
        <v>13</v>
      </c>
      <c r="D5389" s="408">
        <v>5.39</v>
      </c>
    </row>
    <row r="5390" spans="1:4" ht="67.5">
      <c r="A5390" s="408">
        <v>90754</v>
      </c>
      <c r="B5390" s="409" t="s">
        <v>2915</v>
      </c>
      <c r="C5390" s="408" t="s">
        <v>13</v>
      </c>
      <c r="D5390" s="408">
        <v>13.1</v>
      </c>
    </row>
    <row r="5391" spans="1:4" ht="81">
      <c r="A5391" s="408">
        <v>90755</v>
      </c>
      <c r="B5391" s="409" t="s">
        <v>2916</v>
      </c>
      <c r="C5391" s="408" t="s">
        <v>13</v>
      </c>
      <c r="D5391" s="408">
        <v>5.6</v>
      </c>
    </row>
    <row r="5392" spans="1:4" ht="81">
      <c r="A5392" s="408">
        <v>90756</v>
      </c>
      <c r="B5392" s="409" t="s">
        <v>2917</v>
      </c>
      <c r="C5392" s="408" t="s">
        <v>13</v>
      </c>
      <c r="D5392" s="408">
        <v>6.01</v>
      </c>
    </row>
    <row r="5393" spans="1:4" ht="81">
      <c r="A5393" s="408">
        <v>90757</v>
      </c>
      <c r="B5393" s="409" t="s">
        <v>2918</v>
      </c>
      <c r="C5393" s="408" t="s">
        <v>13</v>
      </c>
      <c r="D5393" s="408">
        <v>6.43</v>
      </c>
    </row>
    <row r="5394" spans="1:4" ht="81">
      <c r="A5394" s="408">
        <v>90758</v>
      </c>
      <c r="B5394" s="409" t="s">
        <v>2919</v>
      </c>
      <c r="C5394" s="408" t="s">
        <v>13</v>
      </c>
      <c r="D5394" s="408">
        <v>6.84</v>
      </c>
    </row>
    <row r="5395" spans="1:4" ht="81">
      <c r="A5395" s="408">
        <v>90759</v>
      </c>
      <c r="B5395" s="409" t="s">
        <v>2920</v>
      </c>
      <c r="C5395" s="408" t="s">
        <v>13</v>
      </c>
      <c r="D5395" s="408">
        <v>7.24</v>
      </c>
    </row>
    <row r="5396" spans="1:4" ht="81">
      <c r="A5396" s="408">
        <v>90760</v>
      </c>
      <c r="B5396" s="409" t="s">
        <v>2921</v>
      </c>
      <c r="C5396" s="408" t="s">
        <v>13</v>
      </c>
      <c r="D5396" s="408">
        <v>17.3</v>
      </c>
    </row>
    <row r="5397" spans="1:4" ht="81">
      <c r="A5397" s="408">
        <v>90761</v>
      </c>
      <c r="B5397" s="409" t="s">
        <v>2922</v>
      </c>
      <c r="C5397" s="408" t="s">
        <v>13</v>
      </c>
      <c r="D5397" s="408">
        <v>3.08</v>
      </c>
    </row>
    <row r="5398" spans="1:4" ht="81">
      <c r="A5398" s="408">
        <v>90762</v>
      </c>
      <c r="B5398" s="409" t="s">
        <v>2923</v>
      </c>
      <c r="C5398" s="408" t="s">
        <v>13</v>
      </c>
      <c r="D5398" s="408">
        <v>12.87</v>
      </c>
    </row>
    <row r="5399" spans="1:4" ht="81">
      <c r="A5399" s="408">
        <v>94869</v>
      </c>
      <c r="B5399" s="409" t="s">
        <v>4369</v>
      </c>
      <c r="C5399" s="408" t="s">
        <v>13</v>
      </c>
      <c r="D5399" s="408">
        <v>121.99</v>
      </c>
    </row>
    <row r="5400" spans="1:4" ht="81">
      <c r="A5400" s="408">
        <v>94870</v>
      </c>
      <c r="B5400" s="409" t="s">
        <v>4370</v>
      </c>
      <c r="C5400" s="408" t="s">
        <v>13</v>
      </c>
      <c r="D5400" s="408">
        <v>0.61</v>
      </c>
    </row>
    <row r="5401" spans="1:4" ht="81">
      <c r="A5401" s="408">
        <v>94871</v>
      </c>
      <c r="B5401" s="409" t="s">
        <v>4371</v>
      </c>
      <c r="C5401" s="408" t="s">
        <v>13</v>
      </c>
      <c r="D5401" s="408">
        <v>144.59</v>
      </c>
    </row>
    <row r="5402" spans="1:4" ht="81">
      <c r="A5402" s="408">
        <v>94872</v>
      </c>
      <c r="B5402" s="409" t="s">
        <v>4372</v>
      </c>
      <c r="C5402" s="408" t="s">
        <v>13</v>
      </c>
      <c r="D5402" s="408">
        <v>1.08</v>
      </c>
    </row>
    <row r="5403" spans="1:4" ht="81">
      <c r="A5403" s="408">
        <v>94875</v>
      </c>
      <c r="B5403" s="409" t="s">
        <v>4373</v>
      </c>
      <c r="C5403" s="408" t="s">
        <v>13</v>
      </c>
      <c r="D5403" s="408">
        <v>848.75</v>
      </c>
    </row>
    <row r="5404" spans="1:4" ht="81">
      <c r="A5404" s="408">
        <v>94876</v>
      </c>
      <c r="B5404" s="409" t="s">
        <v>4374</v>
      </c>
      <c r="C5404" s="408" t="s">
        <v>13</v>
      </c>
      <c r="D5404" s="408">
        <v>16.36</v>
      </c>
    </row>
    <row r="5405" spans="1:4" ht="81">
      <c r="A5405" s="408">
        <v>94878</v>
      </c>
      <c r="B5405" s="409" t="s">
        <v>4375</v>
      </c>
      <c r="C5405" s="408" t="s">
        <v>13</v>
      </c>
      <c r="D5405" s="408">
        <v>19.21</v>
      </c>
    </row>
    <row r="5406" spans="1:4" ht="81">
      <c r="A5406" s="408">
        <v>94879</v>
      </c>
      <c r="B5406" s="409" t="s">
        <v>4376</v>
      </c>
      <c r="C5406" s="408" t="s">
        <v>13</v>
      </c>
      <c r="D5406" s="410">
        <v>1131.19</v>
      </c>
    </row>
    <row r="5407" spans="1:4" ht="81">
      <c r="A5407" s="408">
        <v>94880</v>
      </c>
      <c r="B5407" s="409" t="s">
        <v>4377</v>
      </c>
      <c r="C5407" s="408" t="s">
        <v>13</v>
      </c>
      <c r="D5407" s="408">
        <v>23.53</v>
      </c>
    </row>
    <row r="5408" spans="1:4" ht="81">
      <c r="A5408" s="408">
        <v>94881</v>
      </c>
      <c r="B5408" s="409" t="s">
        <v>4378</v>
      </c>
      <c r="C5408" s="408" t="s">
        <v>13</v>
      </c>
      <c r="D5408" s="410">
        <v>1764.23</v>
      </c>
    </row>
    <row r="5409" spans="1:4" ht="81">
      <c r="A5409" s="408">
        <v>94882</v>
      </c>
      <c r="B5409" s="409" t="s">
        <v>4379</v>
      </c>
      <c r="C5409" s="408" t="s">
        <v>13</v>
      </c>
      <c r="D5409" s="408">
        <v>27.9</v>
      </c>
    </row>
    <row r="5410" spans="1:4" ht="81">
      <c r="A5410" s="408">
        <v>94884</v>
      </c>
      <c r="B5410" s="409" t="s">
        <v>4380</v>
      </c>
      <c r="C5410" s="408" t="s">
        <v>13</v>
      </c>
      <c r="D5410" s="408">
        <v>36.799999999999997</v>
      </c>
    </row>
    <row r="5411" spans="1:4" ht="81">
      <c r="A5411" s="408">
        <v>94885</v>
      </c>
      <c r="B5411" s="409" t="s">
        <v>4381</v>
      </c>
      <c r="C5411" s="408" t="s">
        <v>13</v>
      </c>
      <c r="D5411" s="408">
        <v>122.17</v>
      </c>
    </row>
    <row r="5412" spans="1:4" ht="81">
      <c r="A5412" s="408">
        <v>94886</v>
      </c>
      <c r="B5412" s="409" t="s">
        <v>4382</v>
      </c>
      <c r="C5412" s="408" t="s">
        <v>13</v>
      </c>
      <c r="D5412" s="408">
        <v>0.79</v>
      </c>
    </row>
    <row r="5413" spans="1:4" ht="81">
      <c r="A5413" s="408">
        <v>94887</v>
      </c>
      <c r="B5413" s="409" t="s">
        <v>4383</v>
      </c>
      <c r="C5413" s="408" t="s">
        <v>13</v>
      </c>
      <c r="D5413" s="408">
        <v>144.88</v>
      </c>
    </row>
    <row r="5414" spans="1:4" ht="81">
      <c r="A5414" s="408">
        <v>94888</v>
      </c>
      <c r="B5414" s="409" t="s">
        <v>4384</v>
      </c>
      <c r="C5414" s="408" t="s">
        <v>13</v>
      </c>
      <c r="D5414" s="408">
        <v>1.37</v>
      </c>
    </row>
    <row r="5415" spans="1:4" ht="81">
      <c r="A5415" s="408">
        <v>94891</v>
      </c>
      <c r="B5415" s="409" t="s">
        <v>4385</v>
      </c>
      <c r="C5415" s="408" t="s">
        <v>13</v>
      </c>
      <c r="D5415" s="408">
        <v>851.4</v>
      </c>
    </row>
    <row r="5416" spans="1:4" ht="81">
      <c r="A5416" s="408">
        <v>94892</v>
      </c>
      <c r="B5416" s="409" t="s">
        <v>4386</v>
      </c>
      <c r="C5416" s="408" t="s">
        <v>13</v>
      </c>
      <c r="D5416" s="408">
        <v>19.010000000000002</v>
      </c>
    </row>
    <row r="5417" spans="1:4" ht="81">
      <c r="A5417" s="408">
        <v>94894</v>
      </c>
      <c r="B5417" s="409" t="s">
        <v>4387</v>
      </c>
      <c r="C5417" s="408" t="s">
        <v>13</v>
      </c>
      <c r="D5417" s="408">
        <v>22.08</v>
      </c>
    </row>
    <row r="5418" spans="1:4" ht="81">
      <c r="A5418" s="408">
        <v>94895</v>
      </c>
      <c r="B5418" s="409" t="s">
        <v>4388</v>
      </c>
      <c r="C5418" s="408" t="s">
        <v>13</v>
      </c>
      <c r="D5418" s="410">
        <v>1134.33</v>
      </c>
    </row>
    <row r="5419" spans="1:4" ht="81">
      <c r="A5419" s="408">
        <v>94896</v>
      </c>
      <c r="B5419" s="409" t="s">
        <v>4389</v>
      </c>
      <c r="C5419" s="408" t="s">
        <v>13</v>
      </c>
      <c r="D5419" s="408">
        <v>26.67</v>
      </c>
    </row>
    <row r="5420" spans="1:4" ht="81">
      <c r="A5420" s="408">
        <v>94897</v>
      </c>
      <c r="B5420" s="409" t="s">
        <v>4390</v>
      </c>
      <c r="C5420" s="408" t="s">
        <v>13</v>
      </c>
      <c r="D5420" s="410">
        <v>1767.61</v>
      </c>
    </row>
    <row r="5421" spans="1:4" ht="81">
      <c r="A5421" s="408">
        <v>94898</v>
      </c>
      <c r="B5421" s="409" t="s">
        <v>4391</v>
      </c>
      <c r="C5421" s="408" t="s">
        <v>13</v>
      </c>
      <c r="D5421" s="408">
        <v>31.28</v>
      </c>
    </row>
    <row r="5422" spans="1:4" ht="81">
      <c r="A5422" s="408">
        <v>94900</v>
      </c>
      <c r="B5422" s="409" t="s">
        <v>4392</v>
      </c>
      <c r="C5422" s="408" t="s">
        <v>13</v>
      </c>
      <c r="D5422" s="408">
        <v>40.5</v>
      </c>
    </row>
    <row r="5423" spans="1:4" ht="67.5">
      <c r="A5423" s="408">
        <v>97121</v>
      </c>
      <c r="B5423" s="409" t="s">
        <v>5691</v>
      </c>
      <c r="C5423" s="408" t="s">
        <v>13</v>
      </c>
      <c r="D5423" s="408">
        <v>1.38</v>
      </c>
    </row>
    <row r="5424" spans="1:4" ht="67.5">
      <c r="A5424" s="408">
        <v>97122</v>
      </c>
      <c r="B5424" s="409" t="s">
        <v>5692</v>
      </c>
      <c r="C5424" s="408" t="s">
        <v>13</v>
      </c>
      <c r="D5424" s="408">
        <v>1.92</v>
      </c>
    </row>
    <row r="5425" spans="1:4" ht="67.5">
      <c r="A5425" s="408">
        <v>97123</v>
      </c>
      <c r="B5425" s="409" t="s">
        <v>5693</v>
      </c>
      <c r="C5425" s="408" t="s">
        <v>13</v>
      </c>
      <c r="D5425" s="408">
        <v>2.44</v>
      </c>
    </row>
    <row r="5426" spans="1:4" ht="67.5">
      <c r="A5426" s="408">
        <v>97124</v>
      </c>
      <c r="B5426" s="409" t="s">
        <v>5694</v>
      </c>
      <c r="C5426" s="408" t="s">
        <v>13</v>
      </c>
      <c r="D5426" s="408">
        <v>0.61</v>
      </c>
    </row>
    <row r="5427" spans="1:4" ht="67.5">
      <c r="A5427" s="408">
        <v>97125</v>
      </c>
      <c r="B5427" s="409" t="s">
        <v>5695</v>
      </c>
      <c r="C5427" s="408" t="s">
        <v>13</v>
      </c>
      <c r="D5427" s="408">
        <v>0.86</v>
      </c>
    </row>
    <row r="5428" spans="1:4" ht="67.5">
      <c r="A5428" s="408">
        <v>97126</v>
      </c>
      <c r="B5428" s="409" t="s">
        <v>5696</v>
      </c>
      <c r="C5428" s="408" t="s">
        <v>13</v>
      </c>
      <c r="D5428" s="408">
        <v>1.1100000000000001</v>
      </c>
    </row>
    <row r="5429" spans="1:4" ht="67.5">
      <c r="A5429" s="408">
        <v>92833</v>
      </c>
      <c r="B5429" s="409" t="s">
        <v>3811</v>
      </c>
      <c r="C5429" s="408" t="s">
        <v>13</v>
      </c>
      <c r="D5429" s="408">
        <v>137.58000000000001</v>
      </c>
    </row>
    <row r="5430" spans="1:4" ht="81">
      <c r="A5430" s="408">
        <v>92834</v>
      </c>
      <c r="B5430" s="409" t="s">
        <v>3812</v>
      </c>
      <c r="C5430" s="408" t="s">
        <v>13</v>
      </c>
      <c r="D5430" s="408">
        <v>5.82</v>
      </c>
    </row>
    <row r="5431" spans="1:4" ht="67.5">
      <c r="A5431" s="408">
        <v>92835</v>
      </c>
      <c r="B5431" s="409" t="s">
        <v>3813</v>
      </c>
      <c r="C5431" s="408" t="s">
        <v>13</v>
      </c>
      <c r="D5431" s="408">
        <v>180.67</v>
      </c>
    </row>
    <row r="5432" spans="1:4" ht="81">
      <c r="A5432" s="408">
        <v>92836</v>
      </c>
      <c r="B5432" s="409" t="s">
        <v>3814</v>
      </c>
      <c r="C5432" s="408" t="s">
        <v>13</v>
      </c>
      <c r="D5432" s="408">
        <v>7.43</v>
      </c>
    </row>
    <row r="5433" spans="1:4" ht="67.5">
      <c r="A5433" s="408">
        <v>92837</v>
      </c>
      <c r="B5433" s="409" t="s">
        <v>3815</v>
      </c>
      <c r="C5433" s="408" t="s">
        <v>13</v>
      </c>
      <c r="D5433" s="408">
        <v>227.8</v>
      </c>
    </row>
    <row r="5434" spans="1:4" ht="81">
      <c r="A5434" s="408">
        <v>92838</v>
      </c>
      <c r="B5434" s="409" t="s">
        <v>3816</v>
      </c>
      <c r="C5434" s="408" t="s">
        <v>13</v>
      </c>
      <c r="D5434" s="408">
        <v>8.91</v>
      </c>
    </row>
    <row r="5435" spans="1:4" ht="67.5">
      <c r="A5435" s="408">
        <v>92839</v>
      </c>
      <c r="B5435" s="409" t="s">
        <v>3817</v>
      </c>
      <c r="C5435" s="408" t="s">
        <v>13</v>
      </c>
      <c r="D5435" s="408">
        <v>298.74</v>
      </c>
    </row>
    <row r="5436" spans="1:4" ht="81">
      <c r="A5436" s="408">
        <v>92840</v>
      </c>
      <c r="B5436" s="409" t="s">
        <v>3818</v>
      </c>
      <c r="C5436" s="408" t="s">
        <v>13</v>
      </c>
      <c r="D5436" s="408">
        <v>10.56</v>
      </c>
    </row>
    <row r="5437" spans="1:4" ht="67.5">
      <c r="A5437" s="408">
        <v>92841</v>
      </c>
      <c r="B5437" s="409" t="s">
        <v>3819</v>
      </c>
      <c r="C5437" s="408" t="s">
        <v>13</v>
      </c>
      <c r="D5437" s="408">
        <v>337.88</v>
      </c>
    </row>
    <row r="5438" spans="1:4" ht="81">
      <c r="A5438" s="408">
        <v>92842</v>
      </c>
      <c r="B5438" s="409" t="s">
        <v>3820</v>
      </c>
      <c r="C5438" s="408" t="s">
        <v>13</v>
      </c>
      <c r="D5438" s="408">
        <v>12.06</v>
      </c>
    </row>
    <row r="5439" spans="1:4" ht="81">
      <c r="A5439" s="408">
        <v>92844</v>
      </c>
      <c r="B5439" s="409" t="s">
        <v>3821</v>
      </c>
      <c r="C5439" s="408" t="s">
        <v>13</v>
      </c>
      <c r="D5439" s="408">
        <v>13.71</v>
      </c>
    </row>
    <row r="5440" spans="1:4" ht="81">
      <c r="A5440" s="408">
        <v>92846</v>
      </c>
      <c r="B5440" s="409" t="s">
        <v>3822</v>
      </c>
      <c r="C5440" s="408" t="s">
        <v>13</v>
      </c>
      <c r="D5440" s="408">
        <v>15.21</v>
      </c>
    </row>
    <row r="5441" spans="1:4" ht="67.5">
      <c r="A5441" s="408">
        <v>92847</v>
      </c>
      <c r="B5441" s="409" t="s">
        <v>3823</v>
      </c>
      <c r="C5441" s="408" t="s">
        <v>13</v>
      </c>
      <c r="D5441" s="408">
        <v>588.42999999999995</v>
      </c>
    </row>
    <row r="5442" spans="1:4" ht="81">
      <c r="A5442" s="408">
        <v>92848</v>
      </c>
      <c r="B5442" s="409" t="s">
        <v>3824</v>
      </c>
      <c r="C5442" s="408" t="s">
        <v>13</v>
      </c>
      <c r="D5442" s="408">
        <v>16.87</v>
      </c>
    </row>
    <row r="5443" spans="1:4" ht="67.5">
      <c r="A5443" s="408">
        <v>92849</v>
      </c>
      <c r="B5443" s="409" t="s">
        <v>3825</v>
      </c>
      <c r="C5443" s="408" t="s">
        <v>13</v>
      </c>
      <c r="D5443" s="408">
        <v>142.69999999999999</v>
      </c>
    </row>
    <row r="5444" spans="1:4" ht="81">
      <c r="A5444" s="408">
        <v>92850</v>
      </c>
      <c r="B5444" s="409" t="s">
        <v>3826</v>
      </c>
      <c r="C5444" s="408" t="s">
        <v>13</v>
      </c>
      <c r="D5444" s="408">
        <v>11</v>
      </c>
    </row>
    <row r="5445" spans="1:4" ht="67.5">
      <c r="A5445" s="408">
        <v>92851</v>
      </c>
      <c r="B5445" s="409" t="s">
        <v>3827</v>
      </c>
      <c r="C5445" s="408" t="s">
        <v>13</v>
      </c>
      <c r="D5445" s="408">
        <v>187.06</v>
      </c>
    </row>
    <row r="5446" spans="1:4" ht="81">
      <c r="A5446" s="408">
        <v>92852</v>
      </c>
      <c r="B5446" s="409" t="s">
        <v>3828</v>
      </c>
      <c r="C5446" s="408" t="s">
        <v>13</v>
      </c>
      <c r="D5446" s="408">
        <v>13.9</v>
      </c>
    </row>
    <row r="5447" spans="1:4" ht="67.5">
      <c r="A5447" s="408">
        <v>92853</v>
      </c>
      <c r="B5447" s="409" t="s">
        <v>3829</v>
      </c>
      <c r="C5447" s="408" t="s">
        <v>13</v>
      </c>
      <c r="D5447" s="408">
        <v>235.72</v>
      </c>
    </row>
    <row r="5448" spans="1:4" ht="81">
      <c r="A5448" s="408">
        <v>92854</v>
      </c>
      <c r="B5448" s="409" t="s">
        <v>3830</v>
      </c>
      <c r="C5448" s="408" t="s">
        <v>13</v>
      </c>
      <c r="D5448" s="408">
        <v>16.940000000000001</v>
      </c>
    </row>
    <row r="5449" spans="1:4" ht="67.5">
      <c r="A5449" s="408">
        <v>92855</v>
      </c>
      <c r="B5449" s="409" t="s">
        <v>3831</v>
      </c>
      <c r="C5449" s="408" t="s">
        <v>13</v>
      </c>
      <c r="D5449" s="408">
        <v>308</v>
      </c>
    </row>
    <row r="5450" spans="1:4" ht="81">
      <c r="A5450" s="408">
        <v>92856</v>
      </c>
      <c r="B5450" s="409" t="s">
        <v>3832</v>
      </c>
      <c r="C5450" s="408" t="s">
        <v>13</v>
      </c>
      <c r="D5450" s="408">
        <v>19.95</v>
      </c>
    </row>
    <row r="5451" spans="1:4" ht="67.5">
      <c r="A5451" s="408">
        <v>92857</v>
      </c>
      <c r="B5451" s="409" t="s">
        <v>3833</v>
      </c>
      <c r="C5451" s="408" t="s">
        <v>13</v>
      </c>
      <c r="D5451" s="408">
        <v>348.51</v>
      </c>
    </row>
    <row r="5452" spans="1:4" ht="81">
      <c r="A5452" s="408">
        <v>92858</v>
      </c>
      <c r="B5452" s="409" t="s">
        <v>3834</v>
      </c>
      <c r="C5452" s="408" t="s">
        <v>13</v>
      </c>
      <c r="D5452" s="408">
        <v>22.84</v>
      </c>
    </row>
    <row r="5453" spans="1:4" ht="81">
      <c r="A5453" s="408">
        <v>92860</v>
      </c>
      <c r="B5453" s="409" t="s">
        <v>3835</v>
      </c>
      <c r="C5453" s="408" t="s">
        <v>13</v>
      </c>
      <c r="D5453" s="408">
        <v>25.92</v>
      </c>
    </row>
    <row r="5454" spans="1:4" ht="81">
      <c r="A5454" s="408">
        <v>92862</v>
      </c>
      <c r="B5454" s="409" t="s">
        <v>3836</v>
      </c>
      <c r="C5454" s="408" t="s">
        <v>13</v>
      </c>
      <c r="D5454" s="408">
        <v>28.93</v>
      </c>
    </row>
    <row r="5455" spans="1:4" ht="67.5">
      <c r="A5455" s="408">
        <v>92863</v>
      </c>
      <c r="B5455" s="409" t="s">
        <v>3837</v>
      </c>
      <c r="C5455" s="408" t="s">
        <v>13</v>
      </c>
      <c r="D5455" s="408">
        <v>603.33000000000004</v>
      </c>
    </row>
    <row r="5456" spans="1:4" ht="81">
      <c r="A5456" s="408">
        <v>92864</v>
      </c>
      <c r="B5456" s="409" t="s">
        <v>3838</v>
      </c>
      <c r="C5456" s="408" t="s">
        <v>13</v>
      </c>
      <c r="D5456" s="408">
        <v>31.97</v>
      </c>
    </row>
    <row r="5457" spans="1:4" ht="67.5">
      <c r="A5457" s="408">
        <v>92210</v>
      </c>
      <c r="B5457" s="409" t="s">
        <v>3382</v>
      </c>
      <c r="C5457" s="408" t="s">
        <v>13</v>
      </c>
      <c r="D5457" s="408">
        <v>105.6</v>
      </c>
    </row>
    <row r="5458" spans="1:4" ht="67.5">
      <c r="A5458" s="408">
        <v>92211</v>
      </c>
      <c r="B5458" s="409" t="s">
        <v>3383</v>
      </c>
      <c r="C5458" s="408" t="s">
        <v>13</v>
      </c>
      <c r="D5458" s="408">
        <v>135.97</v>
      </c>
    </row>
    <row r="5459" spans="1:4" ht="67.5">
      <c r="A5459" s="408">
        <v>92212</v>
      </c>
      <c r="B5459" s="409" t="s">
        <v>3384</v>
      </c>
      <c r="C5459" s="408" t="s">
        <v>13</v>
      </c>
      <c r="D5459" s="408">
        <v>174.51</v>
      </c>
    </row>
    <row r="5460" spans="1:4" ht="67.5">
      <c r="A5460" s="408">
        <v>92213</v>
      </c>
      <c r="B5460" s="409" t="s">
        <v>3385</v>
      </c>
      <c r="C5460" s="408" t="s">
        <v>13</v>
      </c>
      <c r="D5460" s="408">
        <v>232.96</v>
      </c>
    </row>
    <row r="5461" spans="1:4" ht="67.5">
      <c r="A5461" s="408">
        <v>92214</v>
      </c>
      <c r="B5461" s="409" t="s">
        <v>3386</v>
      </c>
      <c r="C5461" s="408" t="s">
        <v>13</v>
      </c>
      <c r="D5461" s="408">
        <v>265.72000000000003</v>
      </c>
    </row>
    <row r="5462" spans="1:4" ht="67.5">
      <c r="A5462" s="408">
        <v>92215</v>
      </c>
      <c r="B5462" s="409" t="s">
        <v>3387</v>
      </c>
      <c r="C5462" s="408" t="s">
        <v>13</v>
      </c>
      <c r="D5462" s="408">
        <v>322.20999999999998</v>
      </c>
    </row>
    <row r="5463" spans="1:4" ht="67.5">
      <c r="A5463" s="408">
        <v>92216</v>
      </c>
      <c r="B5463" s="409" t="s">
        <v>3388</v>
      </c>
      <c r="C5463" s="408" t="s">
        <v>13</v>
      </c>
      <c r="D5463" s="408">
        <v>360.89</v>
      </c>
    </row>
    <row r="5464" spans="1:4" ht="67.5">
      <c r="A5464" s="408">
        <v>92219</v>
      </c>
      <c r="B5464" s="409" t="s">
        <v>3389</v>
      </c>
      <c r="C5464" s="408" t="s">
        <v>13</v>
      </c>
      <c r="D5464" s="408">
        <v>112.07</v>
      </c>
    </row>
    <row r="5465" spans="1:4" ht="67.5">
      <c r="A5465" s="408">
        <v>92220</v>
      </c>
      <c r="B5465" s="409" t="s">
        <v>3390</v>
      </c>
      <c r="C5465" s="408" t="s">
        <v>13</v>
      </c>
      <c r="D5465" s="408">
        <v>143.97</v>
      </c>
    </row>
    <row r="5466" spans="1:4" ht="67.5">
      <c r="A5466" s="408">
        <v>92221</v>
      </c>
      <c r="B5466" s="409" t="s">
        <v>3391</v>
      </c>
      <c r="C5466" s="408" t="s">
        <v>13</v>
      </c>
      <c r="D5466" s="408">
        <v>183.9</v>
      </c>
    </row>
    <row r="5467" spans="1:4" ht="67.5">
      <c r="A5467" s="408">
        <v>92222</v>
      </c>
      <c r="B5467" s="409" t="s">
        <v>3392</v>
      </c>
      <c r="C5467" s="408" t="s">
        <v>13</v>
      </c>
      <c r="D5467" s="408">
        <v>243.87</v>
      </c>
    </row>
    <row r="5468" spans="1:4" ht="67.5">
      <c r="A5468" s="408">
        <v>92223</v>
      </c>
      <c r="B5468" s="409" t="s">
        <v>3393</v>
      </c>
      <c r="C5468" s="408" t="s">
        <v>13</v>
      </c>
      <c r="D5468" s="408">
        <v>277.93</v>
      </c>
    </row>
    <row r="5469" spans="1:4" ht="67.5">
      <c r="A5469" s="408">
        <v>92224</v>
      </c>
      <c r="B5469" s="409" t="s">
        <v>3394</v>
      </c>
      <c r="C5469" s="408" t="s">
        <v>13</v>
      </c>
      <c r="D5469" s="408">
        <v>335.76</v>
      </c>
    </row>
    <row r="5470" spans="1:4" ht="67.5">
      <c r="A5470" s="408">
        <v>92226</v>
      </c>
      <c r="B5470" s="409" t="s">
        <v>3395</v>
      </c>
      <c r="C5470" s="408" t="s">
        <v>13</v>
      </c>
      <c r="D5470" s="408">
        <v>376.05</v>
      </c>
    </row>
    <row r="5471" spans="1:4" ht="81">
      <c r="A5471" s="408">
        <v>92808</v>
      </c>
      <c r="B5471" s="409" t="s">
        <v>3787</v>
      </c>
      <c r="C5471" s="408" t="s">
        <v>13</v>
      </c>
      <c r="D5471" s="408">
        <v>26.24</v>
      </c>
    </row>
    <row r="5472" spans="1:4" ht="81">
      <c r="A5472" s="408">
        <v>92809</v>
      </c>
      <c r="B5472" s="409" t="s">
        <v>3788</v>
      </c>
      <c r="C5472" s="408" t="s">
        <v>13</v>
      </c>
      <c r="D5472" s="408">
        <v>33.67</v>
      </c>
    </row>
    <row r="5473" spans="1:4" ht="81">
      <c r="A5473" s="408">
        <v>92810</v>
      </c>
      <c r="B5473" s="409" t="s">
        <v>3789</v>
      </c>
      <c r="C5473" s="408" t="s">
        <v>13</v>
      </c>
      <c r="D5473" s="408">
        <v>40.99</v>
      </c>
    </row>
    <row r="5474" spans="1:4" ht="81">
      <c r="A5474" s="408">
        <v>92811</v>
      </c>
      <c r="B5474" s="409" t="s">
        <v>3790</v>
      </c>
      <c r="C5474" s="408" t="s">
        <v>13</v>
      </c>
      <c r="D5474" s="408">
        <v>48.85</v>
      </c>
    </row>
    <row r="5475" spans="1:4" ht="81">
      <c r="A5475" s="408">
        <v>92812</v>
      </c>
      <c r="B5475" s="409" t="s">
        <v>3791</v>
      </c>
      <c r="C5475" s="408" t="s">
        <v>13</v>
      </c>
      <c r="D5475" s="408">
        <v>56.59</v>
      </c>
    </row>
    <row r="5476" spans="1:4" ht="81">
      <c r="A5476" s="408">
        <v>92813</v>
      </c>
      <c r="B5476" s="409" t="s">
        <v>3792</v>
      </c>
      <c r="C5476" s="408" t="s">
        <v>13</v>
      </c>
      <c r="D5476" s="408">
        <v>65.709999999999994</v>
      </c>
    </row>
    <row r="5477" spans="1:4" ht="81">
      <c r="A5477" s="408">
        <v>92814</v>
      </c>
      <c r="B5477" s="409" t="s">
        <v>3793</v>
      </c>
      <c r="C5477" s="408" t="s">
        <v>13</v>
      </c>
      <c r="D5477" s="408">
        <v>75.28</v>
      </c>
    </row>
    <row r="5478" spans="1:4" ht="81">
      <c r="A5478" s="408">
        <v>92815</v>
      </c>
      <c r="B5478" s="409" t="s">
        <v>3794</v>
      </c>
      <c r="C5478" s="408" t="s">
        <v>13</v>
      </c>
      <c r="D5478" s="408">
        <v>86.35</v>
      </c>
    </row>
    <row r="5479" spans="1:4" ht="67.5">
      <c r="A5479" s="408">
        <v>92816</v>
      </c>
      <c r="B5479" s="409" t="s">
        <v>3795</v>
      </c>
      <c r="C5479" s="408" t="s">
        <v>13</v>
      </c>
      <c r="D5479" s="408">
        <v>497.13</v>
      </c>
    </row>
    <row r="5480" spans="1:4" ht="81">
      <c r="A5480" s="408">
        <v>92817</v>
      </c>
      <c r="B5480" s="409" t="s">
        <v>3796</v>
      </c>
      <c r="C5480" s="408" t="s">
        <v>13</v>
      </c>
      <c r="D5480" s="408">
        <v>108.05</v>
      </c>
    </row>
    <row r="5481" spans="1:4" ht="67.5">
      <c r="A5481" s="408">
        <v>92818</v>
      </c>
      <c r="B5481" s="409" t="s">
        <v>3797</v>
      </c>
      <c r="C5481" s="408" t="s">
        <v>13</v>
      </c>
      <c r="D5481" s="408">
        <v>724.16</v>
      </c>
    </row>
    <row r="5482" spans="1:4" ht="81">
      <c r="A5482" s="408">
        <v>92819</v>
      </c>
      <c r="B5482" s="409" t="s">
        <v>3798</v>
      </c>
      <c r="C5482" s="408" t="s">
        <v>13</v>
      </c>
      <c r="D5482" s="408">
        <v>145.44</v>
      </c>
    </row>
    <row r="5483" spans="1:4" ht="81">
      <c r="A5483" s="408">
        <v>92820</v>
      </c>
      <c r="B5483" s="409" t="s">
        <v>3799</v>
      </c>
      <c r="C5483" s="408" t="s">
        <v>13</v>
      </c>
      <c r="D5483" s="408">
        <v>31.3</v>
      </c>
    </row>
    <row r="5484" spans="1:4" ht="81">
      <c r="A5484" s="408">
        <v>92821</v>
      </c>
      <c r="B5484" s="409" t="s">
        <v>3800</v>
      </c>
      <c r="C5484" s="408" t="s">
        <v>13</v>
      </c>
      <c r="D5484" s="408">
        <v>40.14</v>
      </c>
    </row>
    <row r="5485" spans="1:4" ht="81">
      <c r="A5485" s="408">
        <v>92822</v>
      </c>
      <c r="B5485" s="409" t="s">
        <v>3801</v>
      </c>
      <c r="C5485" s="408" t="s">
        <v>13</v>
      </c>
      <c r="D5485" s="408">
        <v>48.99</v>
      </c>
    </row>
    <row r="5486" spans="1:4" ht="81">
      <c r="A5486" s="408">
        <v>92824</v>
      </c>
      <c r="B5486" s="409" t="s">
        <v>3802</v>
      </c>
      <c r="C5486" s="408" t="s">
        <v>13</v>
      </c>
      <c r="D5486" s="408">
        <v>58.24</v>
      </c>
    </row>
    <row r="5487" spans="1:4" ht="81">
      <c r="A5487" s="408">
        <v>92825</v>
      </c>
      <c r="B5487" s="409" t="s">
        <v>3803</v>
      </c>
      <c r="C5487" s="408" t="s">
        <v>13</v>
      </c>
      <c r="D5487" s="408">
        <v>67.5</v>
      </c>
    </row>
    <row r="5488" spans="1:4" ht="81">
      <c r="A5488" s="408">
        <v>92826</v>
      </c>
      <c r="B5488" s="409" t="s">
        <v>3804</v>
      </c>
      <c r="C5488" s="408" t="s">
        <v>13</v>
      </c>
      <c r="D5488" s="408">
        <v>77.92</v>
      </c>
    </row>
    <row r="5489" spans="1:4" ht="81">
      <c r="A5489" s="408">
        <v>92827</v>
      </c>
      <c r="B5489" s="409" t="s">
        <v>3805</v>
      </c>
      <c r="C5489" s="408" t="s">
        <v>13</v>
      </c>
      <c r="D5489" s="408">
        <v>88.83</v>
      </c>
    </row>
    <row r="5490" spans="1:4" ht="81">
      <c r="A5490" s="408">
        <v>92828</v>
      </c>
      <c r="B5490" s="409" t="s">
        <v>3806</v>
      </c>
      <c r="C5490" s="408" t="s">
        <v>13</v>
      </c>
      <c r="D5490" s="408">
        <v>101.51</v>
      </c>
    </row>
    <row r="5491" spans="1:4" ht="67.5">
      <c r="A5491" s="408">
        <v>92829</v>
      </c>
      <c r="B5491" s="409" t="s">
        <v>3807</v>
      </c>
      <c r="C5491" s="408" t="s">
        <v>13</v>
      </c>
      <c r="D5491" s="408">
        <v>515.01</v>
      </c>
    </row>
    <row r="5492" spans="1:4" ht="81">
      <c r="A5492" s="408">
        <v>92830</v>
      </c>
      <c r="B5492" s="409" t="s">
        <v>3808</v>
      </c>
      <c r="C5492" s="408" t="s">
        <v>13</v>
      </c>
      <c r="D5492" s="408">
        <v>125.93</v>
      </c>
    </row>
    <row r="5493" spans="1:4" ht="67.5">
      <c r="A5493" s="408">
        <v>92831</v>
      </c>
      <c r="B5493" s="409" t="s">
        <v>3809</v>
      </c>
      <c r="C5493" s="408" t="s">
        <v>13</v>
      </c>
      <c r="D5493" s="408">
        <v>746.12</v>
      </c>
    </row>
    <row r="5494" spans="1:4" ht="81">
      <c r="A5494" s="408">
        <v>92832</v>
      </c>
      <c r="B5494" s="409" t="s">
        <v>3810</v>
      </c>
      <c r="C5494" s="408" t="s">
        <v>13</v>
      </c>
      <c r="D5494" s="408">
        <v>167.4</v>
      </c>
    </row>
    <row r="5495" spans="1:4" ht="67.5">
      <c r="A5495" s="408">
        <v>95565</v>
      </c>
      <c r="B5495" s="409" t="s">
        <v>4629</v>
      </c>
      <c r="C5495" s="408" t="s">
        <v>13</v>
      </c>
      <c r="D5495" s="408">
        <v>93.96</v>
      </c>
    </row>
    <row r="5496" spans="1:4" ht="67.5">
      <c r="A5496" s="408">
        <v>95566</v>
      </c>
      <c r="B5496" s="409" t="s">
        <v>4630</v>
      </c>
      <c r="C5496" s="408" t="s">
        <v>13</v>
      </c>
      <c r="D5496" s="408">
        <v>98.95</v>
      </c>
    </row>
    <row r="5497" spans="1:4" ht="81">
      <c r="A5497" s="408">
        <v>95567</v>
      </c>
      <c r="B5497" s="409" t="s">
        <v>4631</v>
      </c>
      <c r="C5497" s="408" t="s">
        <v>13</v>
      </c>
      <c r="D5497" s="408">
        <v>56.79</v>
      </c>
    </row>
    <row r="5498" spans="1:4" ht="81">
      <c r="A5498" s="408">
        <v>95568</v>
      </c>
      <c r="B5498" s="409" t="s">
        <v>4632</v>
      </c>
      <c r="C5498" s="408" t="s">
        <v>13</v>
      </c>
      <c r="D5498" s="408">
        <v>74.08</v>
      </c>
    </row>
    <row r="5499" spans="1:4" ht="81">
      <c r="A5499" s="408">
        <v>95569</v>
      </c>
      <c r="B5499" s="409" t="s">
        <v>4633</v>
      </c>
      <c r="C5499" s="408" t="s">
        <v>13</v>
      </c>
      <c r="D5499" s="408">
        <v>99.63</v>
      </c>
    </row>
    <row r="5500" spans="1:4" ht="67.5">
      <c r="A5500" s="408">
        <v>95570</v>
      </c>
      <c r="B5500" s="409" t="s">
        <v>4634</v>
      </c>
      <c r="C5500" s="408" t="s">
        <v>13</v>
      </c>
      <c r="D5500" s="408">
        <v>61.78</v>
      </c>
    </row>
    <row r="5501" spans="1:4" ht="67.5">
      <c r="A5501" s="408">
        <v>95571</v>
      </c>
      <c r="B5501" s="409" t="s">
        <v>4635</v>
      </c>
      <c r="C5501" s="408" t="s">
        <v>13</v>
      </c>
      <c r="D5501" s="408">
        <v>80.459999999999994</v>
      </c>
    </row>
    <row r="5502" spans="1:4" ht="67.5">
      <c r="A5502" s="408">
        <v>95572</v>
      </c>
      <c r="B5502" s="409" t="s">
        <v>4636</v>
      </c>
      <c r="C5502" s="408" t="s">
        <v>13</v>
      </c>
      <c r="D5502" s="408">
        <v>107.53</v>
      </c>
    </row>
    <row r="5503" spans="1:4" ht="27">
      <c r="A5503" s="408">
        <v>73606</v>
      </c>
      <c r="B5503" s="409" t="s">
        <v>189</v>
      </c>
      <c r="C5503" s="408" t="s">
        <v>29</v>
      </c>
      <c r="D5503" s="408">
        <v>114.01</v>
      </c>
    </row>
    <row r="5504" spans="1:4" ht="27">
      <c r="A5504" s="408">
        <v>73607</v>
      </c>
      <c r="B5504" s="409" t="s">
        <v>190</v>
      </c>
      <c r="C5504" s="408" t="s">
        <v>29</v>
      </c>
      <c r="D5504" s="408">
        <v>76.010000000000005</v>
      </c>
    </row>
    <row r="5505" spans="1:4" ht="40.5">
      <c r="A5505" s="408">
        <v>83623</v>
      </c>
      <c r="B5505" s="409" t="s">
        <v>1562</v>
      </c>
      <c r="C5505" s="408" t="s">
        <v>13</v>
      </c>
      <c r="D5505" s="408">
        <v>213.99</v>
      </c>
    </row>
    <row r="5506" spans="1:4" ht="40.5">
      <c r="A5506" s="408">
        <v>83624</v>
      </c>
      <c r="B5506" s="409" t="s">
        <v>1563</v>
      </c>
      <c r="C5506" s="408" t="s">
        <v>13</v>
      </c>
      <c r="D5506" s="408">
        <v>150.75</v>
      </c>
    </row>
    <row r="5507" spans="1:4" ht="40.5">
      <c r="A5507" s="408">
        <v>83626</v>
      </c>
      <c r="B5507" s="409" t="s">
        <v>1564</v>
      </c>
      <c r="C5507" s="408" t="s">
        <v>13</v>
      </c>
      <c r="D5507" s="408">
        <v>119.13</v>
      </c>
    </row>
    <row r="5508" spans="1:4" ht="81">
      <c r="A5508" s="408">
        <v>83627</v>
      </c>
      <c r="B5508" s="409" t="s">
        <v>1565</v>
      </c>
      <c r="C5508" s="408" t="s">
        <v>29</v>
      </c>
      <c r="D5508" s="408">
        <v>413.28</v>
      </c>
    </row>
    <row r="5509" spans="1:4" ht="67.5">
      <c r="A5509" s="408">
        <v>83724</v>
      </c>
      <c r="B5509" s="409" t="s">
        <v>1581</v>
      </c>
      <c r="C5509" s="408" t="s">
        <v>16</v>
      </c>
      <c r="D5509" s="408">
        <v>1.33</v>
      </c>
    </row>
    <row r="5510" spans="1:4" ht="67.5">
      <c r="A5510" s="408">
        <v>83725</v>
      </c>
      <c r="B5510" s="409" t="s">
        <v>1582</v>
      </c>
      <c r="C5510" s="408" t="s">
        <v>16</v>
      </c>
      <c r="D5510" s="408">
        <v>0.89</v>
      </c>
    </row>
    <row r="5511" spans="1:4" ht="67.5">
      <c r="A5511" s="408">
        <v>83726</v>
      </c>
      <c r="B5511" s="409" t="s">
        <v>1583</v>
      </c>
      <c r="C5511" s="408" t="s">
        <v>16</v>
      </c>
      <c r="D5511" s="408">
        <v>0.66</v>
      </c>
    </row>
    <row r="5512" spans="1:4" ht="81">
      <c r="A5512" s="408">
        <v>97127</v>
      </c>
      <c r="B5512" s="409" t="s">
        <v>5697</v>
      </c>
      <c r="C5512" s="408" t="s">
        <v>13</v>
      </c>
      <c r="D5512" s="408">
        <v>3.51</v>
      </c>
    </row>
    <row r="5513" spans="1:4" ht="81">
      <c r="A5513" s="408">
        <v>97128</v>
      </c>
      <c r="B5513" s="409" t="s">
        <v>5698</v>
      </c>
      <c r="C5513" s="408" t="s">
        <v>13</v>
      </c>
      <c r="D5513" s="408">
        <v>6.82</v>
      </c>
    </row>
    <row r="5514" spans="1:4" ht="81">
      <c r="A5514" s="408">
        <v>97129</v>
      </c>
      <c r="B5514" s="409" t="s">
        <v>5699</v>
      </c>
      <c r="C5514" s="408" t="s">
        <v>13</v>
      </c>
      <c r="D5514" s="408">
        <v>8.3800000000000008</v>
      </c>
    </row>
    <row r="5515" spans="1:4" ht="81">
      <c r="A5515" s="408">
        <v>97130</v>
      </c>
      <c r="B5515" s="409" t="s">
        <v>5700</v>
      </c>
      <c r="C5515" s="408" t="s">
        <v>13</v>
      </c>
      <c r="D5515" s="408">
        <v>9.9499999999999993</v>
      </c>
    </row>
    <row r="5516" spans="1:4" ht="81">
      <c r="A5516" s="408">
        <v>97131</v>
      </c>
      <c r="B5516" s="409" t="s">
        <v>5701</v>
      </c>
      <c r="C5516" s="408" t="s">
        <v>13</v>
      </c>
      <c r="D5516" s="408">
        <v>11.52</v>
      </c>
    </row>
    <row r="5517" spans="1:4" ht="81">
      <c r="A5517" s="408">
        <v>97132</v>
      </c>
      <c r="B5517" s="409" t="s">
        <v>5702</v>
      </c>
      <c r="C5517" s="408" t="s">
        <v>13</v>
      </c>
      <c r="D5517" s="408">
        <v>13.07</v>
      </c>
    </row>
    <row r="5518" spans="1:4" ht="81">
      <c r="A5518" s="408">
        <v>97133</v>
      </c>
      <c r="B5518" s="409" t="s">
        <v>5703</v>
      </c>
      <c r="C5518" s="408" t="s">
        <v>13</v>
      </c>
      <c r="D5518" s="408">
        <v>16.21</v>
      </c>
    </row>
    <row r="5519" spans="1:4" ht="81">
      <c r="A5519" s="408">
        <v>97134</v>
      </c>
      <c r="B5519" s="409" t="s">
        <v>5704</v>
      </c>
      <c r="C5519" s="408" t="s">
        <v>13</v>
      </c>
      <c r="D5519" s="408">
        <v>1.6</v>
      </c>
    </row>
    <row r="5520" spans="1:4" ht="81">
      <c r="A5520" s="408">
        <v>97135</v>
      </c>
      <c r="B5520" s="409" t="s">
        <v>5705</v>
      </c>
      <c r="C5520" s="408" t="s">
        <v>13</v>
      </c>
      <c r="D5520" s="408">
        <v>3.49</v>
      </c>
    </row>
    <row r="5521" spans="1:4" ht="81">
      <c r="A5521" s="408">
        <v>97136</v>
      </c>
      <c r="B5521" s="409" t="s">
        <v>5706</v>
      </c>
      <c r="C5521" s="408" t="s">
        <v>13</v>
      </c>
      <c r="D5521" s="408">
        <v>4.29</v>
      </c>
    </row>
    <row r="5522" spans="1:4" ht="81">
      <c r="A5522" s="408">
        <v>97137</v>
      </c>
      <c r="B5522" s="409" t="s">
        <v>5707</v>
      </c>
      <c r="C5522" s="408" t="s">
        <v>13</v>
      </c>
      <c r="D5522" s="408">
        <v>5.0999999999999996</v>
      </c>
    </row>
    <row r="5523" spans="1:4" ht="81">
      <c r="A5523" s="408">
        <v>97138</v>
      </c>
      <c r="B5523" s="409" t="s">
        <v>5708</v>
      </c>
      <c r="C5523" s="408" t="s">
        <v>13</v>
      </c>
      <c r="D5523" s="408">
        <v>5.91</v>
      </c>
    </row>
    <row r="5524" spans="1:4" ht="81">
      <c r="A5524" s="408">
        <v>97139</v>
      </c>
      <c r="B5524" s="409" t="s">
        <v>5709</v>
      </c>
      <c r="C5524" s="408" t="s">
        <v>13</v>
      </c>
      <c r="D5524" s="408">
        <v>6.71</v>
      </c>
    </row>
    <row r="5525" spans="1:4" ht="81">
      <c r="A5525" s="408">
        <v>97140</v>
      </c>
      <c r="B5525" s="409" t="s">
        <v>5710</v>
      </c>
      <c r="C5525" s="408" t="s">
        <v>13</v>
      </c>
      <c r="D5525" s="408">
        <v>8.31</v>
      </c>
    </row>
    <row r="5526" spans="1:4" ht="27">
      <c r="A5526" s="408">
        <v>83520</v>
      </c>
      <c r="B5526" s="409" t="s">
        <v>235</v>
      </c>
      <c r="C5526" s="408" t="s">
        <v>29</v>
      </c>
      <c r="D5526" s="408">
        <v>79.09</v>
      </c>
    </row>
    <row r="5527" spans="1:4" ht="27">
      <c r="A5527" s="408">
        <v>83531</v>
      </c>
      <c r="B5527" s="409" t="s">
        <v>1559</v>
      </c>
      <c r="C5527" s="408" t="s">
        <v>29</v>
      </c>
      <c r="D5527" s="408">
        <v>351.93</v>
      </c>
    </row>
    <row r="5528" spans="1:4" ht="27">
      <c r="A5528" s="408">
        <v>83535</v>
      </c>
      <c r="B5528" s="409" t="s">
        <v>1561</v>
      </c>
      <c r="C5528" s="408" t="s">
        <v>29</v>
      </c>
      <c r="D5528" s="408">
        <v>290.98</v>
      </c>
    </row>
    <row r="5529" spans="1:4" ht="40.5">
      <c r="A5529" s="408">
        <v>92235</v>
      </c>
      <c r="B5529" s="409" t="s">
        <v>3396</v>
      </c>
      <c r="C5529" s="408" t="s">
        <v>42</v>
      </c>
      <c r="D5529" s="408">
        <v>53</v>
      </c>
    </row>
    <row r="5530" spans="1:4" ht="40.5">
      <c r="A5530" s="408">
        <v>93206</v>
      </c>
      <c r="B5530" s="409" t="s">
        <v>3970</v>
      </c>
      <c r="C5530" s="408" t="s">
        <v>42</v>
      </c>
      <c r="D5530" s="408">
        <v>770.49</v>
      </c>
    </row>
    <row r="5531" spans="1:4" ht="54">
      <c r="A5531" s="408">
        <v>93207</v>
      </c>
      <c r="B5531" s="409" t="s">
        <v>3971</v>
      </c>
      <c r="C5531" s="408" t="s">
        <v>42</v>
      </c>
      <c r="D5531" s="408">
        <v>653.08000000000004</v>
      </c>
    </row>
    <row r="5532" spans="1:4" ht="40.5">
      <c r="A5532" s="408">
        <v>93208</v>
      </c>
      <c r="B5532" s="409" t="s">
        <v>3972</v>
      </c>
      <c r="C5532" s="408" t="s">
        <v>42</v>
      </c>
      <c r="D5532" s="408">
        <v>478.35</v>
      </c>
    </row>
    <row r="5533" spans="1:4" ht="40.5">
      <c r="A5533" s="408">
        <v>93209</v>
      </c>
      <c r="B5533" s="409" t="s">
        <v>3973</v>
      </c>
      <c r="C5533" s="408" t="s">
        <v>42</v>
      </c>
      <c r="D5533" s="408">
        <v>592.49</v>
      </c>
    </row>
    <row r="5534" spans="1:4" ht="54">
      <c r="A5534" s="408">
        <v>93210</v>
      </c>
      <c r="B5534" s="409" t="s">
        <v>1256</v>
      </c>
      <c r="C5534" s="408" t="s">
        <v>42</v>
      </c>
      <c r="D5534" s="408">
        <v>346.56</v>
      </c>
    </row>
    <row r="5535" spans="1:4" ht="40.5">
      <c r="A5535" s="408">
        <v>93211</v>
      </c>
      <c r="B5535" s="409" t="s">
        <v>3974</v>
      </c>
      <c r="C5535" s="408" t="s">
        <v>42</v>
      </c>
      <c r="D5535" s="408">
        <v>369.97</v>
      </c>
    </row>
    <row r="5536" spans="1:4" ht="54">
      <c r="A5536" s="408">
        <v>93212</v>
      </c>
      <c r="B5536" s="409" t="s">
        <v>3975</v>
      </c>
      <c r="C5536" s="408" t="s">
        <v>42</v>
      </c>
      <c r="D5536" s="408">
        <v>593.97</v>
      </c>
    </row>
    <row r="5537" spans="1:4" ht="40.5">
      <c r="A5537" s="408">
        <v>93213</v>
      </c>
      <c r="B5537" s="409" t="s">
        <v>3976</v>
      </c>
      <c r="C5537" s="408" t="s">
        <v>42</v>
      </c>
      <c r="D5537" s="408">
        <v>687.07</v>
      </c>
    </row>
    <row r="5538" spans="1:4" ht="54">
      <c r="A5538" s="408">
        <v>93214</v>
      </c>
      <c r="B5538" s="409" t="s">
        <v>5764</v>
      </c>
      <c r="C5538" s="408" t="s">
        <v>29</v>
      </c>
      <c r="D5538" s="410">
        <v>3127.69</v>
      </c>
    </row>
    <row r="5539" spans="1:4" ht="54">
      <c r="A5539" s="408">
        <v>93243</v>
      </c>
      <c r="B5539" s="409" t="s">
        <v>5765</v>
      </c>
      <c r="C5539" s="408" t="s">
        <v>29</v>
      </c>
      <c r="D5539" s="410">
        <v>4725.3</v>
      </c>
    </row>
    <row r="5540" spans="1:4" ht="40.5">
      <c r="A5540" s="408">
        <v>93582</v>
      </c>
      <c r="B5540" s="409" t="s">
        <v>4067</v>
      </c>
      <c r="C5540" s="408" t="s">
        <v>42</v>
      </c>
      <c r="D5540" s="408">
        <v>158.02000000000001</v>
      </c>
    </row>
    <row r="5541" spans="1:4" ht="54">
      <c r="A5541" s="408">
        <v>93583</v>
      </c>
      <c r="B5541" s="409" t="s">
        <v>4068</v>
      </c>
      <c r="C5541" s="408" t="s">
        <v>42</v>
      </c>
      <c r="D5541" s="408">
        <v>270.33999999999997</v>
      </c>
    </row>
    <row r="5542" spans="1:4" ht="40.5">
      <c r="A5542" s="408">
        <v>93584</v>
      </c>
      <c r="B5542" s="409" t="s">
        <v>4069</v>
      </c>
      <c r="C5542" s="408" t="s">
        <v>42</v>
      </c>
      <c r="D5542" s="408">
        <v>465.8</v>
      </c>
    </row>
    <row r="5543" spans="1:4" ht="40.5">
      <c r="A5543" s="408">
        <v>93585</v>
      </c>
      <c r="B5543" s="409" t="s">
        <v>4070</v>
      </c>
      <c r="C5543" s="408" t="s">
        <v>42</v>
      </c>
      <c r="D5543" s="408">
        <v>673.31</v>
      </c>
    </row>
    <row r="5544" spans="1:4" ht="54">
      <c r="A5544" s="408">
        <v>98441</v>
      </c>
      <c r="B5544" s="409" t="s">
        <v>6029</v>
      </c>
      <c r="C5544" s="408" t="s">
        <v>42</v>
      </c>
      <c r="D5544" s="408">
        <v>66.08</v>
      </c>
    </row>
    <row r="5545" spans="1:4" ht="54">
      <c r="A5545" s="408">
        <v>98442</v>
      </c>
      <c r="B5545" s="409" t="s">
        <v>6030</v>
      </c>
      <c r="C5545" s="408" t="s">
        <v>42</v>
      </c>
      <c r="D5545" s="408">
        <v>68.36</v>
      </c>
    </row>
    <row r="5546" spans="1:4" ht="54">
      <c r="A5546" s="408">
        <v>98443</v>
      </c>
      <c r="B5546" s="409" t="s">
        <v>6031</v>
      </c>
      <c r="C5546" s="408" t="s">
        <v>42</v>
      </c>
      <c r="D5546" s="408">
        <v>55.73</v>
      </c>
    </row>
    <row r="5547" spans="1:4" ht="54">
      <c r="A5547" s="408">
        <v>98444</v>
      </c>
      <c r="B5547" s="409" t="s">
        <v>6032</v>
      </c>
      <c r="C5547" s="408" t="s">
        <v>42</v>
      </c>
      <c r="D5547" s="408">
        <v>57.36</v>
      </c>
    </row>
    <row r="5548" spans="1:4" ht="54">
      <c r="A5548" s="408">
        <v>98445</v>
      </c>
      <c r="B5548" s="409" t="s">
        <v>6033</v>
      </c>
      <c r="C5548" s="408" t="s">
        <v>42</v>
      </c>
      <c r="D5548" s="408">
        <v>79.63</v>
      </c>
    </row>
    <row r="5549" spans="1:4" ht="54">
      <c r="A5549" s="408">
        <v>98446</v>
      </c>
      <c r="B5549" s="409" t="s">
        <v>6034</v>
      </c>
      <c r="C5549" s="408" t="s">
        <v>42</v>
      </c>
      <c r="D5549" s="408">
        <v>104.19</v>
      </c>
    </row>
    <row r="5550" spans="1:4" ht="54">
      <c r="A5550" s="408">
        <v>98447</v>
      </c>
      <c r="B5550" s="409" t="s">
        <v>6035</v>
      </c>
      <c r="C5550" s="408" t="s">
        <v>42</v>
      </c>
      <c r="D5550" s="408">
        <v>65.39</v>
      </c>
    </row>
    <row r="5551" spans="1:4" ht="54">
      <c r="A5551" s="408">
        <v>98448</v>
      </c>
      <c r="B5551" s="409" t="s">
        <v>6036</v>
      </c>
      <c r="C5551" s="408" t="s">
        <v>42</v>
      </c>
      <c r="D5551" s="408">
        <v>83.76</v>
      </c>
    </row>
    <row r="5552" spans="1:4" ht="54">
      <c r="A5552" s="408">
        <v>98449</v>
      </c>
      <c r="B5552" s="409" t="s">
        <v>6037</v>
      </c>
      <c r="C5552" s="408" t="s">
        <v>42</v>
      </c>
      <c r="D5552" s="408">
        <v>86.39</v>
      </c>
    </row>
    <row r="5553" spans="1:4" ht="54">
      <c r="A5553" s="408">
        <v>98450</v>
      </c>
      <c r="B5553" s="409" t="s">
        <v>6038</v>
      </c>
      <c r="C5553" s="408" t="s">
        <v>42</v>
      </c>
      <c r="D5553" s="408">
        <v>89.7</v>
      </c>
    </row>
    <row r="5554" spans="1:4" ht="54">
      <c r="A5554" s="408">
        <v>98451</v>
      </c>
      <c r="B5554" s="409" t="s">
        <v>6039</v>
      </c>
      <c r="C5554" s="408" t="s">
        <v>42</v>
      </c>
      <c r="D5554" s="408">
        <v>74.099999999999994</v>
      </c>
    </row>
    <row r="5555" spans="1:4" ht="54">
      <c r="A5555" s="408">
        <v>98452</v>
      </c>
      <c r="B5555" s="409" t="s">
        <v>6040</v>
      </c>
      <c r="C5555" s="408" t="s">
        <v>42</v>
      </c>
      <c r="D5555" s="408">
        <v>76.099999999999994</v>
      </c>
    </row>
    <row r="5556" spans="1:4" ht="54">
      <c r="A5556" s="408">
        <v>98453</v>
      </c>
      <c r="B5556" s="409" t="s">
        <v>6041</v>
      </c>
      <c r="C5556" s="408" t="s">
        <v>42</v>
      </c>
      <c r="D5556" s="408">
        <v>103.78</v>
      </c>
    </row>
    <row r="5557" spans="1:4" ht="54">
      <c r="A5557" s="408">
        <v>98454</v>
      </c>
      <c r="B5557" s="409" t="s">
        <v>6042</v>
      </c>
      <c r="C5557" s="408" t="s">
        <v>42</v>
      </c>
      <c r="D5557" s="408">
        <v>137.72999999999999</v>
      </c>
    </row>
    <row r="5558" spans="1:4" ht="54">
      <c r="A5558" s="408">
        <v>98455</v>
      </c>
      <c r="B5558" s="409" t="s">
        <v>6043</v>
      </c>
      <c r="C5558" s="408" t="s">
        <v>42</v>
      </c>
      <c r="D5558" s="408">
        <v>87.6</v>
      </c>
    </row>
    <row r="5559" spans="1:4" ht="54">
      <c r="A5559" s="408">
        <v>98456</v>
      </c>
      <c r="B5559" s="409" t="s">
        <v>6044</v>
      </c>
      <c r="C5559" s="408" t="s">
        <v>42</v>
      </c>
      <c r="D5559" s="408">
        <v>114.7</v>
      </c>
    </row>
    <row r="5560" spans="1:4" ht="27">
      <c r="A5560" s="408">
        <v>98458</v>
      </c>
      <c r="B5560" s="409" t="s">
        <v>6045</v>
      </c>
      <c r="C5560" s="408" t="s">
        <v>42</v>
      </c>
      <c r="D5560" s="408">
        <v>62.37</v>
      </c>
    </row>
    <row r="5561" spans="1:4" ht="13.5">
      <c r="A5561" s="408">
        <v>98459</v>
      </c>
      <c r="B5561" s="409" t="s">
        <v>6046</v>
      </c>
      <c r="C5561" s="408" t="s">
        <v>42</v>
      </c>
      <c r="D5561" s="408">
        <v>66.37</v>
      </c>
    </row>
    <row r="5562" spans="1:4" ht="40.5">
      <c r="A5562" s="408">
        <v>98460</v>
      </c>
      <c r="B5562" s="409" t="s">
        <v>6047</v>
      </c>
      <c r="C5562" s="408" t="s">
        <v>42</v>
      </c>
      <c r="D5562" s="408">
        <v>57.35</v>
      </c>
    </row>
    <row r="5563" spans="1:4" ht="40.5">
      <c r="A5563" s="408">
        <v>98461</v>
      </c>
      <c r="B5563" s="409" t="s">
        <v>6048</v>
      </c>
      <c r="C5563" s="408" t="s">
        <v>29</v>
      </c>
      <c r="D5563" s="410">
        <v>2619.8000000000002</v>
      </c>
    </row>
    <row r="5564" spans="1:4" ht="40.5">
      <c r="A5564" s="408">
        <v>98462</v>
      </c>
      <c r="B5564" s="409" t="s">
        <v>6049</v>
      </c>
      <c r="C5564" s="408" t="s">
        <v>29</v>
      </c>
      <c r="D5564" s="410">
        <v>3849.93</v>
      </c>
    </row>
    <row r="5565" spans="1:4" ht="27">
      <c r="A5565" s="408" t="s">
        <v>5583</v>
      </c>
      <c r="B5565" s="409" t="s">
        <v>1164</v>
      </c>
      <c r="C5565" s="408" t="s">
        <v>42</v>
      </c>
      <c r="D5565" s="408">
        <v>499.4</v>
      </c>
    </row>
    <row r="5566" spans="1:4" ht="54">
      <c r="A5566" s="408">
        <v>5631</v>
      </c>
      <c r="B5566" s="409" t="s">
        <v>1317</v>
      </c>
      <c r="C5566" s="408" t="s">
        <v>38</v>
      </c>
      <c r="D5566" s="408">
        <v>132.38999999999999</v>
      </c>
    </row>
    <row r="5567" spans="1:4" ht="94.5">
      <c r="A5567" s="408">
        <v>5678</v>
      </c>
      <c r="B5567" s="409" t="s">
        <v>1324</v>
      </c>
      <c r="C5567" s="408" t="s">
        <v>38</v>
      </c>
      <c r="D5567" s="408">
        <v>98.86</v>
      </c>
    </row>
    <row r="5568" spans="1:4" ht="94.5">
      <c r="A5568" s="408">
        <v>5680</v>
      </c>
      <c r="B5568" s="409" t="s">
        <v>1326</v>
      </c>
      <c r="C5568" s="408" t="s">
        <v>38</v>
      </c>
      <c r="D5568" s="408">
        <v>91.46</v>
      </c>
    </row>
    <row r="5569" spans="1:4" ht="81">
      <c r="A5569" s="408">
        <v>5684</v>
      </c>
      <c r="B5569" s="409" t="s">
        <v>1328</v>
      </c>
      <c r="C5569" s="408" t="s">
        <v>38</v>
      </c>
      <c r="D5569" s="408">
        <v>92.42</v>
      </c>
    </row>
    <row r="5570" spans="1:4" ht="54">
      <c r="A5570" s="408">
        <v>5689</v>
      </c>
      <c r="B5570" s="409" t="s">
        <v>62</v>
      </c>
      <c r="C5570" s="408" t="s">
        <v>38</v>
      </c>
      <c r="D5570" s="408">
        <v>3.27</v>
      </c>
    </row>
    <row r="5571" spans="1:4" ht="40.5">
      <c r="A5571" s="408">
        <v>5795</v>
      </c>
      <c r="B5571" s="409" t="s">
        <v>71</v>
      </c>
      <c r="C5571" s="408" t="s">
        <v>38</v>
      </c>
      <c r="D5571" s="408">
        <v>14.81</v>
      </c>
    </row>
    <row r="5572" spans="1:4" ht="67.5">
      <c r="A5572" s="408">
        <v>5811</v>
      </c>
      <c r="B5572" s="409" t="s">
        <v>1356</v>
      </c>
      <c r="C5572" s="408" t="s">
        <v>38</v>
      </c>
      <c r="D5572" s="408">
        <v>168.11</v>
      </c>
    </row>
    <row r="5573" spans="1:4" ht="40.5">
      <c r="A5573" s="408">
        <v>5823</v>
      </c>
      <c r="B5573" s="409" t="s">
        <v>73</v>
      </c>
      <c r="C5573" s="408" t="s">
        <v>38</v>
      </c>
      <c r="D5573" s="408">
        <v>165.2</v>
      </c>
    </row>
    <row r="5574" spans="1:4" ht="94.5">
      <c r="A5574" s="408">
        <v>5824</v>
      </c>
      <c r="B5574" s="409" t="s">
        <v>1357</v>
      </c>
      <c r="C5574" s="408" t="s">
        <v>38</v>
      </c>
      <c r="D5574" s="408">
        <v>133.94</v>
      </c>
    </row>
    <row r="5575" spans="1:4" ht="54">
      <c r="A5575" s="408">
        <v>5835</v>
      </c>
      <c r="B5575" s="409" t="s">
        <v>1359</v>
      </c>
      <c r="C5575" s="408" t="s">
        <v>38</v>
      </c>
      <c r="D5575" s="408">
        <v>222.4</v>
      </c>
    </row>
    <row r="5576" spans="1:4" ht="40.5">
      <c r="A5576" s="408">
        <v>5839</v>
      </c>
      <c r="B5576" s="409" t="s">
        <v>1361</v>
      </c>
      <c r="C5576" s="408" t="s">
        <v>38</v>
      </c>
      <c r="D5576" s="408">
        <v>4.83</v>
      </c>
    </row>
    <row r="5577" spans="1:4" ht="40.5">
      <c r="A5577" s="408">
        <v>5843</v>
      </c>
      <c r="B5577" s="409" t="s">
        <v>75</v>
      </c>
      <c r="C5577" s="408" t="s">
        <v>38</v>
      </c>
      <c r="D5577" s="408">
        <v>99.96</v>
      </c>
    </row>
    <row r="5578" spans="1:4" ht="40.5">
      <c r="A5578" s="408">
        <v>5847</v>
      </c>
      <c r="B5578" s="409" t="s">
        <v>1363</v>
      </c>
      <c r="C5578" s="408" t="s">
        <v>38</v>
      </c>
      <c r="D5578" s="408">
        <v>169.54</v>
      </c>
    </row>
    <row r="5579" spans="1:4" ht="54">
      <c r="A5579" s="408">
        <v>5851</v>
      </c>
      <c r="B5579" s="409" t="s">
        <v>77</v>
      </c>
      <c r="C5579" s="408" t="s">
        <v>38</v>
      </c>
      <c r="D5579" s="408">
        <v>159.62</v>
      </c>
    </row>
    <row r="5580" spans="1:4" ht="40.5">
      <c r="A5580" s="408">
        <v>5855</v>
      </c>
      <c r="B5580" s="409" t="s">
        <v>1365</v>
      </c>
      <c r="C5580" s="408" t="s">
        <v>38</v>
      </c>
      <c r="D5580" s="408">
        <v>414.83</v>
      </c>
    </row>
    <row r="5581" spans="1:4" ht="67.5">
      <c r="A5581" s="408">
        <v>5863</v>
      </c>
      <c r="B5581" s="409" t="s">
        <v>1367</v>
      </c>
      <c r="C5581" s="408" t="s">
        <v>38</v>
      </c>
      <c r="D5581" s="408">
        <v>11.14</v>
      </c>
    </row>
    <row r="5582" spans="1:4" ht="54">
      <c r="A5582" s="408">
        <v>5867</v>
      </c>
      <c r="B5582" s="409" t="s">
        <v>1369</v>
      </c>
      <c r="C5582" s="408" t="s">
        <v>38</v>
      </c>
      <c r="D5582" s="408">
        <v>89.51</v>
      </c>
    </row>
    <row r="5583" spans="1:4" ht="94.5">
      <c r="A5583" s="408">
        <v>5875</v>
      </c>
      <c r="B5583" s="409" t="s">
        <v>1371</v>
      </c>
      <c r="C5583" s="408" t="s">
        <v>38</v>
      </c>
      <c r="D5583" s="408">
        <v>90.44</v>
      </c>
    </row>
    <row r="5584" spans="1:4" ht="67.5">
      <c r="A5584" s="408">
        <v>5879</v>
      </c>
      <c r="B5584" s="409" t="s">
        <v>1373</v>
      </c>
      <c r="C5584" s="408" t="s">
        <v>38</v>
      </c>
      <c r="D5584" s="408">
        <v>73.36</v>
      </c>
    </row>
    <row r="5585" spans="1:4" ht="81">
      <c r="A5585" s="408">
        <v>5882</v>
      </c>
      <c r="B5585" s="409" t="s">
        <v>1375</v>
      </c>
      <c r="C5585" s="408" t="s">
        <v>38</v>
      </c>
      <c r="D5585" s="408">
        <v>79.33</v>
      </c>
    </row>
    <row r="5586" spans="1:4" ht="67.5">
      <c r="A5586" s="408">
        <v>5890</v>
      </c>
      <c r="B5586" s="409" t="s">
        <v>79</v>
      </c>
      <c r="C5586" s="408" t="s">
        <v>38</v>
      </c>
      <c r="D5586" s="408">
        <v>134.16999999999999</v>
      </c>
    </row>
    <row r="5587" spans="1:4" ht="67.5">
      <c r="A5587" s="408">
        <v>5894</v>
      </c>
      <c r="B5587" s="409" t="s">
        <v>1377</v>
      </c>
      <c r="C5587" s="408" t="s">
        <v>38</v>
      </c>
      <c r="D5587" s="408">
        <v>132.09</v>
      </c>
    </row>
    <row r="5588" spans="1:4" ht="81">
      <c r="A5588" s="408">
        <v>5901</v>
      </c>
      <c r="B5588" s="409" t="s">
        <v>1379</v>
      </c>
      <c r="C5588" s="408" t="s">
        <v>38</v>
      </c>
      <c r="D5588" s="408">
        <v>168.78</v>
      </c>
    </row>
    <row r="5589" spans="1:4" ht="54">
      <c r="A5589" s="408">
        <v>5909</v>
      </c>
      <c r="B5589" s="409" t="s">
        <v>81</v>
      </c>
      <c r="C5589" s="408" t="s">
        <v>38</v>
      </c>
      <c r="D5589" s="408">
        <v>22.34</v>
      </c>
    </row>
    <row r="5590" spans="1:4" ht="40.5">
      <c r="A5590" s="408">
        <v>5921</v>
      </c>
      <c r="B5590" s="409" t="s">
        <v>1381</v>
      </c>
      <c r="C5590" s="408" t="s">
        <v>38</v>
      </c>
      <c r="D5590" s="408">
        <v>2.57</v>
      </c>
    </row>
    <row r="5591" spans="1:4" ht="81">
      <c r="A5591" s="408">
        <v>5928</v>
      </c>
      <c r="B5591" s="409" t="s">
        <v>1383</v>
      </c>
      <c r="C5591" s="408" t="s">
        <v>38</v>
      </c>
      <c r="D5591" s="408">
        <v>141.79</v>
      </c>
    </row>
    <row r="5592" spans="1:4" ht="54">
      <c r="A5592" s="408">
        <v>5932</v>
      </c>
      <c r="B5592" s="409" t="s">
        <v>83</v>
      </c>
      <c r="C5592" s="408" t="s">
        <v>38</v>
      </c>
      <c r="D5592" s="408">
        <v>146.25</v>
      </c>
    </row>
    <row r="5593" spans="1:4" ht="54">
      <c r="A5593" s="408">
        <v>5940</v>
      </c>
      <c r="B5593" s="409" t="s">
        <v>1385</v>
      </c>
      <c r="C5593" s="408" t="s">
        <v>38</v>
      </c>
      <c r="D5593" s="408">
        <v>131.62</v>
      </c>
    </row>
    <row r="5594" spans="1:4" ht="54">
      <c r="A5594" s="408">
        <v>5944</v>
      </c>
      <c r="B5594" s="409" t="s">
        <v>1387</v>
      </c>
      <c r="C5594" s="408" t="s">
        <v>38</v>
      </c>
      <c r="D5594" s="408">
        <v>186.71</v>
      </c>
    </row>
    <row r="5595" spans="1:4" ht="54">
      <c r="A5595" s="408">
        <v>5953</v>
      </c>
      <c r="B5595" s="409" t="s">
        <v>86</v>
      </c>
      <c r="C5595" s="408" t="s">
        <v>38</v>
      </c>
      <c r="D5595" s="408">
        <v>36.909999999999997</v>
      </c>
    </row>
    <row r="5596" spans="1:4" ht="67.5">
      <c r="A5596" s="408">
        <v>6259</v>
      </c>
      <c r="B5596" s="409" t="s">
        <v>1391</v>
      </c>
      <c r="C5596" s="408" t="s">
        <v>38</v>
      </c>
      <c r="D5596" s="408">
        <v>139.56</v>
      </c>
    </row>
    <row r="5597" spans="1:4" ht="67.5">
      <c r="A5597" s="408">
        <v>6879</v>
      </c>
      <c r="B5597" s="409" t="s">
        <v>1393</v>
      </c>
      <c r="C5597" s="408" t="s">
        <v>38</v>
      </c>
      <c r="D5597" s="408">
        <v>129.24</v>
      </c>
    </row>
    <row r="5598" spans="1:4" ht="40.5">
      <c r="A5598" s="408">
        <v>7030</v>
      </c>
      <c r="B5598" s="409" t="s">
        <v>1395</v>
      </c>
      <c r="C5598" s="408" t="s">
        <v>38</v>
      </c>
      <c r="D5598" s="408">
        <v>173.49</v>
      </c>
    </row>
    <row r="5599" spans="1:4" ht="67.5">
      <c r="A5599" s="408">
        <v>7042</v>
      </c>
      <c r="B5599" s="409" t="s">
        <v>1404</v>
      </c>
      <c r="C5599" s="408" t="s">
        <v>38</v>
      </c>
      <c r="D5599" s="408">
        <v>4.6500000000000004</v>
      </c>
    </row>
    <row r="5600" spans="1:4" ht="81">
      <c r="A5600" s="408">
        <v>7049</v>
      </c>
      <c r="B5600" s="409" t="s">
        <v>1410</v>
      </c>
      <c r="C5600" s="408" t="s">
        <v>38</v>
      </c>
      <c r="D5600" s="408">
        <v>129.93</v>
      </c>
    </row>
    <row r="5601" spans="1:4" ht="81">
      <c r="A5601" s="408">
        <v>67826</v>
      </c>
      <c r="B5601" s="409" t="s">
        <v>1450</v>
      </c>
      <c r="C5601" s="408" t="s">
        <v>38</v>
      </c>
      <c r="D5601" s="408">
        <v>143.52000000000001</v>
      </c>
    </row>
    <row r="5602" spans="1:4" ht="40.5">
      <c r="A5602" s="408">
        <v>73417</v>
      </c>
      <c r="B5602" s="409" t="s">
        <v>1521</v>
      </c>
      <c r="C5602" s="408" t="s">
        <v>38</v>
      </c>
      <c r="D5602" s="408">
        <v>114.62</v>
      </c>
    </row>
    <row r="5603" spans="1:4" ht="67.5">
      <c r="A5603" s="408">
        <v>73436</v>
      </c>
      <c r="B5603" s="409" t="s">
        <v>185</v>
      </c>
      <c r="C5603" s="408" t="s">
        <v>38</v>
      </c>
      <c r="D5603" s="408">
        <v>122.32</v>
      </c>
    </row>
    <row r="5604" spans="1:4" ht="94.5">
      <c r="A5604" s="408">
        <v>73467</v>
      </c>
      <c r="B5604" s="409" t="s">
        <v>1523</v>
      </c>
      <c r="C5604" s="408" t="s">
        <v>38</v>
      </c>
      <c r="D5604" s="408">
        <v>136.38</v>
      </c>
    </row>
    <row r="5605" spans="1:4" ht="67.5">
      <c r="A5605" s="408">
        <v>73536</v>
      </c>
      <c r="B5605" s="409" t="s">
        <v>1524</v>
      </c>
      <c r="C5605" s="408" t="s">
        <v>38</v>
      </c>
      <c r="D5605" s="408">
        <v>3.9</v>
      </c>
    </row>
    <row r="5606" spans="1:4" ht="81">
      <c r="A5606" s="408">
        <v>83362</v>
      </c>
      <c r="B5606" s="409" t="s">
        <v>1538</v>
      </c>
      <c r="C5606" s="408" t="s">
        <v>38</v>
      </c>
      <c r="D5606" s="408">
        <v>174.42</v>
      </c>
    </row>
    <row r="5607" spans="1:4" ht="54">
      <c r="A5607" s="408">
        <v>83765</v>
      </c>
      <c r="B5607" s="409" t="s">
        <v>1589</v>
      </c>
      <c r="C5607" s="408" t="s">
        <v>38</v>
      </c>
      <c r="D5607" s="408">
        <v>65.95</v>
      </c>
    </row>
    <row r="5608" spans="1:4" ht="54">
      <c r="A5608" s="408">
        <v>87445</v>
      </c>
      <c r="B5608" s="409" t="s">
        <v>356</v>
      </c>
      <c r="C5608" s="408" t="s">
        <v>38</v>
      </c>
      <c r="D5608" s="408">
        <v>3.31</v>
      </c>
    </row>
    <row r="5609" spans="1:4" ht="54">
      <c r="A5609" s="408">
        <v>88386</v>
      </c>
      <c r="B5609" s="409" t="s">
        <v>2075</v>
      </c>
      <c r="C5609" s="408" t="s">
        <v>38</v>
      </c>
      <c r="D5609" s="408">
        <v>3.52</v>
      </c>
    </row>
    <row r="5610" spans="1:4" ht="54">
      <c r="A5610" s="408">
        <v>88393</v>
      </c>
      <c r="B5610" s="409" t="s">
        <v>2081</v>
      </c>
      <c r="C5610" s="408" t="s">
        <v>38</v>
      </c>
      <c r="D5610" s="408">
        <v>4.76</v>
      </c>
    </row>
    <row r="5611" spans="1:4" ht="54">
      <c r="A5611" s="408">
        <v>88399</v>
      </c>
      <c r="B5611" s="409" t="s">
        <v>2087</v>
      </c>
      <c r="C5611" s="408" t="s">
        <v>38</v>
      </c>
      <c r="D5611" s="408">
        <v>2.68</v>
      </c>
    </row>
    <row r="5612" spans="1:4" ht="54">
      <c r="A5612" s="408">
        <v>88418</v>
      </c>
      <c r="B5612" s="409" t="s">
        <v>474</v>
      </c>
      <c r="C5612" s="408" t="s">
        <v>38</v>
      </c>
      <c r="D5612" s="408">
        <v>12.53</v>
      </c>
    </row>
    <row r="5613" spans="1:4" ht="54">
      <c r="A5613" s="408">
        <v>88433</v>
      </c>
      <c r="B5613" s="409" t="s">
        <v>2105</v>
      </c>
      <c r="C5613" s="408" t="s">
        <v>38</v>
      </c>
      <c r="D5613" s="408">
        <v>15.71</v>
      </c>
    </row>
    <row r="5614" spans="1:4" ht="54">
      <c r="A5614" s="408">
        <v>88830</v>
      </c>
      <c r="B5614" s="409" t="s">
        <v>2140</v>
      </c>
      <c r="C5614" s="408" t="s">
        <v>38</v>
      </c>
      <c r="D5614" s="408">
        <v>1.27</v>
      </c>
    </row>
    <row r="5615" spans="1:4" ht="40.5">
      <c r="A5615" s="408">
        <v>88843</v>
      </c>
      <c r="B5615" s="409" t="s">
        <v>2150</v>
      </c>
      <c r="C5615" s="408" t="s">
        <v>38</v>
      </c>
      <c r="D5615" s="408">
        <v>133.74</v>
      </c>
    </row>
    <row r="5616" spans="1:4" ht="54">
      <c r="A5616" s="408">
        <v>88907</v>
      </c>
      <c r="B5616" s="409" t="s">
        <v>2166</v>
      </c>
      <c r="C5616" s="408" t="s">
        <v>38</v>
      </c>
      <c r="D5616" s="408">
        <v>161.57</v>
      </c>
    </row>
    <row r="5617" spans="1:4" ht="67.5">
      <c r="A5617" s="408">
        <v>89021</v>
      </c>
      <c r="B5617" s="409" t="s">
        <v>2178</v>
      </c>
      <c r="C5617" s="408" t="s">
        <v>38</v>
      </c>
      <c r="D5617" s="408">
        <v>1.63</v>
      </c>
    </row>
    <row r="5618" spans="1:4" ht="40.5">
      <c r="A5618" s="408">
        <v>89028</v>
      </c>
      <c r="B5618" s="409" t="s">
        <v>506</v>
      </c>
      <c r="C5618" s="408" t="s">
        <v>38</v>
      </c>
      <c r="D5618" s="408">
        <v>160.6</v>
      </c>
    </row>
    <row r="5619" spans="1:4" ht="40.5">
      <c r="A5619" s="408">
        <v>89032</v>
      </c>
      <c r="B5619" s="409" t="s">
        <v>2187</v>
      </c>
      <c r="C5619" s="408" t="s">
        <v>38</v>
      </c>
      <c r="D5619" s="408">
        <v>118.42</v>
      </c>
    </row>
    <row r="5620" spans="1:4" ht="40.5">
      <c r="A5620" s="408">
        <v>89035</v>
      </c>
      <c r="B5620" s="409" t="s">
        <v>509</v>
      </c>
      <c r="C5620" s="408" t="s">
        <v>38</v>
      </c>
      <c r="D5620" s="408">
        <v>74.98</v>
      </c>
    </row>
    <row r="5621" spans="1:4" ht="54">
      <c r="A5621" s="408">
        <v>89225</v>
      </c>
      <c r="B5621" s="409" t="s">
        <v>2234</v>
      </c>
      <c r="C5621" s="408" t="s">
        <v>38</v>
      </c>
      <c r="D5621" s="408">
        <v>3.72</v>
      </c>
    </row>
    <row r="5622" spans="1:4" ht="54">
      <c r="A5622" s="408">
        <v>89234</v>
      </c>
      <c r="B5622" s="409" t="s">
        <v>2240</v>
      </c>
      <c r="C5622" s="408" t="s">
        <v>38</v>
      </c>
      <c r="D5622" s="408">
        <v>344.92</v>
      </c>
    </row>
    <row r="5623" spans="1:4" ht="54">
      <c r="A5623" s="408">
        <v>89242</v>
      </c>
      <c r="B5623" s="409" t="s">
        <v>2247</v>
      </c>
      <c r="C5623" s="408" t="s">
        <v>38</v>
      </c>
      <c r="D5623" s="408">
        <v>816.55</v>
      </c>
    </row>
    <row r="5624" spans="1:4" ht="54">
      <c r="A5624" s="408">
        <v>89250</v>
      </c>
      <c r="B5624" s="409" t="s">
        <v>529</v>
      </c>
      <c r="C5624" s="408" t="s">
        <v>38</v>
      </c>
      <c r="D5624" s="408">
        <v>682.88</v>
      </c>
    </row>
    <row r="5625" spans="1:4" ht="54">
      <c r="A5625" s="408">
        <v>89257</v>
      </c>
      <c r="B5625" s="409" t="s">
        <v>2252</v>
      </c>
      <c r="C5625" s="408" t="s">
        <v>38</v>
      </c>
      <c r="D5625" s="408">
        <v>192.47</v>
      </c>
    </row>
    <row r="5626" spans="1:4" ht="54">
      <c r="A5626" s="408">
        <v>89272</v>
      </c>
      <c r="B5626" s="409" t="s">
        <v>2265</v>
      </c>
      <c r="C5626" s="408" t="s">
        <v>38</v>
      </c>
      <c r="D5626" s="408">
        <v>154.82</v>
      </c>
    </row>
    <row r="5627" spans="1:4" ht="54">
      <c r="A5627" s="408">
        <v>89278</v>
      </c>
      <c r="B5627" s="409" t="s">
        <v>2271</v>
      </c>
      <c r="C5627" s="408" t="s">
        <v>38</v>
      </c>
      <c r="D5627" s="408">
        <v>7.88</v>
      </c>
    </row>
    <row r="5628" spans="1:4" ht="40.5">
      <c r="A5628" s="408">
        <v>89843</v>
      </c>
      <c r="B5628" s="409" t="s">
        <v>628</v>
      </c>
      <c r="C5628" s="408" t="s">
        <v>38</v>
      </c>
      <c r="D5628" s="408">
        <v>145.05000000000001</v>
      </c>
    </row>
    <row r="5629" spans="1:4" ht="67.5">
      <c r="A5629" s="408">
        <v>89876</v>
      </c>
      <c r="B5629" s="409" t="s">
        <v>636</v>
      </c>
      <c r="C5629" s="408" t="s">
        <v>38</v>
      </c>
      <c r="D5629" s="408">
        <v>214.56</v>
      </c>
    </row>
    <row r="5630" spans="1:4" ht="67.5">
      <c r="A5630" s="408">
        <v>89883</v>
      </c>
      <c r="B5630" s="409" t="s">
        <v>643</v>
      </c>
      <c r="C5630" s="408" t="s">
        <v>38</v>
      </c>
      <c r="D5630" s="408">
        <v>240.22</v>
      </c>
    </row>
    <row r="5631" spans="1:4" ht="54">
      <c r="A5631" s="408">
        <v>90586</v>
      </c>
      <c r="B5631" s="409" t="s">
        <v>2819</v>
      </c>
      <c r="C5631" s="408" t="s">
        <v>38</v>
      </c>
      <c r="D5631" s="408">
        <v>1.21</v>
      </c>
    </row>
    <row r="5632" spans="1:4" ht="40.5">
      <c r="A5632" s="408">
        <v>90625</v>
      </c>
      <c r="B5632" s="409" t="s">
        <v>665</v>
      </c>
      <c r="C5632" s="408" t="s">
        <v>38</v>
      </c>
      <c r="D5632" s="408">
        <v>5.36</v>
      </c>
    </row>
    <row r="5633" spans="1:4" ht="54">
      <c r="A5633" s="408">
        <v>90631</v>
      </c>
      <c r="B5633" s="409" t="s">
        <v>670</v>
      </c>
      <c r="C5633" s="408" t="s">
        <v>38</v>
      </c>
      <c r="D5633" s="408">
        <v>80.819999999999993</v>
      </c>
    </row>
    <row r="5634" spans="1:4" ht="67.5">
      <c r="A5634" s="408">
        <v>90637</v>
      </c>
      <c r="B5634" s="409" t="s">
        <v>676</v>
      </c>
      <c r="C5634" s="408" t="s">
        <v>38</v>
      </c>
      <c r="D5634" s="408">
        <v>11.17</v>
      </c>
    </row>
    <row r="5635" spans="1:4" ht="54">
      <c r="A5635" s="408">
        <v>90643</v>
      </c>
      <c r="B5635" s="409" t="s">
        <v>2826</v>
      </c>
      <c r="C5635" s="408" t="s">
        <v>38</v>
      </c>
      <c r="D5635" s="408">
        <v>16.78</v>
      </c>
    </row>
    <row r="5636" spans="1:4" ht="67.5">
      <c r="A5636" s="408">
        <v>90650</v>
      </c>
      <c r="B5636" s="409" t="s">
        <v>2832</v>
      </c>
      <c r="C5636" s="408" t="s">
        <v>38</v>
      </c>
      <c r="D5636" s="408">
        <v>6.97</v>
      </c>
    </row>
    <row r="5637" spans="1:4" ht="40.5">
      <c r="A5637" s="408">
        <v>90656</v>
      </c>
      <c r="B5637" s="409" t="s">
        <v>678</v>
      </c>
      <c r="C5637" s="408" t="s">
        <v>38</v>
      </c>
      <c r="D5637" s="408">
        <v>11.02</v>
      </c>
    </row>
    <row r="5638" spans="1:4" ht="40.5">
      <c r="A5638" s="408">
        <v>90662</v>
      </c>
      <c r="B5638" s="409" t="s">
        <v>680</v>
      </c>
      <c r="C5638" s="408" t="s">
        <v>38</v>
      </c>
      <c r="D5638" s="408">
        <v>11.54</v>
      </c>
    </row>
    <row r="5639" spans="1:4" ht="81">
      <c r="A5639" s="408">
        <v>90668</v>
      </c>
      <c r="B5639" s="409" t="s">
        <v>2846</v>
      </c>
      <c r="C5639" s="408" t="s">
        <v>38</v>
      </c>
      <c r="D5639" s="408">
        <v>17.43</v>
      </c>
    </row>
    <row r="5640" spans="1:4" ht="81">
      <c r="A5640" s="408">
        <v>90674</v>
      </c>
      <c r="B5640" s="409" t="s">
        <v>2852</v>
      </c>
      <c r="C5640" s="408" t="s">
        <v>38</v>
      </c>
      <c r="D5640" s="408">
        <v>423.7</v>
      </c>
    </row>
    <row r="5641" spans="1:4" ht="81">
      <c r="A5641" s="408">
        <v>90680</v>
      </c>
      <c r="B5641" s="409" t="s">
        <v>2858</v>
      </c>
      <c r="C5641" s="408" t="s">
        <v>38</v>
      </c>
      <c r="D5641" s="408">
        <v>228.5</v>
      </c>
    </row>
    <row r="5642" spans="1:4" ht="54">
      <c r="A5642" s="408">
        <v>90686</v>
      </c>
      <c r="B5642" s="409" t="s">
        <v>2864</v>
      </c>
      <c r="C5642" s="408" t="s">
        <v>38</v>
      </c>
      <c r="D5642" s="408">
        <v>124.18</v>
      </c>
    </row>
    <row r="5643" spans="1:4" ht="54">
      <c r="A5643" s="408">
        <v>90692</v>
      </c>
      <c r="B5643" s="409" t="s">
        <v>2870</v>
      </c>
      <c r="C5643" s="408" t="s">
        <v>38</v>
      </c>
      <c r="D5643" s="408">
        <v>70.34</v>
      </c>
    </row>
    <row r="5644" spans="1:4" ht="54">
      <c r="A5644" s="408">
        <v>90964</v>
      </c>
      <c r="B5644" s="409" t="s">
        <v>730</v>
      </c>
      <c r="C5644" s="408" t="s">
        <v>38</v>
      </c>
      <c r="D5644" s="408">
        <v>16.68</v>
      </c>
    </row>
    <row r="5645" spans="1:4" ht="54">
      <c r="A5645" s="408">
        <v>90972</v>
      </c>
      <c r="B5645" s="409" t="s">
        <v>2992</v>
      </c>
      <c r="C5645" s="408" t="s">
        <v>38</v>
      </c>
      <c r="D5645" s="408">
        <v>47.72</v>
      </c>
    </row>
    <row r="5646" spans="1:4" ht="54">
      <c r="A5646" s="408">
        <v>90979</v>
      </c>
      <c r="B5646" s="409" t="s">
        <v>735</v>
      </c>
      <c r="C5646" s="408" t="s">
        <v>38</v>
      </c>
      <c r="D5646" s="408">
        <v>123.39</v>
      </c>
    </row>
    <row r="5647" spans="1:4" ht="54">
      <c r="A5647" s="408">
        <v>90991</v>
      </c>
      <c r="B5647" s="409" t="s">
        <v>2995</v>
      </c>
      <c r="C5647" s="408" t="s">
        <v>38</v>
      </c>
      <c r="D5647" s="408">
        <v>129.19</v>
      </c>
    </row>
    <row r="5648" spans="1:4" ht="54">
      <c r="A5648" s="408">
        <v>90999</v>
      </c>
      <c r="B5648" s="409" t="s">
        <v>3003</v>
      </c>
      <c r="C5648" s="408" t="s">
        <v>38</v>
      </c>
      <c r="D5648" s="408">
        <v>63.67</v>
      </c>
    </row>
    <row r="5649" spans="1:4" ht="67.5">
      <c r="A5649" s="408">
        <v>91031</v>
      </c>
      <c r="B5649" s="409" t="s">
        <v>742</v>
      </c>
      <c r="C5649" s="408" t="s">
        <v>38</v>
      </c>
      <c r="D5649" s="408">
        <v>165.18</v>
      </c>
    </row>
    <row r="5650" spans="1:4" ht="54">
      <c r="A5650" s="408">
        <v>91277</v>
      </c>
      <c r="B5650" s="409" t="s">
        <v>3106</v>
      </c>
      <c r="C5650" s="408" t="s">
        <v>38</v>
      </c>
      <c r="D5650" s="408">
        <v>4.6500000000000004</v>
      </c>
    </row>
    <row r="5651" spans="1:4" ht="67.5">
      <c r="A5651" s="408">
        <v>91283</v>
      </c>
      <c r="B5651" s="409" t="s">
        <v>3112</v>
      </c>
      <c r="C5651" s="408" t="s">
        <v>38</v>
      </c>
      <c r="D5651" s="408">
        <v>10.53</v>
      </c>
    </row>
    <row r="5652" spans="1:4" ht="81">
      <c r="A5652" s="408">
        <v>91386</v>
      </c>
      <c r="B5652" s="409" t="s">
        <v>3170</v>
      </c>
      <c r="C5652" s="408" t="s">
        <v>38</v>
      </c>
      <c r="D5652" s="408">
        <v>173.05</v>
      </c>
    </row>
    <row r="5653" spans="1:4" ht="54">
      <c r="A5653" s="408">
        <v>91533</v>
      </c>
      <c r="B5653" s="409" t="s">
        <v>3197</v>
      </c>
      <c r="C5653" s="408" t="s">
        <v>38</v>
      </c>
      <c r="D5653" s="408">
        <v>18.48</v>
      </c>
    </row>
    <row r="5654" spans="1:4" ht="81">
      <c r="A5654" s="408">
        <v>91634</v>
      </c>
      <c r="B5654" s="409" t="s">
        <v>3215</v>
      </c>
      <c r="C5654" s="408" t="s">
        <v>38</v>
      </c>
      <c r="D5654" s="408">
        <v>124.76</v>
      </c>
    </row>
    <row r="5655" spans="1:4" ht="81">
      <c r="A5655" s="408">
        <v>91645</v>
      </c>
      <c r="B5655" s="409" t="s">
        <v>3222</v>
      </c>
      <c r="C5655" s="408" t="s">
        <v>38</v>
      </c>
      <c r="D5655" s="408">
        <v>258.77999999999997</v>
      </c>
    </row>
    <row r="5656" spans="1:4" ht="40.5">
      <c r="A5656" s="408">
        <v>91692</v>
      </c>
      <c r="B5656" s="409" t="s">
        <v>3228</v>
      </c>
      <c r="C5656" s="408" t="s">
        <v>38</v>
      </c>
      <c r="D5656" s="408">
        <v>16.27</v>
      </c>
    </row>
    <row r="5657" spans="1:4" ht="40.5">
      <c r="A5657" s="408">
        <v>92043</v>
      </c>
      <c r="B5657" s="409" t="s">
        <v>3367</v>
      </c>
      <c r="C5657" s="408" t="s">
        <v>38</v>
      </c>
      <c r="D5657" s="408">
        <v>8.39</v>
      </c>
    </row>
    <row r="5658" spans="1:4" ht="94.5">
      <c r="A5658" s="408">
        <v>92106</v>
      </c>
      <c r="B5658" s="409" t="s">
        <v>3373</v>
      </c>
      <c r="C5658" s="408" t="s">
        <v>38</v>
      </c>
      <c r="D5658" s="408">
        <v>174.39</v>
      </c>
    </row>
    <row r="5659" spans="1:4" ht="54">
      <c r="A5659" s="408">
        <v>92112</v>
      </c>
      <c r="B5659" s="409" t="s">
        <v>811</v>
      </c>
      <c r="C5659" s="408" t="s">
        <v>38</v>
      </c>
      <c r="D5659" s="408">
        <v>2.2400000000000002</v>
      </c>
    </row>
    <row r="5660" spans="1:4" ht="27">
      <c r="A5660" s="408">
        <v>92118</v>
      </c>
      <c r="B5660" s="409" t="s">
        <v>816</v>
      </c>
      <c r="C5660" s="408" t="s">
        <v>38</v>
      </c>
      <c r="D5660" s="408">
        <v>0.19</v>
      </c>
    </row>
    <row r="5661" spans="1:4" ht="40.5">
      <c r="A5661" s="408">
        <v>92138</v>
      </c>
      <c r="B5661" s="409" t="s">
        <v>3380</v>
      </c>
      <c r="C5661" s="408" t="s">
        <v>38</v>
      </c>
      <c r="D5661" s="408">
        <v>124.58</v>
      </c>
    </row>
    <row r="5662" spans="1:4" ht="54">
      <c r="A5662" s="408">
        <v>92145</v>
      </c>
      <c r="B5662" s="409" t="s">
        <v>826</v>
      </c>
      <c r="C5662" s="408" t="s">
        <v>38</v>
      </c>
      <c r="D5662" s="408">
        <v>84.46</v>
      </c>
    </row>
    <row r="5663" spans="1:4" ht="81">
      <c r="A5663" s="408">
        <v>92242</v>
      </c>
      <c r="B5663" s="409" t="s">
        <v>3402</v>
      </c>
      <c r="C5663" s="408" t="s">
        <v>38</v>
      </c>
      <c r="D5663" s="408">
        <v>227.93</v>
      </c>
    </row>
    <row r="5664" spans="1:4" ht="54">
      <c r="A5664" s="408">
        <v>92716</v>
      </c>
      <c r="B5664" s="409" t="s">
        <v>3711</v>
      </c>
      <c r="C5664" s="408" t="s">
        <v>38</v>
      </c>
      <c r="D5664" s="408">
        <v>22.57</v>
      </c>
    </row>
    <row r="5665" spans="1:4" ht="40.5">
      <c r="A5665" s="408">
        <v>92960</v>
      </c>
      <c r="B5665" s="409" t="s">
        <v>3891</v>
      </c>
      <c r="C5665" s="408" t="s">
        <v>38</v>
      </c>
      <c r="D5665" s="408">
        <v>18.71</v>
      </c>
    </row>
    <row r="5666" spans="1:4" ht="40.5">
      <c r="A5666" s="408">
        <v>92966</v>
      </c>
      <c r="B5666" s="409" t="s">
        <v>3895</v>
      </c>
      <c r="C5666" s="408" t="s">
        <v>38</v>
      </c>
      <c r="D5666" s="408">
        <v>14.89</v>
      </c>
    </row>
    <row r="5667" spans="1:4" ht="94.5">
      <c r="A5667" s="408">
        <v>93224</v>
      </c>
      <c r="B5667" s="409" t="s">
        <v>3981</v>
      </c>
      <c r="C5667" s="408" t="s">
        <v>38</v>
      </c>
      <c r="D5667" s="408">
        <v>616.53</v>
      </c>
    </row>
    <row r="5668" spans="1:4" ht="54">
      <c r="A5668" s="408">
        <v>93233</v>
      </c>
      <c r="B5668" s="409" t="s">
        <v>897</v>
      </c>
      <c r="C5668" s="408" t="s">
        <v>38</v>
      </c>
      <c r="D5668" s="408">
        <v>4.28</v>
      </c>
    </row>
    <row r="5669" spans="1:4" ht="40.5">
      <c r="A5669" s="408">
        <v>93272</v>
      </c>
      <c r="B5669" s="409" t="s">
        <v>3992</v>
      </c>
      <c r="C5669" s="408" t="s">
        <v>38</v>
      </c>
      <c r="D5669" s="408">
        <v>71.27</v>
      </c>
    </row>
    <row r="5670" spans="1:4" ht="40.5">
      <c r="A5670" s="408">
        <v>93281</v>
      </c>
      <c r="B5670" s="409" t="s">
        <v>3998</v>
      </c>
      <c r="C5670" s="408" t="s">
        <v>38</v>
      </c>
      <c r="D5670" s="408">
        <v>14.77</v>
      </c>
    </row>
    <row r="5671" spans="1:4" ht="54">
      <c r="A5671" s="408">
        <v>93287</v>
      </c>
      <c r="B5671" s="409" t="s">
        <v>4004</v>
      </c>
      <c r="C5671" s="408" t="s">
        <v>38</v>
      </c>
      <c r="D5671" s="408">
        <v>286.49</v>
      </c>
    </row>
    <row r="5672" spans="1:4" ht="81">
      <c r="A5672" s="408">
        <v>93402</v>
      </c>
      <c r="B5672" s="409" t="s">
        <v>1263</v>
      </c>
      <c r="C5672" s="408" t="s">
        <v>38</v>
      </c>
      <c r="D5672" s="408">
        <v>139.51</v>
      </c>
    </row>
    <row r="5673" spans="1:4" ht="108">
      <c r="A5673" s="408">
        <v>93408</v>
      </c>
      <c r="B5673" s="409" t="s">
        <v>4036</v>
      </c>
      <c r="C5673" s="408" t="s">
        <v>38</v>
      </c>
      <c r="D5673" s="408">
        <v>59.44</v>
      </c>
    </row>
    <row r="5674" spans="1:4" ht="40.5">
      <c r="A5674" s="408">
        <v>93415</v>
      </c>
      <c r="B5674" s="409" t="s">
        <v>4042</v>
      </c>
      <c r="C5674" s="408" t="s">
        <v>38</v>
      </c>
      <c r="D5674" s="408">
        <v>8.73</v>
      </c>
    </row>
    <row r="5675" spans="1:4" ht="40.5">
      <c r="A5675" s="408">
        <v>93421</v>
      </c>
      <c r="B5675" s="409" t="s">
        <v>902</v>
      </c>
      <c r="C5675" s="408" t="s">
        <v>38</v>
      </c>
      <c r="D5675" s="408">
        <v>45.49</v>
      </c>
    </row>
    <row r="5676" spans="1:4" ht="40.5">
      <c r="A5676" s="408">
        <v>93427</v>
      </c>
      <c r="B5676" s="409" t="s">
        <v>4051</v>
      </c>
      <c r="C5676" s="408" t="s">
        <v>38</v>
      </c>
      <c r="D5676" s="408">
        <v>104.11</v>
      </c>
    </row>
    <row r="5677" spans="1:4" ht="40.5">
      <c r="A5677" s="408">
        <v>93433</v>
      </c>
      <c r="B5677" s="409" t="s">
        <v>4057</v>
      </c>
      <c r="C5677" s="408" t="s">
        <v>38</v>
      </c>
      <c r="D5677" s="410">
        <v>2106.58</v>
      </c>
    </row>
    <row r="5678" spans="1:4" ht="40.5">
      <c r="A5678" s="408">
        <v>93439</v>
      </c>
      <c r="B5678" s="409" t="s">
        <v>4063</v>
      </c>
      <c r="C5678" s="408" t="s">
        <v>38</v>
      </c>
      <c r="D5678" s="408">
        <v>103.99</v>
      </c>
    </row>
    <row r="5679" spans="1:4" ht="40.5">
      <c r="A5679" s="408">
        <v>95121</v>
      </c>
      <c r="B5679" s="409" t="s">
        <v>4446</v>
      </c>
      <c r="C5679" s="408" t="s">
        <v>38</v>
      </c>
      <c r="D5679" s="408">
        <v>197.76</v>
      </c>
    </row>
    <row r="5680" spans="1:4" ht="40.5">
      <c r="A5680" s="408">
        <v>95127</v>
      </c>
      <c r="B5680" s="409" t="s">
        <v>981</v>
      </c>
      <c r="C5680" s="408" t="s">
        <v>38</v>
      </c>
      <c r="D5680" s="408">
        <v>131.06</v>
      </c>
    </row>
    <row r="5681" spans="1:4" ht="40.5">
      <c r="A5681" s="408">
        <v>95133</v>
      </c>
      <c r="B5681" s="409" t="s">
        <v>4453</v>
      </c>
      <c r="C5681" s="408" t="s">
        <v>38</v>
      </c>
      <c r="D5681" s="408">
        <v>100.94</v>
      </c>
    </row>
    <row r="5682" spans="1:4" ht="40.5">
      <c r="A5682" s="408">
        <v>95139</v>
      </c>
      <c r="B5682" s="409" t="s">
        <v>4457</v>
      </c>
      <c r="C5682" s="408" t="s">
        <v>38</v>
      </c>
      <c r="D5682" s="408">
        <v>0.06</v>
      </c>
    </row>
    <row r="5683" spans="1:4" ht="40.5">
      <c r="A5683" s="408">
        <v>95212</v>
      </c>
      <c r="B5683" s="409" t="s">
        <v>4464</v>
      </c>
      <c r="C5683" s="408" t="s">
        <v>38</v>
      </c>
      <c r="D5683" s="408">
        <v>78.19</v>
      </c>
    </row>
    <row r="5684" spans="1:4" ht="40.5">
      <c r="A5684" s="408">
        <v>95218</v>
      </c>
      <c r="B5684" s="409" t="s">
        <v>4470</v>
      </c>
      <c r="C5684" s="408" t="s">
        <v>38</v>
      </c>
      <c r="D5684" s="408">
        <v>20.05</v>
      </c>
    </row>
    <row r="5685" spans="1:4" ht="27">
      <c r="A5685" s="408">
        <v>95258</v>
      </c>
      <c r="B5685" s="409" t="s">
        <v>986</v>
      </c>
      <c r="C5685" s="408" t="s">
        <v>38</v>
      </c>
      <c r="D5685" s="408">
        <v>14.52</v>
      </c>
    </row>
    <row r="5686" spans="1:4" ht="40.5">
      <c r="A5686" s="408">
        <v>95264</v>
      </c>
      <c r="B5686" s="409" t="s">
        <v>4483</v>
      </c>
      <c r="C5686" s="408" t="s">
        <v>38</v>
      </c>
      <c r="D5686" s="408">
        <v>3.65</v>
      </c>
    </row>
    <row r="5687" spans="1:4" ht="54">
      <c r="A5687" s="408">
        <v>95270</v>
      </c>
      <c r="B5687" s="409" t="s">
        <v>4489</v>
      </c>
      <c r="C5687" s="408" t="s">
        <v>38</v>
      </c>
      <c r="D5687" s="408">
        <v>4.4800000000000004</v>
      </c>
    </row>
    <row r="5688" spans="1:4" ht="40.5">
      <c r="A5688" s="408">
        <v>95276</v>
      </c>
      <c r="B5688" s="409" t="s">
        <v>4495</v>
      </c>
      <c r="C5688" s="408" t="s">
        <v>38</v>
      </c>
      <c r="D5688" s="408">
        <v>2.29</v>
      </c>
    </row>
    <row r="5689" spans="1:4" ht="40.5">
      <c r="A5689" s="408">
        <v>95282</v>
      </c>
      <c r="B5689" s="409" t="s">
        <v>4501</v>
      </c>
      <c r="C5689" s="408" t="s">
        <v>38</v>
      </c>
      <c r="D5689" s="408">
        <v>4.46</v>
      </c>
    </row>
    <row r="5690" spans="1:4" ht="67.5">
      <c r="A5690" s="408">
        <v>95620</v>
      </c>
      <c r="B5690" s="409" t="s">
        <v>4658</v>
      </c>
      <c r="C5690" s="408" t="s">
        <v>38</v>
      </c>
      <c r="D5690" s="408">
        <v>14.09</v>
      </c>
    </row>
    <row r="5691" spans="1:4" ht="67.5">
      <c r="A5691" s="408">
        <v>95631</v>
      </c>
      <c r="B5691" s="409" t="s">
        <v>4666</v>
      </c>
      <c r="C5691" s="408" t="s">
        <v>38</v>
      </c>
      <c r="D5691" s="408">
        <v>133.97</v>
      </c>
    </row>
    <row r="5692" spans="1:4" ht="40.5">
      <c r="A5692" s="408">
        <v>95702</v>
      </c>
      <c r="B5692" s="409" t="s">
        <v>4687</v>
      </c>
      <c r="C5692" s="408" t="s">
        <v>38</v>
      </c>
      <c r="D5692" s="408">
        <v>23.88</v>
      </c>
    </row>
    <row r="5693" spans="1:4" ht="54">
      <c r="A5693" s="408">
        <v>95708</v>
      </c>
      <c r="B5693" s="409" t="s">
        <v>4693</v>
      </c>
      <c r="C5693" s="408" t="s">
        <v>38</v>
      </c>
      <c r="D5693" s="408">
        <v>91.45</v>
      </c>
    </row>
    <row r="5694" spans="1:4" ht="67.5">
      <c r="A5694" s="408">
        <v>95714</v>
      </c>
      <c r="B5694" s="409" t="s">
        <v>4699</v>
      </c>
      <c r="C5694" s="408" t="s">
        <v>38</v>
      </c>
      <c r="D5694" s="408">
        <v>165.05</v>
      </c>
    </row>
    <row r="5695" spans="1:4" ht="81">
      <c r="A5695" s="408">
        <v>95720</v>
      </c>
      <c r="B5695" s="409" t="s">
        <v>4705</v>
      </c>
      <c r="C5695" s="408" t="s">
        <v>38</v>
      </c>
      <c r="D5695" s="408">
        <v>162.52000000000001</v>
      </c>
    </row>
    <row r="5696" spans="1:4" ht="40.5">
      <c r="A5696" s="408">
        <v>95872</v>
      </c>
      <c r="B5696" s="409" t="s">
        <v>1192</v>
      </c>
      <c r="C5696" s="408" t="s">
        <v>38</v>
      </c>
      <c r="D5696" s="408">
        <v>176.7</v>
      </c>
    </row>
    <row r="5697" spans="1:4" ht="40.5">
      <c r="A5697" s="408">
        <v>96013</v>
      </c>
      <c r="B5697" s="409" t="s">
        <v>4785</v>
      </c>
      <c r="C5697" s="408" t="s">
        <v>38</v>
      </c>
      <c r="D5697" s="408">
        <v>104.29</v>
      </c>
    </row>
    <row r="5698" spans="1:4" ht="40.5">
      <c r="A5698" s="408">
        <v>96020</v>
      </c>
      <c r="B5698" s="409" t="s">
        <v>4791</v>
      </c>
      <c r="C5698" s="408" t="s">
        <v>38</v>
      </c>
      <c r="D5698" s="408">
        <v>104.04</v>
      </c>
    </row>
    <row r="5699" spans="1:4" ht="40.5">
      <c r="A5699" s="408">
        <v>96028</v>
      </c>
      <c r="B5699" s="409" t="s">
        <v>1279</v>
      </c>
      <c r="C5699" s="408" t="s">
        <v>38</v>
      </c>
      <c r="D5699" s="408">
        <v>79.06</v>
      </c>
    </row>
    <row r="5700" spans="1:4" ht="54">
      <c r="A5700" s="408">
        <v>96035</v>
      </c>
      <c r="B5700" s="409" t="s">
        <v>4797</v>
      </c>
      <c r="C5700" s="408" t="s">
        <v>38</v>
      </c>
      <c r="D5700" s="408">
        <v>180.6</v>
      </c>
    </row>
    <row r="5701" spans="1:4" ht="40.5">
      <c r="A5701" s="408">
        <v>96157</v>
      </c>
      <c r="B5701" s="409" t="s">
        <v>4826</v>
      </c>
      <c r="C5701" s="408" t="s">
        <v>38</v>
      </c>
      <c r="D5701" s="408">
        <v>79.31</v>
      </c>
    </row>
    <row r="5702" spans="1:4" ht="54">
      <c r="A5702" s="408">
        <v>96158</v>
      </c>
      <c r="B5702" s="409" t="s">
        <v>1286</v>
      </c>
      <c r="C5702" s="408" t="s">
        <v>38</v>
      </c>
      <c r="D5702" s="408">
        <v>77.08</v>
      </c>
    </row>
    <row r="5703" spans="1:4" ht="54">
      <c r="A5703" s="408">
        <v>96245</v>
      </c>
      <c r="B5703" s="409" t="s">
        <v>4856</v>
      </c>
      <c r="C5703" s="408" t="s">
        <v>38</v>
      </c>
      <c r="D5703" s="408">
        <v>66.569999999999993</v>
      </c>
    </row>
    <row r="5704" spans="1:4" ht="54">
      <c r="A5704" s="408">
        <v>96303</v>
      </c>
      <c r="B5704" s="409" t="s">
        <v>4867</v>
      </c>
      <c r="C5704" s="408" t="s">
        <v>38</v>
      </c>
      <c r="D5704" s="408">
        <v>159.38999999999999</v>
      </c>
    </row>
    <row r="5705" spans="1:4" ht="67.5">
      <c r="A5705" s="408">
        <v>96309</v>
      </c>
      <c r="B5705" s="409" t="s">
        <v>4873</v>
      </c>
      <c r="C5705" s="408" t="s">
        <v>38</v>
      </c>
      <c r="D5705" s="408">
        <v>0.97</v>
      </c>
    </row>
    <row r="5706" spans="1:4" ht="54">
      <c r="A5706" s="408">
        <v>96463</v>
      </c>
      <c r="B5706" s="409" t="s">
        <v>4898</v>
      </c>
      <c r="C5706" s="408" t="s">
        <v>38</v>
      </c>
      <c r="D5706" s="408">
        <v>132.25</v>
      </c>
    </row>
    <row r="5707" spans="1:4" ht="67.5">
      <c r="A5707" s="408">
        <v>98764</v>
      </c>
      <c r="B5707" s="409" t="s">
        <v>6470</v>
      </c>
      <c r="C5707" s="408" t="s">
        <v>38</v>
      </c>
      <c r="D5707" s="408">
        <v>2.93</v>
      </c>
    </row>
    <row r="5708" spans="1:4" ht="54">
      <c r="A5708" s="408">
        <v>5632</v>
      </c>
      <c r="B5708" s="409" t="s">
        <v>1318</v>
      </c>
      <c r="C5708" s="408" t="s">
        <v>61</v>
      </c>
      <c r="D5708" s="408">
        <v>46.27</v>
      </c>
    </row>
    <row r="5709" spans="1:4" ht="94.5">
      <c r="A5709" s="408">
        <v>5679</v>
      </c>
      <c r="B5709" s="409" t="s">
        <v>1325</v>
      </c>
      <c r="C5709" s="408" t="s">
        <v>61</v>
      </c>
      <c r="D5709" s="408">
        <v>34.39</v>
      </c>
    </row>
    <row r="5710" spans="1:4" ht="94.5">
      <c r="A5710" s="408">
        <v>5681</v>
      </c>
      <c r="B5710" s="409" t="s">
        <v>1327</v>
      </c>
      <c r="C5710" s="408" t="s">
        <v>61</v>
      </c>
      <c r="D5710" s="408">
        <v>32.49</v>
      </c>
    </row>
    <row r="5711" spans="1:4" ht="81">
      <c r="A5711" s="408">
        <v>5685</v>
      </c>
      <c r="B5711" s="409" t="s">
        <v>1329</v>
      </c>
      <c r="C5711" s="408" t="s">
        <v>61</v>
      </c>
      <c r="D5711" s="408">
        <v>32.78</v>
      </c>
    </row>
    <row r="5712" spans="1:4" ht="54">
      <c r="A5712" s="408">
        <v>5690</v>
      </c>
      <c r="B5712" s="409" t="s">
        <v>1330</v>
      </c>
      <c r="C5712" s="408" t="s">
        <v>61</v>
      </c>
      <c r="D5712" s="408">
        <v>2.11</v>
      </c>
    </row>
    <row r="5713" spans="1:4" ht="67.5">
      <c r="A5713" s="408">
        <v>5806</v>
      </c>
      <c r="B5713" s="409" t="s">
        <v>1355</v>
      </c>
      <c r="C5713" s="408" t="s">
        <v>61</v>
      </c>
      <c r="D5713" s="408">
        <v>0.18</v>
      </c>
    </row>
    <row r="5714" spans="1:4" ht="94.5">
      <c r="A5714" s="408">
        <v>5826</v>
      </c>
      <c r="B5714" s="409" t="s">
        <v>1358</v>
      </c>
      <c r="C5714" s="408" t="s">
        <v>61</v>
      </c>
      <c r="D5714" s="408">
        <v>24.42</v>
      </c>
    </row>
    <row r="5715" spans="1:4" ht="40.5">
      <c r="A5715" s="408">
        <v>5829</v>
      </c>
      <c r="B5715" s="409" t="s">
        <v>74</v>
      </c>
      <c r="C5715" s="408" t="s">
        <v>61</v>
      </c>
      <c r="D5715" s="408">
        <v>116.16</v>
      </c>
    </row>
    <row r="5716" spans="1:4" ht="54">
      <c r="A5716" s="408">
        <v>5837</v>
      </c>
      <c r="B5716" s="409" t="s">
        <v>1360</v>
      </c>
      <c r="C5716" s="408" t="s">
        <v>61</v>
      </c>
      <c r="D5716" s="408">
        <v>85.67</v>
      </c>
    </row>
    <row r="5717" spans="1:4" ht="40.5">
      <c r="A5717" s="408">
        <v>5841</v>
      </c>
      <c r="B5717" s="409" t="s">
        <v>1362</v>
      </c>
      <c r="C5717" s="408" t="s">
        <v>61</v>
      </c>
      <c r="D5717" s="408">
        <v>2.42</v>
      </c>
    </row>
    <row r="5718" spans="1:4" ht="40.5">
      <c r="A5718" s="408">
        <v>5845</v>
      </c>
      <c r="B5718" s="409" t="s">
        <v>76</v>
      </c>
      <c r="C5718" s="408" t="s">
        <v>61</v>
      </c>
      <c r="D5718" s="408">
        <v>27.18</v>
      </c>
    </row>
    <row r="5719" spans="1:4" ht="40.5">
      <c r="A5719" s="408">
        <v>5849</v>
      </c>
      <c r="B5719" s="409" t="s">
        <v>1364</v>
      </c>
      <c r="C5719" s="408" t="s">
        <v>61</v>
      </c>
      <c r="D5719" s="408">
        <v>44.58</v>
      </c>
    </row>
    <row r="5720" spans="1:4" ht="54">
      <c r="A5720" s="408">
        <v>5853</v>
      </c>
      <c r="B5720" s="409" t="s">
        <v>78</v>
      </c>
      <c r="C5720" s="408" t="s">
        <v>61</v>
      </c>
      <c r="D5720" s="408">
        <v>44.76</v>
      </c>
    </row>
    <row r="5721" spans="1:4" ht="40.5">
      <c r="A5721" s="408">
        <v>5857</v>
      </c>
      <c r="B5721" s="409" t="s">
        <v>1366</v>
      </c>
      <c r="C5721" s="408" t="s">
        <v>61</v>
      </c>
      <c r="D5721" s="408">
        <v>112.96</v>
      </c>
    </row>
    <row r="5722" spans="1:4" ht="67.5">
      <c r="A5722" s="408">
        <v>5865</v>
      </c>
      <c r="B5722" s="409" t="s">
        <v>1368</v>
      </c>
      <c r="C5722" s="408" t="s">
        <v>61</v>
      </c>
      <c r="D5722" s="408">
        <v>5.59</v>
      </c>
    </row>
    <row r="5723" spans="1:4" ht="54">
      <c r="A5723" s="408">
        <v>5869</v>
      </c>
      <c r="B5723" s="409" t="s">
        <v>1370</v>
      </c>
      <c r="C5723" s="408" t="s">
        <v>61</v>
      </c>
      <c r="D5723" s="408">
        <v>37.01</v>
      </c>
    </row>
    <row r="5724" spans="1:4" ht="94.5">
      <c r="A5724" s="408">
        <v>5877</v>
      </c>
      <c r="B5724" s="409" t="s">
        <v>1372</v>
      </c>
      <c r="C5724" s="408" t="s">
        <v>61</v>
      </c>
      <c r="D5724" s="408">
        <v>33.79</v>
      </c>
    </row>
    <row r="5725" spans="1:4" ht="67.5">
      <c r="A5725" s="408">
        <v>5881</v>
      </c>
      <c r="B5725" s="409" t="s">
        <v>1374</v>
      </c>
      <c r="C5725" s="408" t="s">
        <v>61</v>
      </c>
      <c r="D5725" s="408">
        <v>39.58</v>
      </c>
    </row>
    <row r="5726" spans="1:4" ht="81">
      <c r="A5726" s="408">
        <v>5884</v>
      </c>
      <c r="B5726" s="409" t="s">
        <v>1376</v>
      </c>
      <c r="C5726" s="408" t="s">
        <v>61</v>
      </c>
      <c r="D5726" s="408">
        <v>35.26</v>
      </c>
    </row>
    <row r="5727" spans="1:4" ht="67.5">
      <c r="A5727" s="408">
        <v>5892</v>
      </c>
      <c r="B5727" s="409" t="s">
        <v>80</v>
      </c>
      <c r="C5727" s="408" t="s">
        <v>61</v>
      </c>
      <c r="D5727" s="408">
        <v>25.43</v>
      </c>
    </row>
    <row r="5728" spans="1:4" ht="67.5">
      <c r="A5728" s="408">
        <v>5896</v>
      </c>
      <c r="B5728" s="409" t="s">
        <v>1378</v>
      </c>
      <c r="C5728" s="408" t="s">
        <v>61</v>
      </c>
      <c r="D5728" s="408">
        <v>23.61</v>
      </c>
    </row>
    <row r="5729" spans="1:4" ht="81">
      <c r="A5729" s="408">
        <v>5903</v>
      </c>
      <c r="B5729" s="409" t="s">
        <v>1380</v>
      </c>
      <c r="C5729" s="408" t="s">
        <v>61</v>
      </c>
      <c r="D5729" s="408">
        <v>30.6</v>
      </c>
    </row>
    <row r="5730" spans="1:4" ht="54">
      <c r="A5730" s="408">
        <v>5911</v>
      </c>
      <c r="B5730" s="409" t="s">
        <v>82</v>
      </c>
      <c r="C5730" s="408" t="s">
        <v>61</v>
      </c>
      <c r="D5730" s="408">
        <v>18.190000000000001</v>
      </c>
    </row>
    <row r="5731" spans="1:4" ht="40.5">
      <c r="A5731" s="408">
        <v>5923</v>
      </c>
      <c r="B5731" s="409" t="s">
        <v>1382</v>
      </c>
      <c r="C5731" s="408" t="s">
        <v>61</v>
      </c>
      <c r="D5731" s="408">
        <v>1.66</v>
      </c>
    </row>
    <row r="5732" spans="1:4" ht="81">
      <c r="A5732" s="408">
        <v>5930</v>
      </c>
      <c r="B5732" s="409" t="s">
        <v>1384</v>
      </c>
      <c r="C5732" s="408" t="s">
        <v>61</v>
      </c>
      <c r="D5732" s="408">
        <v>28.94</v>
      </c>
    </row>
    <row r="5733" spans="1:4" ht="54">
      <c r="A5733" s="408">
        <v>5934</v>
      </c>
      <c r="B5733" s="409" t="s">
        <v>84</v>
      </c>
      <c r="C5733" s="408" t="s">
        <v>61</v>
      </c>
      <c r="D5733" s="408">
        <v>47.55</v>
      </c>
    </row>
    <row r="5734" spans="1:4" ht="54">
      <c r="A5734" s="408">
        <v>5942</v>
      </c>
      <c r="B5734" s="409" t="s">
        <v>1386</v>
      </c>
      <c r="C5734" s="408" t="s">
        <v>61</v>
      </c>
      <c r="D5734" s="408">
        <v>40.42</v>
      </c>
    </row>
    <row r="5735" spans="1:4" ht="54">
      <c r="A5735" s="408">
        <v>5946</v>
      </c>
      <c r="B5735" s="409" t="s">
        <v>1388</v>
      </c>
      <c r="C5735" s="408" t="s">
        <v>61</v>
      </c>
      <c r="D5735" s="408">
        <v>50.21</v>
      </c>
    </row>
    <row r="5736" spans="1:4" ht="40.5">
      <c r="A5736" s="408">
        <v>5952</v>
      </c>
      <c r="B5736" s="409" t="s">
        <v>85</v>
      </c>
      <c r="C5736" s="408" t="s">
        <v>61</v>
      </c>
      <c r="D5736" s="408">
        <v>13.48</v>
      </c>
    </row>
    <row r="5737" spans="1:4" ht="54">
      <c r="A5737" s="408">
        <v>5954</v>
      </c>
      <c r="B5737" s="409" t="s">
        <v>87</v>
      </c>
      <c r="C5737" s="408" t="s">
        <v>61</v>
      </c>
      <c r="D5737" s="408">
        <v>2.4300000000000002</v>
      </c>
    </row>
    <row r="5738" spans="1:4" ht="67.5">
      <c r="A5738" s="408">
        <v>5961</v>
      </c>
      <c r="B5738" s="409" t="s">
        <v>1389</v>
      </c>
      <c r="C5738" s="408" t="s">
        <v>61</v>
      </c>
      <c r="D5738" s="408">
        <v>29.6</v>
      </c>
    </row>
    <row r="5739" spans="1:4" ht="67.5">
      <c r="A5739" s="408">
        <v>6260</v>
      </c>
      <c r="B5739" s="409" t="s">
        <v>1392</v>
      </c>
      <c r="C5739" s="408" t="s">
        <v>61</v>
      </c>
      <c r="D5739" s="408">
        <v>26.91</v>
      </c>
    </row>
    <row r="5740" spans="1:4" ht="67.5">
      <c r="A5740" s="408">
        <v>6880</v>
      </c>
      <c r="B5740" s="409" t="s">
        <v>1394</v>
      </c>
      <c r="C5740" s="408" t="s">
        <v>61</v>
      </c>
      <c r="D5740" s="408">
        <v>43.23</v>
      </c>
    </row>
    <row r="5741" spans="1:4" ht="40.5">
      <c r="A5741" s="408">
        <v>7031</v>
      </c>
      <c r="B5741" s="409" t="s">
        <v>1396</v>
      </c>
      <c r="C5741" s="408" t="s">
        <v>61</v>
      </c>
      <c r="D5741" s="408">
        <v>3.8</v>
      </c>
    </row>
    <row r="5742" spans="1:4" ht="67.5">
      <c r="A5742" s="408">
        <v>7043</v>
      </c>
      <c r="B5742" s="409" t="s">
        <v>1405</v>
      </c>
      <c r="C5742" s="408" t="s">
        <v>61</v>
      </c>
      <c r="D5742" s="408">
        <v>0.23</v>
      </c>
    </row>
    <row r="5743" spans="1:4" ht="81">
      <c r="A5743" s="408">
        <v>7050</v>
      </c>
      <c r="B5743" s="409" t="s">
        <v>1411</v>
      </c>
      <c r="C5743" s="408" t="s">
        <v>61</v>
      </c>
      <c r="D5743" s="408">
        <v>39.950000000000003</v>
      </c>
    </row>
    <row r="5744" spans="1:4" ht="81">
      <c r="A5744" s="408">
        <v>67827</v>
      </c>
      <c r="B5744" s="409" t="s">
        <v>1451</v>
      </c>
      <c r="C5744" s="408" t="s">
        <v>61</v>
      </c>
      <c r="D5744" s="408">
        <v>28.87</v>
      </c>
    </row>
    <row r="5745" spans="1:4" ht="40.5">
      <c r="A5745" s="408">
        <v>73395</v>
      </c>
      <c r="B5745" s="409" t="s">
        <v>1520</v>
      </c>
      <c r="C5745" s="408" t="s">
        <v>61</v>
      </c>
      <c r="D5745" s="408">
        <v>4.49</v>
      </c>
    </row>
    <row r="5746" spans="1:4" ht="54">
      <c r="A5746" s="408">
        <v>83766</v>
      </c>
      <c r="B5746" s="409" t="s">
        <v>1590</v>
      </c>
      <c r="C5746" s="408" t="s">
        <v>61</v>
      </c>
      <c r="D5746" s="408">
        <v>26.49</v>
      </c>
    </row>
    <row r="5747" spans="1:4" ht="54">
      <c r="A5747" s="408">
        <v>84013</v>
      </c>
      <c r="B5747" s="409" t="s">
        <v>1591</v>
      </c>
      <c r="C5747" s="408" t="s">
        <v>61</v>
      </c>
      <c r="D5747" s="408">
        <v>44.94</v>
      </c>
    </row>
    <row r="5748" spans="1:4" ht="54">
      <c r="A5748" s="408">
        <v>87446</v>
      </c>
      <c r="B5748" s="409" t="s">
        <v>357</v>
      </c>
      <c r="C5748" s="408" t="s">
        <v>61</v>
      </c>
      <c r="D5748" s="408">
        <v>0.42</v>
      </c>
    </row>
    <row r="5749" spans="1:4" ht="54">
      <c r="A5749" s="408">
        <v>88392</v>
      </c>
      <c r="B5749" s="409" t="s">
        <v>2080</v>
      </c>
      <c r="C5749" s="408" t="s">
        <v>61</v>
      </c>
      <c r="D5749" s="408">
        <v>0.83</v>
      </c>
    </row>
    <row r="5750" spans="1:4" ht="54">
      <c r="A5750" s="408">
        <v>88398</v>
      </c>
      <c r="B5750" s="409" t="s">
        <v>2086</v>
      </c>
      <c r="C5750" s="408" t="s">
        <v>61</v>
      </c>
      <c r="D5750" s="408">
        <v>0.99</v>
      </c>
    </row>
    <row r="5751" spans="1:4" ht="54">
      <c r="A5751" s="408">
        <v>88404</v>
      </c>
      <c r="B5751" s="409" t="s">
        <v>2092</v>
      </c>
      <c r="C5751" s="408" t="s">
        <v>61</v>
      </c>
      <c r="D5751" s="408">
        <v>0.78</v>
      </c>
    </row>
    <row r="5752" spans="1:4" ht="54">
      <c r="A5752" s="408">
        <v>88430</v>
      </c>
      <c r="B5752" s="409" t="s">
        <v>479</v>
      </c>
      <c r="C5752" s="408" t="s">
        <v>61</v>
      </c>
      <c r="D5752" s="408">
        <v>5.14</v>
      </c>
    </row>
    <row r="5753" spans="1:4" ht="54">
      <c r="A5753" s="408">
        <v>88438</v>
      </c>
      <c r="B5753" s="409" t="s">
        <v>2110</v>
      </c>
      <c r="C5753" s="408" t="s">
        <v>61</v>
      </c>
      <c r="D5753" s="408">
        <v>6.82</v>
      </c>
    </row>
    <row r="5754" spans="1:4" ht="54">
      <c r="A5754" s="408">
        <v>88831</v>
      </c>
      <c r="B5754" s="409" t="s">
        <v>2141</v>
      </c>
      <c r="C5754" s="408" t="s">
        <v>61</v>
      </c>
      <c r="D5754" s="408">
        <v>0.3</v>
      </c>
    </row>
    <row r="5755" spans="1:4" ht="40.5">
      <c r="A5755" s="408">
        <v>88844</v>
      </c>
      <c r="B5755" s="409" t="s">
        <v>2151</v>
      </c>
      <c r="C5755" s="408" t="s">
        <v>61</v>
      </c>
      <c r="D5755" s="408">
        <v>38.979999999999997</v>
      </c>
    </row>
    <row r="5756" spans="1:4" ht="54">
      <c r="A5756" s="408">
        <v>88908</v>
      </c>
      <c r="B5756" s="409" t="s">
        <v>2167</v>
      </c>
      <c r="C5756" s="408" t="s">
        <v>61</v>
      </c>
      <c r="D5756" s="408">
        <v>49.54</v>
      </c>
    </row>
    <row r="5757" spans="1:4" ht="67.5">
      <c r="A5757" s="408">
        <v>89022</v>
      </c>
      <c r="B5757" s="409" t="s">
        <v>2179</v>
      </c>
      <c r="C5757" s="408" t="s">
        <v>61</v>
      </c>
      <c r="D5757" s="408">
        <v>0.27</v>
      </c>
    </row>
    <row r="5758" spans="1:4" ht="40.5">
      <c r="A5758" s="408">
        <v>89027</v>
      </c>
      <c r="B5758" s="409" t="s">
        <v>505</v>
      </c>
      <c r="C5758" s="408" t="s">
        <v>61</v>
      </c>
      <c r="D5758" s="408">
        <v>3.09</v>
      </c>
    </row>
    <row r="5759" spans="1:4" ht="40.5">
      <c r="A5759" s="408">
        <v>89031</v>
      </c>
      <c r="B5759" s="409" t="s">
        <v>2186</v>
      </c>
      <c r="C5759" s="408" t="s">
        <v>61</v>
      </c>
      <c r="D5759" s="408">
        <v>37.909999999999997</v>
      </c>
    </row>
    <row r="5760" spans="1:4" ht="40.5">
      <c r="A5760" s="408">
        <v>89036</v>
      </c>
      <c r="B5760" s="409" t="s">
        <v>510</v>
      </c>
      <c r="C5760" s="408" t="s">
        <v>61</v>
      </c>
      <c r="D5760" s="408">
        <v>23.88</v>
      </c>
    </row>
    <row r="5761" spans="1:4" ht="40.5">
      <c r="A5761" s="408">
        <v>89218</v>
      </c>
      <c r="B5761" s="409" t="s">
        <v>521</v>
      </c>
      <c r="C5761" s="408" t="s">
        <v>61</v>
      </c>
      <c r="D5761" s="408">
        <v>49.32</v>
      </c>
    </row>
    <row r="5762" spans="1:4" ht="54">
      <c r="A5762" s="408">
        <v>89226</v>
      </c>
      <c r="B5762" s="409" t="s">
        <v>2235</v>
      </c>
      <c r="C5762" s="408" t="s">
        <v>61</v>
      </c>
      <c r="D5762" s="408">
        <v>1.27</v>
      </c>
    </row>
    <row r="5763" spans="1:4" ht="54">
      <c r="A5763" s="408">
        <v>89235</v>
      </c>
      <c r="B5763" s="409" t="s">
        <v>2241</v>
      </c>
      <c r="C5763" s="408" t="s">
        <v>61</v>
      </c>
      <c r="D5763" s="408">
        <v>109.84</v>
      </c>
    </row>
    <row r="5764" spans="1:4" ht="54">
      <c r="A5764" s="408">
        <v>89243</v>
      </c>
      <c r="B5764" s="409" t="s">
        <v>2248</v>
      </c>
      <c r="C5764" s="408" t="s">
        <v>61</v>
      </c>
      <c r="D5764" s="408">
        <v>234.3</v>
      </c>
    </row>
    <row r="5765" spans="1:4" ht="54">
      <c r="A5765" s="408">
        <v>89251</v>
      </c>
      <c r="B5765" s="409" t="s">
        <v>530</v>
      </c>
      <c r="C5765" s="408" t="s">
        <v>61</v>
      </c>
      <c r="D5765" s="408">
        <v>205.78</v>
      </c>
    </row>
    <row r="5766" spans="1:4" ht="54">
      <c r="A5766" s="408">
        <v>89258</v>
      </c>
      <c r="B5766" s="409" t="s">
        <v>2253</v>
      </c>
      <c r="C5766" s="408" t="s">
        <v>61</v>
      </c>
      <c r="D5766" s="408">
        <v>73.22</v>
      </c>
    </row>
    <row r="5767" spans="1:4" ht="54">
      <c r="A5767" s="408">
        <v>89273</v>
      </c>
      <c r="B5767" s="409" t="s">
        <v>2266</v>
      </c>
      <c r="C5767" s="408" t="s">
        <v>61</v>
      </c>
      <c r="D5767" s="408">
        <v>48.39</v>
      </c>
    </row>
    <row r="5768" spans="1:4" ht="54">
      <c r="A5768" s="408">
        <v>89279</v>
      </c>
      <c r="B5768" s="409" t="s">
        <v>2272</v>
      </c>
      <c r="C5768" s="408" t="s">
        <v>61</v>
      </c>
      <c r="D5768" s="408">
        <v>1.55</v>
      </c>
    </row>
    <row r="5769" spans="1:4" ht="67.5">
      <c r="A5769" s="408">
        <v>89877</v>
      </c>
      <c r="B5769" s="409" t="s">
        <v>637</v>
      </c>
      <c r="C5769" s="408" t="s">
        <v>61</v>
      </c>
      <c r="D5769" s="408">
        <v>37.35</v>
      </c>
    </row>
    <row r="5770" spans="1:4" ht="67.5">
      <c r="A5770" s="408">
        <v>89884</v>
      </c>
      <c r="B5770" s="409" t="s">
        <v>644</v>
      </c>
      <c r="C5770" s="408" t="s">
        <v>61</v>
      </c>
      <c r="D5770" s="408">
        <v>38.76</v>
      </c>
    </row>
    <row r="5771" spans="1:4" ht="54">
      <c r="A5771" s="408">
        <v>90587</v>
      </c>
      <c r="B5771" s="409" t="s">
        <v>2820</v>
      </c>
      <c r="C5771" s="408" t="s">
        <v>61</v>
      </c>
      <c r="D5771" s="408">
        <v>0.28999999999999998</v>
      </c>
    </row>
    <row r="5772" spans="1:4" ht="40.5">
      <c r="A5772" s="408">
        <v>90626</v>
      </c>
      <c r="B5772" s="409" t="s">
        <v>666</v>
      </c>
      <c r="C5772" s="408" t="s">
        <v>61</v>
      </c>
      <c r="D5772" s="408">
        <v>1.74</v>
      </c>
    </row>
    <row r="5773" spans="1:4" ht="54">
      <c r="A5773" s="408">
        <v>90632</v>
      </c>
      <c r="B5773" s="409" t="s">
        <v>671</v>
      </c>
      <c r="C5773" s="408" t="s">
        <v>61</v>
      </c>
      <c r="D5773" s="408">
        <v>43.92</v>
      </c>
    </row>
    <row r="5774" spans="1:4" ht="67.5">
      <c r="A5774" s="408">
        <v>90638</v>
      </c>
      <c r="B5774" s="409" t="s">
        <v>677</v>
      </c>
      <c r="C5774" s="408" t="s">
        <v>61</v>
      </c>
      <c r="D5774" s="408">
        <v>3.95</v>
      </c>
    </row>
    <row r="5775" spans="1:4" ht="54">
      <c r="A5775" s="408">
        <v>90644</v>
      </c>
      <c r="B5775" s="409" t="s">
        <v>2827</v>
      </c>
      <c r="C5775" s="408" t="s">
        <v>61</v>
      </c>
      <c r="D5775" s="408">
        <v>5.9</v>
      </c>
    </row>
    <row r="5776" spans="1:4" ht="67.5">
      <c r="A5776" s="408">
        <v>90651</v>
      </c>
      <c r="B5776" s="409" t="s">
        <v>2833</v>
      </c>
      <c r="C5776" s="408" t="s">
        <v>61</v>
      </c>
      <c r="D5776" s="408">
        <v>0.67</v>
      </c>
    </row>
    <row r="5777" spans="1:4" ht="40.5">
      <c r="A5777" s="408">
        <v>90657</v>
      </c>
      <c r="B5777" s="409" t="s">
        <v>679</v>
      </c>
      <c r="C5777" s="408" t="s">
        <v>61</v>
      </c>
      <c r="D5777" s="408">
        <v>3.84</v>
      </c>
    </row>
    <row r="5778" spans="1:4" ht="40.5">
      <c r="A5778" s="408">
        <v>90663</v>
      </c>
      <c r="B5778" s="409" t="s">
        <v>681</v>
      </c>
      <c r="C5778" s="408" t="s">
        <v>61</v>
      </c>
      <c r="D5778" s="408">
        <v>4.1100000000000003</v>
      </c>
    </row>
    <row r="5779" spans="1:4" ht="81">
      <c r="A5779" s="408">
        <v>90669</v>
      </c>
      <c r="B5779" s="409" t="s">
        <v>2847</v>
      </c>
      <c r="C5779" s="408" t="s">
        <v>61</v>
      </c>
      <c r="D5779" s="408">
        <v>3.83</v>
      </c>
    </row>
    <row r="5780" spans="1:4" ht="81">
      <c r="A5780" s="408">
        <v>90675</v>
      </c>
      <c r="B5780" s="409" t="s">
        <v>2853</v>
      </c>
      <c r="C5780" s="408" t="s">
        <v>61</v>
      </c>
      <c r="D5780" s="408">
        <v>150.47999999999999</v>
      </c>
    </row>
    <row r="5781" spans="1:4" ht="81">
      <c r="A5781" s="408">
        <v>90681</v>
      </c>
      <c r="B5781" s="409" t="s">
        <v>2859</v>
      </c>
      <c r="C5781" s="408" t="s">
        <v>61</v>
      </c>
      <c r="D5781" s="408">
        <v>87.87</v>
      </c>
    </row>
    <row r="5782" spans="1:4" ht="54">
      <c r="A5782" s="408">
        <v>90687</v>
      </c>
      <c r="B5782" s="409" t="s">
        <v>2865</v>
      </c>
      <c r="C5782" s="408" t="s">
        <v>61</v>
      </c>
      <c r="D5782" s="408">
        <v>49.57</v>
      </c>
    </row>
    <row r="5783" spans="1:4" ht="54">
      <c r="A5783" s="408">
        <v>90693</v>
      </c>
      <c r="B5783" s="409" t="s">
        <v>2871</v>
      </c>
      <c r="C5783" s="408" t="s">
        <v>61</v>
      </c>
      <c r="D5783" s="408">
        <v>30.23</v>
      </c>
    </row>
    <row r="5784" spans="1:4" ht="54">
      <c r="A5784" s="408">
        <v>90965</v>
      </c>
      <c r="B5784" s="409" t="s">
        <v>731</v>
      </c>
      <c r="C5784" s="408" t="s">
        <v>61</v>
      </c>
      <c r="D5784" s="408">
        <v>3.27</v>
      </c>
    </row>
    <row r="5785" spans="1:4" ht="54">
      <c r="A5785" s="408">
        <v>90973</v>
      </c>
      <c r="B5785" s="409" t="s">
        <v>2993</v>
      </c>
      <c r="C5785" s="408" t="s">
        <v>61</v>
      </c>
      <c r="D5785" s="408">
        <v>3.27</v>
      </c>
    </row>
    <row r="5786" spans="1:4" ht="54">
      <c r="A5786" s="408">
        <v>90982</v>
      </c>
      <c r="B5786" s="409" t="s">
        <v>736</v>
      </c>
      <c r="C5786" s="408" t="s">
        <v>61</v>
      </c>
      <c r="D5786" s="408">
        <v>8.32</v>
      </c>
    </row>
    <row r="5787" spans="1:4" ht="54">
      <c r="A5787" s="408">
        <v>91001</v>
      </c>
      <c r="B5787" s="409" t="s">
        <v>3005</v>
      </c>
      <c r="C5787" s="408" t="s">
        <v>61</v>
      </c>
      <c r="D5787" s="408">
        <v>3.88</v>
      </c>
    </row>
    <row r="5788" spans="1:4" ht="67.5">
      <c r="A5788" s="408">
        <v>91032</v>
      </c>
      <c r="B5788" s="409" t="s">
        <v>743</v>
      </c>
      <c r="C5788" s="408" t="s">
        <v>61</v>
      </c>
      <c r="D5788" s="408">
        <v>28.79</v>
      </c>
    </row>
    <row r="5789" spans="1:4" ht="54">
      <c r="A5789" s="408">
        <v>91278</v>
      </c>
      <c r="B5789" s="409" t="s">
        <v>3107</v>
      </c>
      <c r="C5789" s="408" t="s">
        <v>61</v>
      </c>
      <c r="D5789" s="408">
        <v>0.55000000000000004</v>
      </c>
    </row>
    <row r="5790" spans="1:4" ht="67.5">
      <c r="A5790" s="408">
        <v>91285</v>
      </c>
      <c r="B5790" s="409" t="s">
        <v>3113</v>
      </c>
      <c r="C5790" s="408" t="s">
        <v>61</v>
      </c>
      <c r="D5790" s="408">
        <v>0.99</v>
      </c>
    </row>
    <row r="5791" spans="1:4" ht="81">
      <c r="A5791" s="408">
        <v>91387</v>
      </c>
      <c r="B5791" s="409" t="s">
        <v>3171</v>
      </c>
      <c r="C5791" s="408" t="s">
        <v>61</v>
      </c>
      <c r="D5791" s="408">
        <v>31.74</v>
      </c>
    </row>
    <row r="5792" spans="1:4" ht="94.5">
      <c r="A5792" s="408">
        <v>91395</v>
      </c>
      <c r="B5792" s="409" t="s">
        <v>3175</v>
      </c>
      <c r="C5792" s="408" t="s">
        <v>61</v>
      </c>
      <c r="D5792" s="408">
        <v>26.4</v>
      </c>
    </row>
    <row r="5793" spans="1:4" ht="81">
      <c r="A5793" s="408">
        <v>91486</v>
      </c>
      <c r="B5793" s="409" t="s">
        <v>3185</v>
      </c>
      <c r="C5793" s="408" t="s">
        <v>61</v>
      </c>
      <c r="D5793" s="408">
        <v>31.92</v>
      </c>
    </row>
    <row r="5794" spans="1:4" ht="54">
      <c r="A5794" s="408">
        <v>91534</v>
      </c>
      <c r="B5794" s="409" t="s">
        <v>3198</v>
      </c>
      <c r="C5794" s="408" t="s">
        <v>61</v>
      </c>
      <c r="D5794" s="408">
        <v>15.07</v>
      </c>
    </row>
    <row r="5795" spans="1:4" ht="81">
      <c r="A5795" s="408">
        <v>91635</v>
      </c>
      <c r="B5795" s="409" t="s">
        <v>3216</v>
      </c>
      <c r="C5795" s="408" t="s">
        <v>61</v>
      </c>
      <c r="D5795" s="408">
        <v>27.93</v>
      </c>
    </row>
    <row r="5796" spans="1:4" ht="81">
      <c r="A5796" s="408">
        <v>91646</v>
      </c>
      <c r="B5796" s="409" t="s">
        <v>3223</v>
      </c>
      <c r="C5796" s="408" t="s">
        <v>61</v>
      </c>
      <c r="D5796" s="408">
        <v>43.08</v>
      </c>
    </row>
    <row r="5797" spans="1:4" ht="40.5">
      <c r="A5797" s="408">
        <v>91693</v>
      </c>
      <c r="B5797" s="409" t="s">
        <v>3229</v>
      </c>
      <c r="C5797" s="408" t="s">
        <v>61</v>
      </c>
      <c r="D5797" s="408">
        <v>14.34</v>
      </c>
    </row>
    <row r="5798" spans="1:4" ht="40.5">
      <c r="A5798" s="408">
        <v>92044</v>
      </c>
      <c r="B5798" s="409" t="s">
        <v>3368</v>
      </c>
      <c r="C5798" s="408" t="s">
        <v>61</v>
      </c>
      <c r="D5798" s="408">
        <v>4.95</v>
      </c>
    </row>
    <row r="5799" spans="1:4" ht="94.5">
      <c r="A5799" s="408">
        <v>92107</v>
      </c>
      <c r="B5799" s="409" t="s">
        <v>3374</v>
      </c>
      <c r="C5799" s="408" t="s">
        <v>61</v>
      </c>
      <c r="D5799" s="408">
        <v>33.07</v>
      </c>
    </row>
    <row r="5800" spans="1:4" ht="54">
      <c r="A5800" s="408">
        <v>92113</v>
      </c>
      <c r="B5800" s="409" t="s">
        <v>812</v>
      </c>
      <c r="C5800" s="408" t="s">
        <v>61</v>
      </c>
      <c r="D5800" s="408">
        <v>0.92</v>
      </c>
    </row>
    <row r="5801" spans="1:4" ht="27">
      <c r="A5801" s="408">
        <v>92119</v>
      </c>
      <c r="B5801" s="409" t="s">
        <v>817</v>
      </c>
      <c r="C5801" s="408" t="s">
        <v>61</v>
      </c>
      <c r="D5801" s="408">
        <v>0.09</v>
      </c>
    </row>
    <row r="5802" spans="1:4" ht="40.5">
      <c r="A5802" s="408">
        <v>92139</v>
      </c>
      <c r="B5802" s="409" t="s">
        <v>3381</v>
      </c>
      <c r="C5802" s="408" t="s">
        <v>61</v>
      </c>
      <c r="D5802" s="408">
        <v>23.49</v>
      </c>
    </row>
    <row r="5803" spans="1:4" ht="54">
      <c r="A5803" s="408">
        <v>92146</v>
      </c>
      <c r="B5803" s="409" t="s">
        <v>827</v>
      </c>
      <c r="C5803" s="408" t="s">
        <v>61</v>
      </c>
      <c r="D5803" s="408">
        <v>16.29</v>
      </c>
    </row>
    <row r="5804" spans="1:4" ht="81">
      <c r="A5804" s="408">
        <v>92243</v>
      </c>
      <c r="B5804" s="409" t="s">
        <v>3403</v>
      </c>
      <c r="C5804" s="408" t="s">
        <v>61</v>
      </c>
      <c r="D5804" s="408">
        <v>36.19</v>
      </c>
    </row>
    <row r="5805" spans="1:4" ht="54">
      <c r="A5805" s="408">
        <v>92717</v>
      </c>
      <c r="B5805" s="409" t="s">
        <v>3712</v>
      </c>
      <c r="C5805" s="408" t="s">
        <v>61</v>
      </c>
      <c r="D5805" s="408">
        <v>0.33</v>
      </c>
    </row>
    <row r="5806" spans="1:4" ht="40.5">
      <c r="A5806" s="408">
        <v>92961</v>
      </c>
      <c r="B5806" s="409" t="s">
        <v>3892</v>
      </c>
      <c r="C5806" s="408" t="s">
        <v>61</v>
      </c>
      <c r="D5806" s="408">
        <v>6.13</v>
      </c>
    </row>
    <row r="5807" spans="1:4" ht="40.5">
      <c r="A5807" s="408">
        <v>92967</v>
      </c>
      <c r="B5807" s="409" t="s">
        <v>3896</v>
      </c>
      <c r="C5807" s="408" t="s">
        <v>61</v>
      </c>
      <c r="D5807" s="408">
        <v>13.52</v>
      </c>
    </row>
    <row r="5808" spans="1:4" ht="94.5">
      <c r="A5808" s="408">
        <v>93225</v>
      </c>
      <c r="B5808" s="409" t="s">
        <v>3982</v>
      </c>
      <c r="C5808" s="408" t="s">
        <v>61</v>
      </c>
      <c r="D5808" s="408">
        <v>226.09</v>
      </c>
    </row>
    <row r="5809" spans="1:4" ht="54">
      <c r="A5809" s="408">
        <v>93234</v>
      </c>
      <c r="B5809" s="409" t="s">
        <v>898</v>
      </c>
      <c r="C5809" s="408" t="s">
        <v>61</v>
      </c>
      <c r="D5809" s="408">
        <v>0.39</v>
      </c>
    </row>
    <row r="5810" spans="1:4" ht="67.5">
      <c r="A5810" s="408">
        <v>93244</v>
      </c>
      <c r="B5810" s="409" t="s">
        <v>899</v>
      </c>
      <c r="C5810" s="408" t="s">
        <v>61</v>
      </c>
      <c r="D5810" s="408">
        <v>33.51</v>
      </c>
    </row>
    <row r="5811" spans="1:4" ht="40.5">
      <c r="A5811" s="408">
        <v>93274</v>
      </c>
      <c r="B5811" s="409" t="s">
        <v>3993</v>
      </c>
      <c r="C5811" s="408" t="s">
        <v>61</v>
      </c>
      <c r="D5811" s="408">
        <v>41.24</v>
      </c>
    </row>
    <row r="5812" spans="1:4" ht="40.5">
      <c r="A5812" s="408">
        <v>93282</v>
      </c>
      <c r="B5812" s="409" t="s">
        <v>3999</v>
      </c>
      <c r="C5812" s="408" t="s">
        <v>61</v>
      </c>
      <c r="D5812" s="408">
        <v>14.06</v>
      </c>
    </row>
    <row r="5813" spans="1:4" ht="54">
      <c r="A5813" s="408">
        <v>93288</v>
      </c>
      <c r="B5813" s="409" t="s">
        <v>4005</v>
      </c>
      <c r="C5813" s="408" t="s">
        <v>61</v>
      </c>
      <c r="D5813" s="408">
        <v>80.34</v>
      </c>
    </row>
    <row r="5814" spans="1:4" ht="81">
      <c r="A5814" s="408">
        <v>93403</v>
      </c>
      <c r="B5814" s="409" t="s">
        <v>4031</v>
      </c>
      <c r="C5814" s="408" t="s">
        <v>61</v>
      </c>
      <c r="D5814" s="408">
        <v>27.93</v>
      </c>
    </row>
    <row r="5815" spans="1:4" ht="108">
      <c r="A5815" s="408">
        <v>93409</v>
      </c>
      <c r="B5815" s="409" t="s">
        <v>4037</v>
      </c>
      <c r="C5815" s="408" t="s">
        <v>61</v>
      </c>
      <c r="D5815" s="408">
        <v>22.82</v>
      </c>
    </row>
    <row r="5816" spans="1:4" ht="40.5">
      <c r="A5816" s="408">
        <v>93416</v>
      </c>
      <c r="B5816" s="409" t="s">
        <v>4043</v>
      </c>
      <c r="C5816" s="408" t="s">
        <v>61</v>
      </c>
      <c r="D5816" s="408">
        <v>0.21</v>
      </c>
    </row>
    <row r="5817" spans="1:4" ht="40.5">
      <c r="A5817" s="408">
        <v>93422</v>
      </c>
      <c r="B5817" s="409" t="s">
        <v>903</v>
      </c>
      <c r="C5817" s="408" t="s">
        <v>61</v>
      </c>
      <c r="D5817" s="408">
        <v>2.83</v>
      </c>
    </row>
    <row r="5818" spans="1:4" ht="40.5">
      <c r="A5818" s="408">
        <v>93428</v>
      </c>
      <c r="B5818" s="409" t="s">
        <v>4052</v>
      </c>
      <c r="C5818" s="408" t="s">
        <v>61</v>
      </c>
      <c r="D5818" s="408">
        <v>4</v>
      </c>
    </row>
    <row r="5819" spans="1:4" ht="40.5">
      <c r="A5819" s="408">
        <v>93434</v>
      </c>
      <c r="B5819" s="409" t="s">
        <v>4058</v>
      </c>
      <c r="C5819" s="408" t="s">
        <v>61</v>
      </c>
      <c r="D5819" s="408">
        <v>160.5</v>
      </c>
    </row>
    <row r="5820" spans="1:4" ht="40.5">
      <c r="A5820" s="408">
        <v>93440</v>
      </c>
      <c r="B5820" s="409" t="s">
        <v>4064</v>
      </c>
      <c r="C5820" s="408" t="s">
        <v>61</v>
      </c>
      <c r="D5820" s="408">
        <v>79.42</v>
      </c>
    </row>
    <row r="5821" spans="1:4" ht="40.5">
      <c r="A5821" s="408">
        <v>95122</v>
      </c>
      <c r="B5821" s="409" t="s">
        <v>4447</v>
      </c>
      <c r="C5821" s="408" t="s">
        <v>61</v>
      </c>
      <c r="D5821" s="408">
        <v>118.89</v>
      </c>
    </row>
    <row r="5822" spans="1:4" ht="40.5">
      <c r="A5822" s="408">
        <v>95128</v>
      </c>
      <c r="B5822" s="409" t="s">
        <v>982</v>
      </c>
      <c r="C5822" s="408" t="s">
        <v>61</v>
      </c>
      <c r="D5822" s="408">
        <v>29.05</v>
      </c>
    </row>
    <row r="5823" spans="1:4" ht="40.5">
      <c r="A5823" s="408">
        <v>95140</v>
      </c>
      <c r="B5823" s="409" t="s">
        <v>4458</v>
      </c>
      <c r="C5823" s="408" t="s">
        <v>61</v>
      </c>
      <c r="D5823" s="408">
        <v>0.04</v>
      </c>
    </row>
    <row r="5824" spans="1:4" ht="40.5">
      <c r="A5824" s="408">
        <v>95213</v>
      </c>
      <c r="B5824" s="409" t="s">
        <v>4465</v>
      </c>
      <c r="C5824" s="408" t="s">
        <v>61</v>
      </c>
      <c r="D5824" s="408">
        <v>44.89</v>
      </c>
    </row>
    <row r="5825" spans="1:4" ht="40.5">
      <c r="A5825" s="408">
        <v>95219</v>
      </c>
      <c r="B5825" s="409" t="s">
        <v>4471</v>
      </c>
      <c r="C5825" s="408" t="s">
        <v>61</v>
      </c>
      <c r="D5825" s="408">
        <v>19.14</v>
      </c>
    </row>
    <row r="5826" spans="1:4" ht="27">
      <c r="A5826" s="408">
        <v>95259</v>
      </c>
      <c r="B5826" s="409" t="s">
        <v>987</v>
      </c>
      <c r="C5826" s="408" t="s">
        <v>61</v>
      </c>
      <c r="D5826" s="408">
        <v>13.34</v>
      </c>
    </row>
    <row r="5827" spans="1:4" ht="40.5">
      <c r="A5827" s="408">
        <v>95265</v>
      </c>
      <c r="B5827" s="409" t="s">
        <v>4484</v>
      </c>
      <c r="C5827" s="408" t="s">
        <v>61</v>
      </c>
      <c r="D5827" s="408">
        <v>0.73</v>
      </c>
    </row>
    <row r="5828" spans="1:4" ht="54">
      <c r="A5828" s="408">
        <v>95271</v>
      </c>
      <c r="B5828" s="409" t="s">
        <v>4490</v>
      </c>
      <c r="C5828" s="408" t="s">
        <v>61</v>
      </c>
      <c r="D5828" s="408">
        <v>0.49</v>
      </c>
    </row>
    <row r="5829" spans="1:4" ht="40.5">
      <c r="A5829" s="408">
        <v>95277</v>
      </c>
      <c r="B5829" s="409" t="s">
        <v>4496</v>
      </c>
      <c r="C5829" s="408" t="s">
        <v>61</v>
      </c>
      <c r="D5829" s="408">
        <v>0.49</v>
      </c>
    </row>
    <row r="5830" spans="1:4" ht="40.5">
      <c r="A5830" s="408">
        <v>95283</v>
      </c>
      <c r="B5830" s="409" t="s">
        <v>4502</v>
      </c>
      <c r="C5830" s="408" t="s">
        <v>61</v>
      </c>
      <c r="D5830" s="408">
        <v>0.53</v>
      </c>
    </row>
    <row r="5831" spans="1:4" ht="67.5">
      <c r="A5831" s="408">
        <v>95621</v>
      </c>
      <c r="B5831" s="409" t="s">
        <v>4659</v>
      </c>
      <c r="C5831" s="408" t="s">
        <v>61</v>
      </c>
      <c r="D5831" s="408">
        <v>13.12</v>
      </c>
    </row>
    <row r="5832" spans="1:4" ht="67.5">
      <c r="A5832" s="408">
        <v>95632</v>
      </c>
      <c r="B5832" s="409" t="s">
        <v>4667</v>
      </c>
      <c r="C5832" s="408" t="s">
        <v>61</v>
      </c>
      <c r="D5832" s="408">
        <v>41.98</v>
      </c>
    </row>
    <row r="5833" spans="1:4" ht="40.5">
      <c r="A5833" s="408">
        <v>95703</v>
      </c>
      <c r="B5833" s="409" t="s">
        <v>4688</v>
      </c>
      <c r="C5833" s="408" t="s">
        <v>61</v>
      </c>
      <c r="D5833" s="408">
        <v>18.100000000000001</v>
      </c>
    </row>
    <row r="5834" spans="1:4" ht="54">
      <c r="A5834" s="408">
        <v>95709</v>
      </c>
      <c r="B5834" s="409" t="s">
        <v>4694</v>
      </c>
      <c r="C5834" s="408" t="s">
        <v>61</v>
      </c>
      <c r="D5834" s="408">
        <v>42.68</v>
      </c>
    </row>
    <row r="5835" spans="1:4" ht="67.5">
      <c r="A5835" s="408">
        <v>95715</v>
      </c>
      <c r="B5835" s="409" t="s">
        <v>4700</v>
      </c>
      <c r="C5835" s="408" t="s">
        <v>61</v>
      </c>
      <c r="D5835" s="408">
        <v>51.29</v>
      </c>
    </row>
    <row r="5836" spans="1:4" ht="81">
      <c r="A5836" s="408">
        <v>95721</v>
      </c>
      <c r="B5836" s="409" t="s">
        <v>4706</v>
      </c>
      <c r="C5836" s="408" t="s">
        <v>61</v>
      </c>
      <c r="D5836" s="408">
        <v>50.02</v>
      </c>
    </row>
    <row r="5837" spans="1:4" ht="40.5">
      <c r="A5837" s="408">
        <v>95873</v>
      </c>
      <c r="B5837" s="409" t="s">
        <v>1193</v>
      </c>
      <c r="C5837" s="408" t="s">
        <v>61</v>
      </c>
      <c r="D5837" s="408">
        <v>6.4</v>
      </c>
    </row>
    <row r="5838" spans="1:4" ht="40.5">
      <c r="A5838" s="408">
        <v>96014</v>
      </c>
      <c r="B5838" s="409" t="s">
        <v>4786</v>
      </c>
      <c r="C5838" s="408" t="s">
        <v>61</v>
      </c>
      <c r="D5838" s="408">
        <v>29.5</v>
      </c>
    </row>
    <row r="5839" spans="1:4" ht="40.5">
      <c r="A5839" s="408">
        <v>96021</v>
      </c>
      <c r="B5839" s="409" t="s">
        <v>4792</v>
      </c>
      <c r="C5839" s="408" t="s">
        <v>61</v>
      </c>
      <c r="D5839" s="408">
        <v>29.36</v>
      </c>
    </row>
    <row r="5840" spans="1:4" ht="40.5">
      <c r="A5840" s="408">
        <v>96029</v>
      </c>
      <c r="B5840" s="409" t="s">
        <v>1280</v>
      </c>
      <c r="C5840" s="408" t="s">
        <v>61</v>
      </c>
      <c r="D5840" s="408">
        <v>26.06</v>
      </c>
    </row>
    <row r="5841" spans="1:4" ht="54">
      <c r="A5841" s="408">
        <v>96036</v>
      </c>
      <c r="B5841" s="409" t="s">
        <v>4798</v>
      </c>
      <c r="C5841" s="408" t="s">
        <v>61</v>
      </c>
      <c r="D5841" s="408">
        <v>34.99</v>
      </c>
    </row>
    <row r="5842" spans="1:4" ht="40.5">
      <c r="A5842" s="408">
        <v>96155</v>
      </c>
      <c r="B5842" s="409" t="s">
        <v>4825</v>
      </c>
      <c r="C5842" s="408" t="s">
        <v>61</v>
      </c>
      <c r="D5842" s="408">
        <v>26.2</v>
      </c>
    </row>
    <row r="5843" spans="1:4" ht="54">
      <c r="A5843" s="408">
        <v>96156</v>
      </c>
      <c r="B5843" s="409" t="s">
        <v>1287</v>
      </c>
      <c r="C5843" s="408" t="s">
        <v>61</v>
      </c>
      <c r="D5843" s="408">
        <v>33.520000000000003</v>
      </c>
    </row>
    <row r="5844" spans="1:4" ht="40.5">
      <c r="A5844" s="408">
        <v>96159</v>
      </c>
      <c r="B5844" s="409" t="s">
        <v>4827</v>
      </c>
      <c r="C5844" s="408" t="s">
        <v>61</v>
      </c>
      <c r="D5844" s="408">
        <v>43.42</v>
      </c>
    </row>
    <row r="5845" spans="1:4" ht="54">
      <c r="A5845" s="408">
        <v>96246</v>
      </c>
      <c r="B5845" s="409" t="s">
        <v>4857</v>
      </c>
      <c r="C5845" s="408" t="s">
        <v>61</v>
      </c>
      <c r="D5845" s="408">
        <v>34.22</v>
      </c>
    </row>
    <row r="5846" spans="1:4" ht="54">
      <c r="A5846" s="408">
        <v>96302</v>
      </c>
      <c r="B5846" s="409" t="s">
        <v>4866</v>
      </c>
      <c r="C5846" s="408" t="s">
        <v>61</v>
      </c>
      <c r="D5846" s="408">
        <v>58.66</v>
      </c>
    </row>
    <row r="5847" spans="1:4" ht="67.5">
      <c r="A5847" s="408">
        <v>96308</v>
      </c>
      <c r="B5847" s="409" t="s">
        <v>4872</v>
      </c>
      <c r="C5847" s="408" t="s">
        <v>61</v>
      </c>
      <c r="D5847" s="408">
        <v>0.11</v>
      </c>
    </row>
    <row r="5848" spans="1:4" ht="54">
      <c r="A5848" s="408">
        <v>96464</v>
      </c>
      <c r="B5848" s="409" t="s">
        <v>4899</v>
      </c>
      <c r="C5848" s="408" t="s">
        <v>61</v>
      </c>
      <c r="D5848" s="408">
        <v>45.01</v>
      </c>
    </row>
    <row r="5849" spans="1:4" ht="67.5">
      <c r="A5849" s="408">
        <v>98765</v>
      </c>
      <c r="B5849" s="409" t="s">
        <v>6471</v>
      </c>
      <c r="C5849" s="408" t="s">
        <v>61</v>
      </c>
      <c r="D5849" s="408">
        <v>0.11</v>
      </c>
    </row>
    <row r="5850" spans="1:4" ht="67.5">
      <c r="A5850" s="408">
        <v>5089</v>
      </c>
      <c r="B5850" s="409" t="s">
        <v>60</v>
      </c>
      <c r="C5850" s="408" t="s">
        <v>19</v>
      </c>
      <c r="D5850" s="408">
        <v>19.13</v>
      </c>
    </row>
    <row r="5851" spans="1:4" ht="54">
      <c r="A5851" s="408">
        <v>5627</v>
      </c>
      <c r="B5851" s="409" t="s">
        <v>1313</v>
      </c>
      <c r="C5851" s="408" t="s">
        <v>19</v>
      </c>
      <c r="D5851" s="408">
        <v>23.09</v>
      </c>
    </row>
    <row r="5852" spans="1:4" ht="54">
      <c r="A5852" s="408">
        <v>5628</v>
      </c>
      <c r="B5852" s="409" t="s">
        <v>1314</v>
      </c>
      <c r="C5852" s="408" t="s">
        <v>19</v>
      </c>
      <c r="D5852" s="408">
        <v>5.93</v>
      </c>
    </row>
    <row r="5853" spans="1:4" ht="54">
      <c r="A5853" s="408">
        <v>5629</v>
      </c>
      <c r="B5853" s="409" t="s">
        <v>1315</v>
      </c>
      <c r="C5853" s="408" t="s">
        <v>19</v>
      </c>
      <c r="D5853" s="408">
        <v>28.87</v>
      </c>
    </row>
    <row r="5854" spans="1:4" ht="54">
      <c r="A5854" s="408">
        <v>5630</v>
      </c>
      <c r="B5854" s="409" t="s">
        <v>1316</v>
      </c>
      <c r="C5854" s="408" t="s">
        <v>19</v>
      </c>
      <c r="D5854" s="408">
        <v>57.25</v>
      </c>
    </row>
    <row r="5855" spans="1:4" ht="54">
      <c r="A5855" s="408">
        <v>5658</v>
      </c>
      <c r="B5855" s="409" t="s">
        <v>1319</v>
      </c>
      <c r="C5855" s="408" t="s">
        <v>19</v>
      </c>
      <c r="D5855" s="408">
        <v>1.1599999999999999</v>
      </c>
    </row>
    <row r="5856" spans="1:4" ht="94.5">
      <c r="A5856" s="408">
        <v>5664</v>
      </c>
      <c r="B5856" s="409" t="s">
        <v>1320</v>
      </c>
      <c r="C5856" s="408" t="s">
        <v>19</v>
      </c>
      <c r="D5856" s="408">
        <v>17.05</v>
      </c>
    </row>
    <row r="5857" spans="1:4" ht="94.5">
      <c r="A5857" s="408">
        <v>5667</v>
      </c>
      <c r="B5857" s="409" t="s">
        <v>1321</v>
      </c>
      <c r="C5857" s="408" t="s">
        <v>19</v>
      </c>
      <c r="D5857" s="408">
        <v>15.16</v>
      </c>
    </row>
    <row r="5858" spans="1:4" ht="94.5">
      <c r="A5858" s="408">
        <v>5668</v>
      </c>
      <c r="B5858" s="409" t="s">
        <v>1322</v>
      </c>
      <c r="C5858" s="408" t="s">
        <v>19</v>
      </c>
      <c r="D5858" s="408">
        <v>43.81</v>
      </c>
    </row>
    <row r="5859" spans="1:4" ht="81">
      <c r="A5859" s="408">
        <v>5674</v>
      </c>
      <c r="B5859" s="409" t="s">
        <v>1323</v>
      </c>
      <c r="C5859" s="408" t="s">
        <v>19</v>
      </c>
      <c r="D5859" s="408">
        <v>18.399999999999999</v>
      </c>
    </row>
    <row r="5860" spans="1:4" ht="67.5">
      <c r="A5860" s="408">
        <v>5692</v>
      </c>
      <c r="B5860" s="409" t="s">
        <v>1331</v>
      </c>
      <c r="C5860" s="408" t="s">
        <v>19</v>
      </c>
      <c r="D5860" s="408">
        <v>0.17</v>
      </c>
    </row>
    <row r="5861" spans="1:4" ht="67.5">
      <c r="A5861" s="408">
        <v>5693</v>
      </c>
      <c r="B5861" s="409" t="s">
        <v>1332</v>
      </c>
      <c r="C5861" s="408" t="s">
        <v>19</v>
      </c>
      <c r="D5861" s="408">
        <v>3.55</v>
      </c>
    </row>
    <row r="5862" spans="1:4" ht="67.5">
      <c r="A5862" s="408">
        <v>5695</v>
      </c>
      <c r="B5862" s="409" t="s">
        <v>1333</v>
      </c>
      <c r="C5862" s="408" t="s">
        <v>19</v>
      </c>
      <c r="D5862" s="408">
        <v>21.51</v>
      </c>
    </row>
    <row r="5863" spans="1:4" ht="40.5">
      <c r="A5863" s="408">
        <v>5703</v>
      </c>
      <c r="B5863" s="409" t="s">
        <v>63</v>
      </c>
      <c r="C5863" s="408" t="s">
        <v>19</v>
      </c>
      <c r="D5863" s="408">
        <v>14.04</v>
      </c>
    </row>
    <row r="5864" spans="1:4" ht="94.5">
      <c r="A5864" s="408">
        <v>5705</v>
      </c>
      <c r="B5864" s="409" t="s">
        <v>1334</v>
      </c>
      <c r="C5864" s="408" t="s">
        <v>19</v>
      </c>
      <c r="D5864" s="408">
        <v>13.37</v>
      </c>
    </row>
    <row r="5865" spans="1:4" ht="40.5">
      <c r="A5865" s="408">
        <v>5707</v>
      </c>
      <c r="B5865" s="409" t="s">
        <v>1335</v>
      </c>
      <c r="C5865" s="408" t="s">
        <v>19</v>
      </c>
      <c r="D5865" s="408">
        <v>41.26</v>
      </c>
    </row>
    <row r="5866" spans="1:4" ht="54">
      <c r="A5866" s="408">
        <v>5710</v>
      </c>
      <c r="B5866" s="409" t="s">
        <v>1336</v>
      </c>
      <c r="C5866" s="408" t="s">
        <v>19</v>
      </c>
      <c r="D5866" s="408">
        <v>82.59</v>
      </c>
    </row>
    <row r="5867" spans="1:4" ht="67.5">
      <c r="A5867" s="408">
        <v>5711</v>
      </c>
      <c r="B5867" s="409" t="s">
        <v>1337</v>
      </c>
      <c r="C5867" s="408" t="s">
        <v>19</v>
      </c>
      <c r="D5867" s="408">
        <v>54.14</v>
      </c>
    </row>
    <row r="5868" spans="1:4" ht="40.5">
      <c r="A5868" s="408">
        <v>5714</v>
      </c>
      <c r="B5868" s="409" t="s">
        <v>64</v>
      </c>
      <c r="C5868" s="408" t="s">
        <v>19</v>
      </c>
      <c r="D5868" s="408">
        <v>7.87</v>
      </c>
    </row>
    <row r="5869" spans="1:4" ht="40.5">
      <c r="A5869" s="408">
        <v>5715</v>
      </c>
      <c r="B5869" s="409" t="s">
        <v>65</v>
      </c>
      <c r="C5869" s="408" t="s">
        <v>19</v>
      </c>
      <c r="D5869" s="408">
        <v>43.23</v>
      </c>
    </row>
    <row r="5870" spans="1:4" ht="40.5">
      <c r="A5870" s="408">
        <v>5718</v>
      </c>
      <c r="B5870" s="409" t="s">
        <v>1338</v>
      </c>
      <c r="C5870" s="408" t="s">
        <v>19</v>
      </c>
      <c r="D5870" s="408">
        <v>87.66</v>
      </c>
    </row>
    <row r="5871" spans="1:4" ht="54">
      <c r="A5871" s="408">
        <v>5721</v>
      </c>
      <c r="B5871" s="409" t="s">
        <v>66</v>
      </c>
      <c r="C5871" s="408" t="s">
        <v>19</v>
      </c>
      <c r="D5871" s="408">
        <v>77.33</v>
      </c>
    </row>
    <row r="5872" spans="1:4" ht="54">
      <c r="A5872" s="408">
        <v>5722</v>
      </c>
      <c r="B5872" s="409" t="s">
        <v>1339</v>
      </c>
      <c r="C5872" s="408" t="s">
        <v>19</v>
      </c>
      <c r="D5872" s="408">
        <v>178.94</v>
      </c>
    </row>
    <row r="5873" spans="1:4" ht="40.5">
      <c r="A5873" s="408">
        <v>5724</v>
      </c>
      <c r="B5873" s="409" t="s">
        <v>1340</v>
      </c>
      <c r="C5873" s="408" t="s">
        <v>19</v>
      </c>
      <c r="D5873" s="408">
        <v>28.94</v>
      </c>
    </row>
    <row r="5874" spans="1:4" ht="67.5">
      <c r="A5874" s="408">
        <v>5727</v>
      </c>
      <c r="B5874" s="409" t="s">
        <v>1341</v>
      </c>
      <c r="C5874" s="408" t="s">
        <v>19</v>
      </c>
      <c r="D5874" s="408">
        <v>5.55</v>
      </c>
    </row>
    <row r="5875" spans="1:4" ht="54">
      <c r="A5875" s="408">
        <v>5729</v>
      </c>
      <c r="B5875" s="409" t="s">
        <v>1342</v>
      </c>
      <c r="C5875" s="408" t="s">
        <v>19</v>
      </c>
      <c r="D5875" s="408">
        <v>22.59</v>
      </c>
    </row>
    <row r="5876" spans="1:4" ht="67.5">
      <c r="A5876" s="408">
        <v>5730</v>
      </c>
      <c r="B5876" s="409" t="s">
        <v>1343</v>
      </c>
      <c r="C5876" s="408" t="s">
        <v>19</v>
      </c>
      <c r="D5876" s="408">
        <v>29.91</v>
      </c>
    </row>
    <row r="5877" spans="1:4" ht="94.5">
      <c r="A5877" s="408">
        <v>5735</v>
      </c>
      <c r="B5877" s="409" t="s">
        <v>1344</v>
      </c>
      <c r="C5877" s="408" t="s">
        <v>19</v>
      </c>
      <c r="D5877" s="408">
        <v>16.45</v>
      </c>
    </row>
    <row r="5878" spans="1:4" ht="94.5">
      <c r="A5878" s="408">
        <v>5736</v>
      </c>
      <c r="B5878" s="409" t="s">
        <v>1345</v>
      </c>
      <c r="C5878" s="408" t="s">
        <v>19</v>
      </c>
      <c r="D5878" s="408">
        <v>40.200000000000003</v>
      </c>
    </row>
    <row r="5879" spans="1:4" ht="67.5">
      <c r="A5879" s="408">
        <v>5738</v>
      </c>
      <c r="B5879" s="409" t="s">
        <v>1346</v>
      </c>
      <c r="C5879" s="408" t="s">
        <v>19</v>
      </c>
      <c r="D5879" s="408">
        <v>20.09</v>
      </c>
    </row>
    <row r="5880" spans="1:4" ht="67.5">
      <c r="A5880" s="408">
        <v>5739</v>
      </c>
      <c r="B5880" s="409" t="s">
        <v>1347</v>
      </c>
      <c r="C5880" s="408" t="s">
        <v>19</v>
      </c>
      <c r="D5880" s="408">
        <v>25.14</v>
      </c>
    </row>
    <row r="5881" spans="1:4" ht="81">
      <c r="A5881" s="408">
        <v>5741</v>
      </c>
      <c r="B5881" s="409" t="s">
        <v>1348</v>
      </c>
      <c r="C5881" s="408" t="s">
        <v>19</v>
      </c>
      <c r="D5881" s="408">
        <v>27.29</v>
      </c>
    </row>
    <row r="5882" spans="1:4" ht="81">
      <c r="A5882" s="408">
        <v>5742</v>
      </c>
      <c r="B5882" s="409" t="s">
        <v>1349</v>
      </c>
      <c r="C5882" s="408" t="s">
        <v>19</v>
      </c>
      <c r="D5882" s="408">
        <v>16.78</v>
      </c>
    </row>
    <row r="5883" spans="1:4" ht="81">
      <c r="A5883" s="408">
        <v>5747</v>
      </c>
      <c r="B5883" s="409" t="s">
        <v>1350</v>
      </c>
      <c r="C5883" s="408" t="s">
        <v>19</v>
      </c>
      <c r="D5883" s="408">
        <v>96.15</v>
      </c>
    </row>
    <row r="5884" spans="1:4" ht="67.5">
      <c r="A5884" s="408">
        <v>5751</v>
      </c>
      <c r="B5884" s="409" t="s">
        <v>67</v>
      </c>
      <c r="C5884" s="408" t="s">
        <v>19</v>
      </c>
      <c r="D5884" s="408">
        <v>14.63</v>
      </c>
    </row>
    <row r="5885" spans="1:4" ht="67.5">
      <c r="A5885" s="408">
        <v>5754</v>
      </c>
      <c r="B5885" s="409" t="s">
        <v>1351</v>
      </c>
      <c r="C5885" s="408" t="s">
        <v>19</v>
      </c>
      <c r="D5885" s="408">
        <v>12.33</v>
      </c>
    </row>
    <row r="5886" spans="1:4" ht="81">
      <c r="A5886" s="408">
        <v>5763</v>
      </c>
      <c r="B5886" s="409" t="s">
        <v>1352</v>
      </c>
      <c r="C5886" s="408" t="s">
        <v>19</v>
      </c>
      <c r="D5886" s="408">
        <v>21.18</v>
      </c>
    </row>
    <row r="5887" spans="1:4" ht="54">
      <c r="A5887" s="408">
        <v>5765</v>
      </c>
      <c r="B5887" s="409" t="s">
        <v>68</v>
      </c>
      <c r="C5887" s="408" t="s">
        <v>19</v>
      </c>
      <c r="D5887" s="408">
        <v>1.92</v>
      </c>
    </row>
    <row r="5888" spans="1:4" ht="54">
      <c r="A5888" s="408">
        <v>5766</v>
      </c>
      <c r="B5888" s="409" t="s">
        <v>69</v>
      </c>
      <c r="C5888" s="408" t="s">
        <v>19</v>
      </c>
      <c r="D5888" s="408">
        <v>2.23</v>
      </c>
    </row>
    <row r="5889" spans="1:4" ht="54">
      <c r="A5889" s="408">
        <v>5779</v>
      </c>
      <c r="B5889" s="409" t="s">
        <v>70</v>
      </c>
      <c r="C5889" s="408" t="s">
        <v>19</v>
      </c>
      <c r="D5889" s="408">
        <v>34.229999999999997</v>
      </c>
    </row>
    <row r="5890" spans="1:4" ht="54">
      <c r="A5890" s="408">
        <v>5787</v>
      </c>
      <c r="B5890" s="409" t="s">
        <v>1353</v>
      </c>
      <c r="C5890" s="408" t="s">
        <v>19</v>
      </c>
      <c r="D5890" s="408">
        <v>101.56</v>
      </c>
    </row>
    <row r="5891" spans="1:4" ht="54">
      <c r="A5891" s="408">
        <v>5797</v>
      </c>
      <c r="B5891" s="409" t="s">
        <v>72</v>
      </c>
      <c r="C5891" s="408" t="s">
        <v>19</v>
      </c>
      <c r="D5891" s="408">
        <v>2.42</v>
      </c>
    </row>
    <row r="5892" spans="1:4" ht="67.5">
      <c r="A5892" s="408">
        <v>5800</v>
      </c>
      <c r="B5892" s="409" t="s">
        <v>1354</v>
      </c>
      <c r="C5892" s="408" t="s">
        <v>19</v>
      </c>
      <c r="D5892" s="408">
        <v>0.24</v>
      </c>
    </row>
    <row r="5893" spans="1:4" ht="40.5">
      <c r="A5893" s="408">
        <v>7032</v>
      </c>
      <c r="B5893" s="409" t="s">
        <v>1397</v>
      </c>
      <c r="C5893" s="408" t="s">
        <v>19</v>
      </c>
      <c r="D5893" s="408">
        <v>2.72</v>
      </c>
    </row>
    <row r="5894" spans="1:4" ht="40.5">
      <c r="A5894" s="408">
        <v>7033</v>
      </c>
      <c r="B5894" s="409" t="s">
        <v>1398</v>
      </c>
      <c r="C5894" s="408" t="s">
        <v>19</v>
      </c>
      <c r="D5894" s="408">
        <v>1.08</v>
      </c>
    </row>
    <row r="5895" spans="1:4" ht="40.5">
      <c r="A5895" s="408">
        <v>7034</v>
      </c>
      <c r="B5895" s="409" t="s">
        <v>1399</v>
      </c>
      <c r="C5895" s="408" t="s">
        <v>19</v>
      </c>
      <c r="D5895" s="408">
        <v>5.1100000000000003</v>
      </c>
    </row>
    <row r="5896" spans="1:4" ht="40.5">
      <c r="A5896" s="408">
        <v>7035</v>
      </c>
      <c r="B5896" s="409" t="s">
        <v>1400</v>
      </c>
      <c r="C5896" s="408" t="s">
        <v>19</v>
      </c>
      <c r="D5896" s="408">
        <v>164.58</v>
      </c>
    </row>
    <row r="5897" spans="1:4" ht="67.5">
      <c r="A5897" s="408">
        <v>7038</v>
      </c>
      <c r="B5897" s="409" t="s">
        <v>1401</v>
      </c>
      <c r="C5897" s="408" t="s">
        <v>19</v>
      </c>
      <c r="D5897" s="408">
        <v>22.98</v>
      </c>
    </row>
    <row r="5898" spans="1:4" ht="54">
      <c r="A5898" s="408">
        <v>7039</v>
      </c>
      <c r="B5898" s="409" t="s">
        <v>1402</v>
      </c>
      <c r="C5898" s="408" t="s">
        <v>19</v>
      </c>
      <c r="D5898" s="408">
        <v>6.03</v>
      </c>
    </row>
    <row r="5899" spans="1:4" ht="67.5">
      <c r="A5899" s="408">
        <v>7040</v>
      </c>
      <c r="B5899" s="409" t="s">
        <v>1403</v>
      </c>
      <c r="C5899" s="408" t="s">
        <v>19</v>
      </c>
      <c r="D5899" s="408">
        <v>28.76</v>
      </c>
    </row>
    <row r="5900" spans="1:4" ht="67.5">
      <c r="A5900" s="408">
        <v>7044</v>
      </c>
      <c r="B5900" s="409" t="s">
        <v>1406</v>
      </c>
      <c r="C5900" s="408" t="s">
        <v>19</v>
      </c>
      <c r="D5900" s="408">
        <v>0.19</v>
      </c>
    </row>
    <row r="5901" spans="1:4" ht="67.5">
      <c r="A5901" s="408">
        <v>7045</v>
      </c>
      <c r="B5901" s="409" t="s">
        <v>1407</v>
      </c>
      <c r="C5901" s="408" t="s">
        <v>19</v>
      </c>
      <c r="D5901" s="408">
        <v>0.04</v>
      </c>
    </row>
    <row r="5902" spans="1:4" ht="67.5">
      <c r="A5902" s="408">
        <v>7046</v>
      </c>
      <c r="B5902" s="409" t="s">
        <v>1408</v>
      </c>
      <c r="C5902" s="408" t="s">
        <v>19</v>
      </c>
      <c r="D5902" s="408">
        <v>0.21</v>
      </c>
    </row>
    <row r="5903" spans="1:4" ht="81">
      <c r="A5903" s="408">
        <v>7047</v>
      </c>
      <c r="B5903" s="409" t="s">
        <v>1409</v>
      </c>
      <c r="C5903" s="408" t="s">
        <v>19</v>
      </c>
      <c r="D5903" s="408">
        <v>4.21</v>
      </c>
    </row>
    <row r="5904" spans="1:4" ht="81">
      <c r="A5904" s="408">
        <v>7051</v>
      </c>
      <c r="B5904" s="409" t="s">
        <v>1412</v>
      </c>
      <c r="C5904" s="408" t="s">
        <v>19</v>
      </c>
      <c r="D5904" s="408">
        <v>20.38</v>
      </c>
    </row>
    <row r="5905" spans="1:4" ht="81">
      <c r="A5905" s="408">
        <v>7052</v>
      </c>
      <c r="B5905" s="409" t="s">
        <v>1413</v>
      </c>
      <c r="C5905" s="408" t="s">
        <v>19</v>
      </c>
      <c r="D5905" s="408">
        <v>5.35</v>
      </c>
    </row>
    <row r="5906" spans="1:4" ht="81">
      <c r="A5906" s="408">
        <v>7053</v>
      </c>
      <c r="B5906" s="409" t="s">
        <v>1414</v>
      </c>
      <c r="C5906" s="408" t="s">
        <v>19</v>
      </c>
      <c r="D5906" s="408">
        <v>25.51</v>
      </c>
    </row>
    <row r="5907" spans="1:4" ht="81">
      <c r="A5907" s="408">
        <v>7054</v>
      </c>
      <c r="B5907" s="409" t="s">
        <v>1415</v>
      </c>
      <c r="C5907" s="408" t="s">
        <v>19</v>
      </c>
      <c r="D5907" s="408">
        <v>64.47</v>
      </c>
    </row>
    <row r="5908" spans="1:4" ht="81">
      <c r="A5908" s="408">
        <v>7058</v>
      </c>
      <c r="B5908" s="409" t="s">
        <v>1416</v>
      </c>
      <c r="C5908" s="408" t="s">
        <v>19</v>
      </c>
      <c r="D5908" s="408">
        <v>10.95</v>
      </c>
    </row>
    <row r="5909" spans="1:4" ht="67.5">
      <c r="A5909" s="408">
        <v>7059</v>
      </c>
      <c r="B5909" s="409" t="s">
        <v>1417</v>
      </c>
      <c r="C5909" s="408" t="s">
        <v>19</v>
      </c>
      <c r="D5909" s="408">
        <v>3.83</v>
      </c>
    </row>
    <row r="5910" spans="1:4" ht="81">
      <c r="A5910" s="408">
        <v>7060</v>
      </c>
      <c r="B5910" s="409" t="s">
        <v>1418</v>
      </c>
      <c r="C5910" s="408" t="s">
        <v>19</v>
      </c>
      <c r="D5910" s="408">
        <v>20.54</v>
      </c>
    </row>
    <row r="5911" spans="1:4" ht="81">
      <c r="A5911" s="408">
        <v>7061</v>
      </c>
      <c r="B5911" s="409" t="s">
        <v>1419</v>
      </c>
      <c r="C5911" s="408" t="s">
        <v>19</v>
      </c>
      <c r="D5911" s="408">
        <v>94.11</v>
      </c>
    </row>
    <row r="5912" spans="1:4" ht="40.5">
      <c r="A5912" s="408">
        <v>7063</v>
      </c>
      <c r="B5912" s="409" t="s">
        <v>94</v>
      </c>
      <c r="C5912" s="408" t="s">
        <v>19</v>
      </c>
      <c r="D5912" s="408">
        <v>9.81</v>
      </c>
    </row>
    <row r="5913" spans="1:4" ht="40.5">
      <c r="A5913" s="408">
        <v>7064</v>
      </c>
      <c r="B5913" s="409" t="s">
        <v>95</v>
      </c>
      <c r="C5913" s="408" t="s">
        <v>19</v>
      </c>
      <c r="D5913" s="408">
        <v>2.57</v>
      </c>
    </row>
    <row r="5914" spans="1:4" ht="40.5">
      <c r="A5914" s="408">
        <v>7065</v>
      </c>
      <c r="B5914" s="409" t="s">
        <v>96</v>
      </c>
      <c r="C5914" s="408" t="s">
        <v>19</v>
      </c>
      <c r="D5914" s="408">
        <v>10.73</v>
      </c>
    </row>
    <row r="5915" spans="1:4" ht="40.5">
      <c r="A5915" s="408">
        <v>7066</v>
      </c>
      <c r="B5915" s="409" t="s">
        <v>97</v>
      </c>
      <c r="C5915" s="408" t="s">
        <v>19</v>
      </c>
      <c r="D5915" s="408">
        <v>62.05</v>
      </c>
    </row>
    <row r="5916" spans="1:4" ht="94.5">
      <c r="A5916" s="408">
        <v>53786</v>
      </c>
      <c r="B5916" s="409" t="s">
        <v>1427</v>
      </c>
      <c r="C5916" s="408" t="s">
        <v>19</v>
      </c>
      <c r="D5916" s="408">
        <v>47.42</v>
      </c>
    </row>
    <row r="5917" spans="1:4" ht="81">
      <c r="A5917" s="408">
        <v>53788</v>
      </c>
      <c r="B5917" s="409" t="s">
        <v>1428</v>
      </c>
      <c r="C5917" s="408" t="s">
        <v>19</v>
      </c>
      <c r="D5917" s="408">
        <v>41.24</v>
      </c>
    </row>
    <row r="5918" spans="1:4" ht="81">
      <c r="A5918" s="408">
        <v>53792</v>
      </c>
      <c r="B5918" s="409" t="s">
        <v>1429</v>
      </c>
      <c r="C5918" s="408" t="s">
        <v>19</v>
      </c>
      <c r="D5918" s="408">
        <v>117</v>
      </c>
    </row>
    <row r="5919" spans="1:4" ht="40.5">
      <c r="A5919" s="408">
        <v>53794</v>
      </c>
      <c r="B5919" s="409" t="s">
        <v>109</v>
      </c>
      <c r="C5919" s="408" t="s">
        <v>19</v>
      </c>
      <c r="D5919" s="408">
        <v>35</v>
      </c>
    </row>
    <row r="5920" spans="1:4" ht="94.5">
      <c r="A5920" s="408">
        <v>53797</v>
      </c>
      <c r="B5920" s="409" t="s">
        <v>1430</v>
      </c>
      <c r="C5920" s="408" t="s">
        <v>19</v>
      </c>
      <c r="D5920" s="408">
        <v>96.15</v>
      </c>
    </row>
    <row r="5921" spans="1:4" ht="40.5">
      <c r="A5921" s="408">
        <v>53804</v>
      </c>
      <c r="B5921" s="409" t="s">
        <v>1431</v>
      </c>
      <c r="C5921" s="408" t="s">
        <v>19</v>
      </c>
      <c r="D5921" s="408">
        <v>2.41</v>
      </c>
    </row>
    <row r="5922" spans="1:4" ht="40.5">
      <c r="A5922" s="408">
        <v>53806</v>
      </c>
      <c r="B5922" s="409" t="s">
        <v>1432</v>
      </c>
      <c r="C5922" s="408" t="s">
        <v>19</v>
      </c>
      <c r="D5922" s="408">
        <v>37.299999999999997</v>
      </c>
    </row>
    <row r="5923" spans="1:4" ht="54">
      <c r="A5923" s="408">
        <v>53810</v>
      </c>
      <c r="B5923" s="409" t="s">
        <v>110</v>
      </c>
      <c r="C5923" s="408" t="s">
        <v>19</v>
      </c>
      <c r="D5923" s="408">
        <v>37.53</v>
      </c>
    </row>
    <row r="5924" spans="1:4" ht="40.5">
      <c r="A5924" s="408">
        <v>53814</v>
      </c>
      <c r="B5924" s="409" t="s">
        <v>1433</v>
      </c>
      <c r="C5924" s="408" t="s">
        <v>19</v>
      </c>
      <c r="D5924" s="408">
        <v>122.93</v>
      </c>
    </row>
    <row r="5925" spans="1:4" ht="40.5">
      <c r="A5925" s="408">
        <v>53817</v>
      </c>
      <c r="B5925" s="409" t="s">
        <v>1434</v>
      </c>
      <c r="C5925" s="408" t="s">
        <v>19</v>
      </c>
      <c r="D5925" s="408">
        <v>51.57</v>
      </c>
    </row>
    <row r="5926" spans="1:4" ht="67.5">
      <c r="A5926" s="408">
        <v>53818</v>
      </c>
      <c r="B5926" s="409" t="s">
        <v>1435</v>
      </c>
      <c r="C5926" s="408" t="s">
        <v>19</v>
      </c>
      <c r="D5926" s="408">
        <v>4.43</v>
      </c>
    </row>
    <row r="5927" spans="1:4" ht="67.5">
      <c r="A5927" s="408">
        <v>53827</v>
      </c>
      <c r="B5927" s="409" t="s">
        <v>111</v>
      </c>
      <c r="C5927" s="408" t="s">
        <v>19</v>
      </c>
      <c r="D5927" s="408">
        <v>94.11</v>
      </c>
    </row>
    <row r="5928" spans="1:4" ht="67.5">
      <c r="A5928" s="408">
        <v>53829</v>
      </c>
      <c r="B5928" s="409" t="s">
        <v>1436</v>
      </c>
      <c r="C5928" s="408" t="s">
        <v>19</v>
      </c>
      <c r="D5928" s="408">
        <v>96.15</v>
      </c>
    </row>
    <row r="5929" spans="1:4" ht="81">
      <c r="A5929" s="408">
        <v>53831</v>
      </c>
      <c r="B5929" s="409" t="s">
        <v>1437</v>
      </c>
      <c r="C5929" s="408" t="s">
        <v>19</v>
      </c>
      <c r="D5929" s="408">
        <v>117</v>
      </c>
    </row>
    <row r="5930" spans="1:4" ht="40.5">
      <c r="A5930" s="408">
        <v>53840</v>
      </c>
      <c r="B5930" s="409" t="s">
        <v>1438</v>
      </c>
      <c r="C5930" s="408" t="s">
        <v>19</v>
      </c>
      <c r="D5930" s="408">
        <v>1.31</v>
      </c>
    </row>
    <row r="5931" spans="1:4" ht="40.5">
      <c r="A5931" s="408">
        <v>53841</v>
      </c>
      <c r="B5931" s="409" t="s">
        <v>1439</v>
      </c>
      <c r="C5931" s="408" t="s">
        <v>19</v>
      </c>
      <c r="D5931" s="408">
        <v>0.91</v>
      </c>
    </row>
    <row r="5932" spans="1:4" ht="54">
      <c r="A5932" s="408">
        <v>53849</v>
      </c>
      <c r="B5932" s="409" t="s">
        <v>1440</v>
      </c>
      <c r="C5932" s="408" t="s">
        <v>19</v>
      </c>
      <c r="D5932" s="408">
        <v>64.47</v>
      </c>
    </row>
    <row r="5933" spans="1:4" ht="54">
      <c r="A5933" s="408">
        <v>53857</v>
      </c>
      <c r="B5933" s="409" t="s">
        <v>1441</v>
      </c>
      <c r="C5933" s="408" t="s">
        <v>19</v>
      </c>
      <c r="D5933" s="408">
        <v>25.2</v>
      </c>
    </row>
    <row r="5934" spans="1:4" ht="54">
      <c r="A5934" s="408">
        <v>53858</v>
      </c>
      <c r="B5934" s="409" t="s">
        <v>1442</v>
      </c>
      <c r="C5934" s="408" t="s">
        <v>19</v>
      </c>
      <c r="D5934" s="408">
        <v>66</v>
      </c>
    </row>
    <row r="5935" spans="1:4" ht="54">
      <c r="A5935" s="408">
        <v>53861</v>
      </c>
      <c r="B5935" s="409" t="s">
        <v>1443</v>
      </c>
      <c r="C5935" s="408" t="s">
        <v>19</v>
      </c>
      <c r="D5935" s="408">
        <v>34.94</v>
      </c>
    </row>
    <row r="5936" spans="1:4" ht="40.5">
      <c r="A5936" s="408">
        <v>53863</v>
      </c>
      <c r="B5936" s="409" t="s">
        <v>1444</v>
      </c>
      <c r="C5936" s="408" t="s">
        <v>19</v>
      </c>
      <c r="D5936" s="408">
        <v>1.33</v>
      </c>
    </row>
    <row r="5937" spans="1:4" ht="54">
      <c r="A5937" s="408">
        <v>53865</v>
      </c>
      <c r="B5937" s="409" t="s">
        <v>1445</v>
      </c>
      <c r="C5937" s="408" t="s">
        <v>19</v>
      </c>
      <c r="D5937" s="408">
        <v>32.06</v>
      </c>
    </row>
    <row r="5938" spans="1:4" ht="67.5">
      <c r="A5938" s="408">
        <v>53866</v>
      </c>
      <c r="B5938" s="409" t="s">
        <v>1446</v>
      </c>
      <c r="C5938" s="408" t="s">
        <v>19</v>
      </c>
      <c r="D5938" s="408">
        <v>1.1200000000000001</v>
      </c>
    </row>
    <row r="5939" spans="1:4" ht="67.5">
      <c r="A5939" s="408">
        <v>53882</v>
      </c>
      <c r="B5939" s="409" t="s">
        <v>1447</v>
      </c>
      <c r="C5939" s="408" t="s">
        <v>19</v>
      </c>
      <c r="D5939" s="408">
        <v>16.5</v>
      </c>
    </row>
    <row r="5940" spans="1:4" ht="67.5">
      <c r="A5940" s="408">
        <v>55263</v>
      </c>
      <c r="B5940" s="409" t="s">
        <v>1448</v>
      </c>
      <c r="C5940" s="408" t="s">
        <v>19</v>
      </c>
      <c r="D5940" s="408">
        <v>57.25</v>
      </c>
    </row>
    <row r="5941" spans="1:4" ht="40.5">
      <c r="A5941" s="408">
        <v>73303</v>
      </c>
      <c r="B5941" s="409" t="s">
        <v>1516</v>
      </c>
      <c r="C5941" s="408" t="s">
        <v>19</v>
      </c>
      <c r="D5941" s="408">
        <v>3.35</v>
      </c>
    </row>
    <row r="5942" spans="1:4" ht="40.5">
      <c r="A5942" s="408">
        <v>73307</v>
      </c>
      <c r="B5942" s="409" t="s">
        <v>1517</v>
      </c>
      <c r="C5942" s="408" t="s">
        <v>19</v>
      </c>
      <c r="D5942" s="408">
        <v>2.99</v>
      </c>
    </row>
    <row r="5943" spans="1:4" ht="67.5">
      <c r="A5943" s="408">
        <v>73309</v>
      </c>
      <c r="B5943" s="409" t="s">
        <v>180</v>
      </c>
      <c r="C5943" s="408" t="s">
        <v>19</v>
      </c>
      <c r="D5943" s="408">
        <v>15.28</v>
      </c>
    </row>
    <row r="5944" spans="1:4" ht="40.5">
      <c r="A5944" s="408">
        <v>73311</v>
      </c>
      <c r="B5944" s="409" t="s">
        <v>181</v>
      </c>
      <c r="C5944" s="408" t="s">
        <v>19</v>
      </c>
      <c r="D5944" s="408">
        <v>108.28</v>
      </c>
    </row>
    <row r="5945" spans="1:4" ht="67.5">
      <c r="A5945" s="408">
        <v>73313</v>
      </c>
      <c r="B5945" s="409" t="s">
        <v>182</v>
      </c>
      <c r="C5945" s="408" t="s">
        <v>19</v>
      </c>
      <c r="D5945" s="408">
        <v>4.01</v>
      </c>
    </row>
    <row r="5946" spans="1:4" ht="67.5">
      <c r="A5946" s="408">
        <v>73315</v>
      </c>
      <c r="B5946" s="409" t="s">
        <v>183</v>
      </c>
      <c r="C5946" s="408" t="s">
        <v>19</v>
      </c>
      <c r="D5946" s="408">
        <v>41.24</v>
      </c>
    </row>
    <row r="5947" spans="1:4" ht="94.5">
      <c r="A5947" s="408">
        <v>73335</v>
      </c>
      <c r="B5947" s="409" t="s">
        <v>1518</v>
      </c>
      <c r="C5947" s="408" t="s">
        <v>19</v>
      </c>
      <c r="D5947" s="408">
        <v>15.87</v>
      </c>
    </row>
    <row r="5948" spans="1:4" ht="94.5">
      <c r="A5948" s="408">
        <v>73340</v>
      </c>
      <c r="B5948" s="409" t="s">
        <v>1519</v>
      </c>
      <c r="C5948" s="408" t="s">
        <v>19</v>
      </c>
      <c r="D5948" s="408">
        <v>94.11</v>
      </c>
    </row>
    <row r="5949" spans="1:4" ht="81">
      <c r="A5949" s="408">
        <v>83361</v>
      </c>
      <c r="B5949" s="409" t="s">
        <v>1537</v>
      </c>
      <c r="C5949" s="408" t="s">
        <v>19</v>
      </c>
      <c r="D5949" s="408">
        <v>9.99</v>
      </c>
    </row>
    <row r="5950" spans="1:4" ht="54">
      <c r="A5950" s="408">
        <v>83761</v>
      </c>
      <c r="B5950" s="409" t="s">
        <v>1585</v>
      </c>
      <c r="C5950" s="408" t="s">
        <v>19</v>
      </c>
      <c r="D5950" s="408">
        <v>7.15</v>
      </c>
    </row>
    <row r="5951" spans="1:4" ht="54">
      <c r="A5951" s="408">
        <v>83762</v>
      </c>
      <c r="B5951" s="409" t="s">
        <v>1586</v>
      </c>
      <c r="C5951" s="408" t="s">
        <v>19</v>
      </c>
      <c r="D5951" s="408">
        <v>8.94</v>
      </c>
    </row>
    <row r="5952" spans="1:4" ht="54">
      <c r="A5952" s="408">
        <v>83763</v>
      </c>
      <c r="B5952" s="409" t="s">
        <v>1587</v>
      </c>
      <c r="C5952" s="408" t="s">
        <v>19</v>
      </c>
      <c r="D5952" s="408">
        <v>30.52</v>
      </c>
    </row>
    <row r="5953" spans="1:4" ht="54">
      <c r="A5953" s="408">
        <v>83764</v>
      </c>
      <c r="B5953" s="409" t="s">
        <v>1588</v>
      </c>
      <c r="C5953" s="408" t="s">
        <v>19</v>
      </c>
      <c r="D5953" s="408">
        <v>1.6</v>
      </c>
    </row>
    <row r="5954" spans="1:4" ht="40.5">
      <c r="A5954" s="408">
        <v>87026</v>
      </c>
      <c r="B5954" s="409" t="s">
        <v>1671</v>
      </c>
      <c r="C5954" s="408" t="s">
        <v>19</v>
      </c>
      <c r="D5954" s="408">
        <v>0.35</v>
      </c>
    </row>
    <row r="5955" spans="1:4" ht="54">
      <c r="A5955" s="408">
        <v>87441</v>
      </c>
      <c r="B5955" s="409" t="s">
        <v>353</v>
      </c>
      <c r="C5955" s="408" t="s">
        <v>19</v>
      </c>
      <c r="D5955" s="408">
        <v>0.35</v>
      </c>
    </row>
    <row r="5956" spans="1:4" ht="54">
      <c r="A5956" s="408">
        <v>87442</v>
      </c>
      <c r="B5956" s="409" t="s">
        <v>354</v>
      </c>
      <c r="C5956" s="408" t="s">
        <v>19</v>
      </c>
      <c r="D5956" s="408">
        <v>7.0000000000000007E-2</v>
      </c>
    </row>
    <row r="5957" spans="1:4" ht="54">
      <c r="A5957" s="408">
        <v>87443</v>
      </c>
      <c r="B5957" s="409" t="s">
        <v>355</v>
      </c>
      <c r="C5957" s="408" t="s">
        <v>19</v>
      </c>
      <c r="D5957" s="408">
        <v>0.32</v>
      </c>
    </row>
    <row r="5958" spans="1:4" ht="54">
      <c r="A5958" s="408">
        <v>87444</v>
      </c>
      <c r="B5958" s="409" t="s">
        <v>1829</v>
      </c>
      <c r="C5958" s="408" t="s">
        <v>19</v>
      </c>
      <c r="D5958" s="408">
        <v>2.57</v>
      </c>
    </row>
    <row r="5959" spans="1:4" ht="54">
      <c r="A5959" s="408">
        <v>88387</v>
      </c>
      <c r="B5959" s="409" t="s">
        <v>2076</v>
      </c>
      <c r="C5959" s="408" t="s">
        <v>19</v>
      </c>
      <c r="D5959" s="408">
        <v>0.68</v>
      </c>
    </row>
    <row r="5960" spans="1:4" ht="54">
      <c r="A5960" s="408">
        <v>88389</v>
      </c>
      <c r="B5960" s="409" t="s">
        <v>2077</v>
      </c>
      <c r="C5960" s="408" t="s">
        <v>19</v>
      </c>
      <c r="D5960" s="408">
        <v>0.15</v>
      </c>
    </row>
    <row r="5961" spans="1:4" ht="54">
      <c r="A5961" s="408">
        <v>88390</v>
      </c>
      <c r="B5961" s="409" t="s">
        <v>2078</v>
      </c>
      <c r="C5961" s="408" t="s">
        <v>19</v>
      </c>
      <c r="D5961" s="408">
        <v>0.85</v>
      </c>
    </row>
    <row r="5962" spans="1:4" ht="54">
      <c r="A5962" s="408">
        <v>88391</v>
      </c>
      <c r="B5962" s="409" t="s">
        <v>2079</v>
      </c>
      <c r="C5962" s="408" t="s">
        <v>19</v>
      </c>
      <c r="D5962" s="408">
        <v>1.84</v>
      </c>
    </row>
    <row r="5963" spans="1:4" ht="54">
      <c r="A5963" s="408">
        <v>88394</v>
      </c>
      <c r="B5963" s="409" t="s">
        <v>2082</v>
      </c>
      <c r="C5963" s="408" t="s">
        <v>19</v>
      </c>
      <c r="D5963" s="408">
        <v>0.81</v>
      </c>
    </row>
    <row r="5964" spans="1:4" ht="54">
      <c r="A5964" s="408">
        <v>88395</v>
      </c>
      <c r="B5964" s="409" t="s">
        <v>2083</v>
      </c>
      <c r="C5964" s="408" t="s">
        <v>19</v>
      </c>
      <c r="D5964" s="408">
        <v>0.18</v>
      </c>
    </row>
    <row r="5965" spans="1:4" ht="54">
      <c r="A5965" s="408">
        <v>88396</v>
      </c>
      <c r="B5965" s="409" t="s">
        <v>2084</v>
      </c>
      <c r="C5965" s="408" t="s">
        <v>19</v>
      </c>
      <c r="D5965" s="408">
        <v>1.01</v>
      </c>
    </row>
    <row r="5966" spans="1:4" ht="54">
      <c r="A5966" s="408">
        <v>88397</v>
      </c>
      <c r="B5966" s="409" t="s">
        <v>2085</v>
      </c>
      <c r="C5966" s="408" t="s">
        <v>19</v>
      </c>
      <c r="D5966" s="408">
        <v>2.76</v>
      </c>
    </row>
    <row r="5967" spans="1:4" ht="54">
      <c r="A5967" s="408">
        <v>88400</v>
      </c>
      <c r="B5967" s="409" t="s">
        <v>2088</v>
      </c>
      <c r="C5967" s="408" t="s">
        <v>19</v>
      </c>
      <c r="D5967" s="408">
        <v>0.64</v>
      </c>
    </row>
    <row r="5968" spans="1:4" ht="54">
      <c r="A5968" s="408">
        <v>88401</v>
      </c>
      <c r="B5968" s="409" t="s">
        <v>2089</v>
      </c>
      <c r="C5968" s="408" t="s">
        <v>19</v>
      </c>
      <c r="D5968" s="408">
        <v>0.14000000000000001</v>
      </c>
    </row>
    <row r="5969" spans="1:4" ht="54">
      <c r="A5969" s="408">
        <v>88402</v>
      </c>
      <c r="B5969" s="409" t="s">
        <v>2090</v>
      </c>
      <c r="C5969" s="408" t="s">
        <v>19</v>
      </c>
      <c r="D5969" s="408">
        <v>0.8</v>
      </c>
    </row>
    <row r="5970" spans="1:4" ht="54">
      <c r="A5970" s="408">
        <v>88403</v>
      </c>
      <c r="B5970" s="409" t="s">
        <v>2091</v>
      </c>
      <c r="C5970" s="408" t="s">
        <v>19</v>
      </c>
      <c r="D5970" s="408">
        <v>1.1000000000000001</v>
      </c>
    </row>
    <row r="5971" spans="1:4" ht="54">
      <c r="A5971" s="408">
        <v>88419</v>
      </c>
      <c r="B5971" s="409" t="s">
        <v>475</v>
      </c>
      <c r="C5971" s="408" t="s">
        <v>19</v>
      </c>
      <c r="D5971" s="408">
        <v>4.2</v>
      </c>
    </row>
    <row r="5972" spans="1:4" ht="54">
      <c r="A5972" s="408">
        <v>88422</v>
      </c>
      <c r="B5972" s="409" t="s">
        <v>476</v>
      </c>
      <c r="C5972" s="408" t="s">
        <v>19</v>
      </c>
      <c r="D5972" s="408">
        <v>0.94</v>
      </c>
    </row>
    <row r="5973" spans="1:4" ht="54">
      <c r="A5973" s="408">
        <v>88425</v>
      </c>
      <c r="B5973" s="409" t="s">
        <v>478</v>
      </c>
      <c r="C5973" s="408" t="s">
        <v>19</v>
      </c>
      <c r="D5973" s="408">
        <v>4.59</v>
      </c>
    </row>
    <row r="5974" spans="1:4" ht="54">
      <c r="A5974" s="408">
        <v>88427</v>
      </c>
      <c r="B5974" s="409" t="s">
        <v>2102</v>
      </c>
      <c r="C5974" s="408" t="s">
        <v>19</v>
      </c>
      <c r="D5974" s="408">
        <v>2.8</v>
      </c>
    </row>
    <row r="5975" spans="1:4" ht="54">
      <c r="A5975" s="408">
        <v>88434</v>
      </c>
      <c r="B5975" s="409" t="s">
        <v>2106</v>
      </c>
      <c r="C5975" s="408" t="s">
        <v>19</v>
      </c>
      <c r="D5975" s="408">
        <v>5.57</v>
      </c>
    </row>
    <row r="5976" spans="1:4" ht="54">
      <c r="A5976" s="408">
        <v>88435</v>
      </c>
      <c r="B5976" s="409" t="s">
        <v>2107</v>
      </c>
      <c r="C5976" s="408" t="s">
        <v>19</v>
      </c>
      <c r="D5976" s="408">
        <v>1.25</v>
      </c>
    </row>
    <row r="5977" spans="1:4" ht="54">
      <c r="A5977" s="408">
        <v>88436</v>
      </c>
      <c r="B5977" s="409" t="s">
        <v>2108</v>
      </c>
      <c r="C5977" s="408" t="s">
        <v>19</v>
      </c>
      <c r="D5977" s="408">
        <v>6.09</v>
      </c>
    </row>
    <row r="5978" spans="1:4" ht="54">
      <c r="A5978" s="408">
        <v>88437</v>
      </c>
      <c r="B5978" s="409" t="s">
        <v>2109</v>
      </c>
      <c r="C5978" s="408" t="s">
        <v>19</v>
      </c>
      <c r="D5978" s="408">
        <v>2.8</v>
      </c>
    </row>
    <row r="5979" spans="1:4" ht="54">
      <c r="A5979" s="408">
        <v>88569</v>
      </c>
      <c r="B5979" s="409" t="s">
        <v>500</v>
      </c>
      <c r="C5979" s="408" t="s">
        <v>19</v>
      </c>
      <c r="D5979" s="408">
        <v>2.46</v>
      </c>
    </row>
    <row r="5980" spans="1:4" ht="54">
      <c r="A5980" s="408">
        <v>88570</v>
      </c>
      <c r="B5980" s="409" t="s">
        <v>501</v>
      </c>
      <c r="C5980" s="408" t="s">
        <v>19</v>
      </c>
      <c r="D5980" s="408">
        <v>0.83</v>
      </c>
    </row>
    <row r="5981" spans="1:4" ht="67.5">
      <c r="A5981" s="408">
        <v>88826</v>
      </c>
      <c r="B5981" s="409" t="s">
        <v>2136</v>
      </c>
      <c r="C5981" s="408" t="s">
        <v>19</v>
      </c>
      <c r="D5981" s="408">
        <v>0.25</v>
      </c>
    </row>
    <row r="5982" spans="1:4" ht="54">
      <c r="A5982" s="408">
        <v>88827</v>
      </c>
      <c r="B5982" s="409" t="s">
        <v>2137</v>
      </c>
      <c r="C5982" s="408" t="s">
        <v>19</v>
      </c>
      <c r="D5982" s="408">
        <v>0.05</v>
      </c>
    </row>
    <row r="5983" spans="1:4" ht="54">
      <c r="A5983" s="408">
        <v>88828</v>
      </c>
      <c r="B5983" s="409" t="s">
        <v>2138</v>
      </c>
      <c r="C5983" s="408" t="s">
        <v>19</v>
      </c>
      <c r="D5983" s="408">
        <v>0.24</v>
      </c>
    </row>
    <row r="5984" spans="1:4" ht="67.5">
      <c r="A5984" s="408">
        <v>88829</v>
      </c>
      <c r="B5984" s="409" t="s">
        <v>2139</v>
      </c>
      <c r="C5984" s="408" t="s">
        <v>19</v>
      </c>
      <c r="D5984" s="408">
        <v>0.73</v>
      </c>
    </row>
    <row r="5985" spans="1:4" ht="54">
      <c r="A5985" s="408">
        <v>88832</v>
      </c>
      <c r="B5985" s="409" t="s">
        <v>2142</v>
      </c>
      <c r="C5985" s="408" t="s">
        <v>19</v>
      </c>
      <c r="D5985" s="408">
        <v>22.03</v>
      </c>
    </row>
    <row r="5986" spans="1:4" ht="54">
      <c r="A5986" s="408">
        <v>88834</v>
      </c>
      <c r="B5986" s="409" t="s">
        <v>2143</v>
      </c>
      <c r="C5986" s="408" t="s">
        <v>19</v>
      </c>
      <c r="D5986" s="408">
        <v>5.66</v>
      </c>
    </row>
    <row r="5987" spans="1:4" ht="54">
      <c r="A5987" s="408">
        <v>88835</v>
      </c>
      <c r="B5987" s="409" t="s">
        <v>2144</v>
      </c>
      <c r="C5987" s="408" t="s">
        <v>19</v>
      </c>
      <c r="D5987" s="408">
        <v>27.54</v>
      </c>
    </row>
    <row r="5988" spans="1:4" ht="54">
      <c r="A5988" s="408">
        <v>88836</v>
      </c>
      <c r="B5988" s="409" t="s">
        <v>2145</v>
      </c>
      <c r="C5988" s="408" t="s">
        <v>19</v>
      </c>
      <c r="D5988" s="408">
        <v>56.71</v>
      </c>
    </row>
    <row r="5989" spans="1:4" ht="40.5">
      <c r="A5989" s="408">
        <v>88839</v>
      </c>
      <c r="B5989" s="409" t="s">
        <v>2146</v>
      </c>
      <c r="C5989" s="408" t="s">
        <v>19</v>
      </c>
      <c r="D5989" s="408">
        <v>16.940000000000001</v>
      </c>
    </row>
    <row r="5990" spans="1:4" ht="40.5">
      <c r="A5990" s="408">
        <v>88840</v>
      </c>
      <c r="B5990" s="409" t="s">
        <v>2147</v>
      </c>
      <c r="C5990" s="408" t="s">
        <v>19</v>
      </c>
      <c r="D5990" s="408">
        <v>7.24</v>
      </c>
    </row>
    <row r="5991" spans="1:4" ht="40.5">
      <c r="A5991" s="408">
        <v>88841</v>
      </c>
      <c r="B5991" s="409" t="s">
        <v>2148</v>
      </c>
      <c r="C5991" s="408" t="s">
        <v>19</v>
      </c>
      <c r="D5991" s="408">
        <v>30.29</v>
      </c>
    </row>
    <row r="5992" spans="1:4" ht="40.5">
      <c r="A5992" s="408">
        <v>88842</v>
      </c>
      <c r="B5992" s="409" t="s">
        <v>2149</v>
      </c>
      <c r="C5992" s="408" t="s">
        <v>19</v>
      </c>
      <c r="D5992" s="408">
        <v>64.47</v>
      </c>
    </row>
    <row r="5993" spans="1:4" ht="81">
      <c r="A5993" s="408">
        <v>88847</v>
      </c>
      <c r="B5993" s="409" t="s">
        <v>2152</v>
      </c>
      <c r="C5993" s="408" t="s">
        <v>19</v>
      </c>
      <c r="D5993" s="408">
        <v>14.55</v>
      </c>
    </row>
    <row r="5994" spans="1:4" ht="81">
      <c r="A5994" s="408">
        <v>88848</v>
      </c>
      <c r="B5994" s="409" t="s">
        <v>2153</v>
      </c>
      <c r="C5994" s="408" t="s">
        <v>19</v>
      </c>
      <c r="D5994" s="408">
        <v>5.81</v>
      </c>
    </row>
    <row r="5995" spans="1:4" ht="67.5">
      <c r="A5995" s="408">
        <v>88853</v>
      </c>
      <c r="B5995" s="409" t="s">
        <v>2154</v>
      </c>
      <c r="C5995" s="408" t="s">
        <v>19</v>
      </c>
      <c r="D5995" s="408">
        <v>0.15</v>
      </c>
    </row>
    <row r="5996" spans="1:4" ht="67.5">
      <c r="A5996" s="408">
        <v>88854</v>
      </c>
      <c r="B5996" s="409" t="s">
        <v>2155</v>
      </c>
      <c r="C5996" s="408" t="s">
        <v>19</v>
      </c>
      <c r="D5996" s="408">
        <v>0.03</v>
      </c>
    </row>
    <row r="5997" spans="1:4" ht="54">
      <c r="A5997" s="408">
        <v>88855</v>
      </c>
      <c r="B5997" s="409" t="s">
        <v>2156</v>
      </c>
      <c r="C5997" s="408" t="s">
        <v>19</v>
      </c>
      <c r="D5997" s="408">
        <v>1.67</v>
      </c>
    </row>
    <row r="5998" spans="1:4" ht="54">
      <c r="A5998" s="408">
        <v>88856</v>
      </c>
      <c r="B5998" s="409" t="s">
        <v>2157</v>
      </c>
      <c r="C5998" s="408" t="s">
        <v>19</v>
      </c>
      <c r="D5998" s="408">
        <v>0.44</v>
      </c>
    </row>
    <row r="5999" spans="1:4" ht="94.5">
      <c r="A5999" s="408">
        <v>88857</v>
      </c>
      <c r="B5999" s="409" t="s">
        <v>2158</v>
      </c>
      <c r="C5999" s="408" t="s">
        <v>19</v>
      </c>
      <c r="D5999" s="408">
        <v>13.64</v>
      </c>
    </row>
    <row r="6000" spans="1:4" ht="94.5">
      <c r="A6000" s="408">
        <v>88858</v>
      </c>
      <c r="B6000" s="409" t="s">
        <v>2159</v>
      </c>
      <c r="C6000" s="408" t="s">
        <v>19</v>
      </c>
      <c r="D6000" s="408">
        <v>3.5</v>
      </c>
    </row>
    <row r="6001" spans="1:4" ht="94.5">
      <c r="A6001" s="408">
        <v>88859</v>
      </c>
      <c r="B6001" s="409" t="s">
        <v>2160</v>
      </c>
      <c r="C6001" s="408" t="s">
        <v>19</v>
      </c>
      <c r="D6001" s="408">
        <v>12.13</v>
      </c>
    </row>
    <row r="6002" spans="1:4" ht="94.5">
      <c r="A6002" s="408">
        <v>88860</v>
      </c>
      <c r="B6002" s="409" t="s">
        <v>2161</v>
      </c>
      <c r="C6002" s="408" t="s">
        <v>19</v>
      </c>
      <c r="D6002" s="408">
        <v>3.11</v>
      </c>
    </row>
    <row r="6003" spans="1:4" ht="54">
      <c r="A6003" s="408">
        <v>88900</v>
      </c>
      <c r="B6003" s="409" t="s">
        <v>2162</v>
      </c>
      <c r="C6003" s="408" t="s">
        <v>19</v>
      </c>
      <c r="D6003" s="408">
        <v>25.69</v>
      </c>
    </row>
    <row r="6004" spans="1:4" ht="54">
      <c r="A6004" s="408">
        <v>88902</v>
      </c>
      <c r="B6004" s="409" t="s">
        <v>2163</v>
      </c>
      <c r="C6004" s="408" t="s">
        <v>19</v>
      </c>
      <c r="D6004" s="408">
        <v>6.6</v>
      </c>
    </row>
    <row r="6005" spans="1:4" ht="54">
      <c r="A6005" s="408">
        <v>88903</v>
      </c>
      <c r="B6005" s="409" t="s">
        <v>2164</v>
      </c>
      <c r="C6005" s="408" t="s">
        <v>19</v>
      </c>
      <c r="D6005" s="408">
        <v>32.119999999999997</v>
      </c>
    </row>
    <row r="6006" spans="1:4" ht="54">
      <c r="A6006" s="408">
        <v>88904</v>
      </c>
      <c r="B6006" s="409" t="s">
        <v>2165</v>
      </c>
      <c r="C6006" s="408" t="s">
        <v>19</v>
      </c>
      <c r="D6006" s="408">
        <v>79.91</v>
      </c>
    </row>
    <row r="6007" spans="1:4" ht="54">
      <c r="A6007" s="408">
        <v>89009</v>
      </c>
      <c r="B6007" s="409" t="s">
        <v>503</v>
      </c>
      <c r="C6007" s="408" t="s">
        <v>19</v>
      </c>
      <c r="D6007" s="408">
        <v>20.99</v>
      </c>
    </row>
    <row r="6008" spans="1:4" ht="54">
      <c r="A6008" s="408">
        <v>89010</v>
      </c>
      <c r="B6008" s="409" t="s">
        <v>504</v>
      </c>
      <c r="C6008" s="408" t="s">
        <v>19</v>
      </c>
      <c r="D6008" s="408">
        <v>8.9700000000000006</v>
      </c>
    </row>
    <row r="6009" spans="1:4" ht="94.5">
      <c r="A6009" s="408">
        <v>89011</v>
      </c>
      <c r="B6009" s="409" t="s">
        <v>2168</v>
      </c>
      <c r="C6009" s="408" t="s">
        <v>19</v>
      </c>
      <c r="D6009" s="408">
        <v>13.16</v>
      </c>
    </row>
    <row r="6010" spans="1:4" ht="94.5">
      <c r="A6010" s="408">
        <v>89012</v>
      </c>
      <c r="B6010" s="409" t="s">
        <v>2169</v>
      </c>
      <c r="C6010" s="408" t="s">
        <v>19</v>
      </c>
      <c r="D6010" s="408">
        <v>3.38</v>
      </c>
    </row>
    <row r="6011" spans="1:4" ht="40.5">
      <c r="A6011" s="408">
        <v>89013</v>
      </c>
      <c r="B6011" s="409" t="s">
        <v>2170</v>
      </c>
      <c r="C6011" s="408" t="s">
        <v>19</v>
      </c>
      <c r="D6011" s="408">
        <v>68.760000000000005</v>
      </c>
    </row>
    <row r="6012" spans="1:4" ht="40.5">
      <c r="A6012" s="408">
        <v>89014</v>
      </c>
      <c r="B6012" s="409" t="s">
        <v>2171</v>
      </c>
      <c r="C6012" s="408" t="s">
        <v>19</v>
      </c>
      <c r="D6012" s="408">
        <v>29.4</v>
      </c>
    </row>
    <row r="6013" spans="1:4" ht="40.5">
      <c r="A6013" s="408">
        <v>89015</v>
      </c>
      <c r="B6013" s="409" t="s">
        <v>2172</v>
      </c>
      <c r="C6013" s="408" t="s">
        <v>19</v>
      </c>
      <c r="D6013" s="408">
        <v>1.93</v>
      </c>
    </row>
    <row r="6014" spans="1:4" ht="40.5">
      <c r="A6014" s="408">
        <v>89016</v>
      </c>
      <c r="B6014" s="409" t="s">
        <v>2173</v>
      </c>
      <c r="C6014" s="408" t="s">
        <v>19</v>
      </c>
      <c r="D6014" s="408">
        <v>0.49</v>
      </c>
    </row>
    <row r="6015" spans="1:4" ht="40.5">
      <c r="A6015" s="408">
        <v>89017</v>
      </c>
      <c r="B6015" s="409" t="s">
        <v>2174</v>
      </c>
      <c r="C6015" s="408" t="s">
        <v>19</v>
      </c>
      <c r="D6015" s="408">
        <v>20.86</v>
      </c>
    </row>
    <row r="6016" spans="1:4" ht="40.5">
      <c r="A6016" s="408">
        <v>89018</v>
      </c>
      <c r="B6016" s="409" t="s">
        <v>2175</v>
      </c>
      <c r="C6016" s="408" t="s">
        <v>19</v>
      </c>
      <c r="D6016" s="408">
        <v>8.92</v>
      </c>
    </row>
    <row r="6017" spans="1:4" ht="67.5">
      <c r="A6017" s="408">
        <v>89019</v>
      </c>
      <c r="B6017" s="409" t="s">
        <v>2176</v>
      </c>
      <c r="C6017" s="408" t="s">
        <v>19</v>
      </c>
      <c r="D6017" s="408">
        <v>0.22</v>
      </c>
    </row>
    <row r="6018" spans="1:4" ht="67.5">
      <c r="A6018" s="408">
        <v>89020</v>
      </c>
      <c r="B6018" s="409" t="s">
        <v>2177</v>
      </c>
      <c r="C6018" s="408" t="s">
        <v>19</v>
      </c>
      <c r="D6018" s="408">
        <v>0.05</v>
      </c>
    </row>
    <row r="6019" spans="1:4" ht="40.5">
      <c r="A6019" s="408">
        <v>89023</v>
      </c>
      <c r="B6019" s="409" t="s">
        <v>2180</v>
      </c>
      <c r="C6019" s="408" t="s">
        <v>19</v>
      </c>
      <c r="D6019" s="408">
        <v>2.21</v>
      </c>
    </row>
    <row r="6020" spans="1:4" ht="40.5">
      <c r="A6020" s="408">
        <v>89024</v>
      </c>
      <c r="B6020" s="409" t="s">
        <v>2181</v>
      </c>
      <c r="C6020" s="408" t="s">
        <v>19</v>
      </c>
      <c r="D6020" s="408">
        <v>0.88</v>
      </c>
    </row>
    <row r="6021" spans="1:4" ht="40.5">
      <c r="A6021" s="408">
        <v>89025</v>
      </c>
      <c r="B6021" s="409" t="s">
        <v>2182</v>
      </c>
      <c r="C6021" s="408" t="s">
        <v>19</v>
      </c>
      <c r="D6021" s="408">
        <v>4.1500000000000004</v>
      </c>
    </row>
    <row r="6022" spans="1:4" ht="40.5">
      <c r="A6022" s="408">
        <v>89026</v>
      </c>
      <c r="B6022" s="409" t="s">
        <v>2183</v>
      </c>
      <c r="C6022" s="408" t="s">
        <v>19</v>
      </c>
      <c r="D6022" s="408">
        <v>153.36000000000001</v>
      </c>
    </row>
    <row r="6023" spans="1:4" ht="40.5">
      <c r="A6023" s="408">
        <v>89029</v>
      </c>
      <c r="B6023" s="409" t="s">
        <v>2184</v>
      </c>
      <c r="C6023" s="408" t="s">
        <v>19</v>
      </c>
      <c r="D6023" s="408">
        <v>16.190000000000001</v>
      </c>
    </row>
    <row r="6024" spans="1:4" ht="40.5">
      <c r="A6024" s="408">
        <v>89030</v>
      </c>
      <c r="B6024" s="409" t="s">
        <v>2185</v>
      </c>
      <c r="C6024" s="408" t="s">
        <v>19</v>
      </c>
      <c r="D6024" s="408">
        <v>6.92</v>
      </c>
    </row>
    <row r="6025" spans="1:4" ht="40.5">
      <c r="A6025" s="408">
        <v>89033</v>
      </c>
      <c r="B6025" s="409" t="s">
        <v>507</v>
      </c>
      <c r="C6025" s="408" t="s">
        <v>19</v>
      </c>
      <c r="D6025" s="408">
        <v>7.19</v>
      </c>
    </row>
    <row r="6026" spans="1:4" ht="40.5">
      <c r="A6026" s="408">
        <v>89034</v>
      </c>
      <c r="B6026" s="409" t="s">
        <v>508</v>
      </c>
      <c r="C6026" s="408" t="s">
        <v>19</v>
      </c>
      <c r="D6026" s="408">
        <v>1.89</v>
      </c>
    </row>
    <row r="6027" spans="1:4" ht="54">
      <c r="A6027" s="408">
        <v>89128</v>
      </c>
      <c r="B6027" s="409" t="s">
        <v>2194</v>
      </c>
      <c r="C6027" s="408" t="s">
        <v>19</v>
      </c>
      <c r="D6027" s="408">
        <v>20.16</v>
      </c>
    </row>
    <row r="6028" spans="1:4" ht="54">
      <c r="A6028" s="408">
        <v>89129</v>
      </c>
      <c r="B6028" s="409" t="s">
        <v>2195</v>
      </c>
      <c r="C6028" s="408" t="s">
        <v>19</v>
      </c>
      <c r="D6028" s="408">
        <v>5.18</v>
      </c>
    </row>
    <row r="6029" spans="1:4" ht="54">
      <c r="A6029" s="408">
        <v>89130</v>
      </c>
      <c r="B6029" s="409" t="s">
        <v>2196</v>
      </c>
      <c r="C6029" s="408" t="s">
        <v>19</v>
      </c>
      <c r="D6029" s="408">
        <v>27.95</v>
      </c>
    </row>
    <row r="6030" spans="1:4" ht="54">
      <c r="A6030" s="408">
        <v>89131</v>
      </c>
      <c r="B6030" s="409" t="s">
        <v>2197</v>
      </c>
      <c r="C6030" s="408" t="s">
        <v>19</v>
      </c>
      <c r="D6030" s="408">
        <v>7.18</v>
      </c>
    </row>
    <row r="6031" spans="1:4" ht="81">
      <c r="A6031" s="408">
        <v>89210</v>
      </c>
      <c r="B6031" s="409" t="s">
        <v>2228</v>
      </c>
      <c r="C6031" s="408" t="s">
        <v>19</v>
      </c>
      <c r="D6031" s="408">
        <v>14.7</v>
      </c>
    </row>
    <row r="6032" spans="1:4" ht="67.5">
      <c r="A6032" s="408">
        <v>89211</v>
      </c>
      <c r="B6032" s="409" t="s">
        <v>2229</v>
      </c>
      <c r="C6032" s="408" t="s">
        <v>19</v>
      </c>
      <c r="D6032" s="408">
        <v>3.86</v>
      </c>
    </row>
    <row r="6033" spans="1:4" ht="40.5">
      <c r="A6033" s="408">
        <v>89212</v>
      </c>
      <c r="B6033" s="409" t="s">
        <v>517</v>
      </c>
      <c r="C6033" s="408" t="s">
        <v>19</v>
      </c>
      <c r="D6033" s="408">
        <v>14.08</v>
      </c>
    </row>
    <row r="6034" spans="1:4" ht="40.5">
      <c r="A6034" s="408">
        <v>89213</v>
      </c>
      <c r="B6034" s="409" t="s">
        <v>518</v>
      </c>
      <c r="C6034" s="408" t="s">
        <v>19</v>
      </c>
      <c r="D6034" s="408">
        <v>4.22</v>
      </c>
    </row>
    <row r="6035" spans="1:4" ht="40.5">
      <c r="A6035" s="408">
        <v>89214</v>
      </c>
      <c r="B6035" s="409" t="s">
        <v>519</v>
      </c>
      <c r="C6035" s="408" t="s">
        <v>19</v>
      </c>
      <c r="D6035" s="408">
        <v>13.21</v>
      </c>
    </row>
    <row r="6036" spans="1:4" ht="40.5">
      <c r="A6036" s="408">
        <v>89215</v>
      </c>
      <c r="B6036" s="409" t="s">
        <v>520</v>
      </c>
      <c r="C6036" s="408" t="s">
        <v>19</v>
      </c>
      <c r="D6036" s="408">
        <v>82.52</v>
      </c>
    </row>
    <row r="6037" spans="1:4" ht="67.5">
      <c r="A6037" s="408">
        <v>89221</v>
      </c>
      <c r="B6037" s="409" t="s">
        <v>2230</v>
      </c>
      <c r="C6037" s="408" t="s">
        <v>19</v>
      </c>
      <c r="D6037" s="408">
        <v>1.04</v>
      </c>
    </row>
    <row r="6038" spans="1:4" ht="54">
      <c r="A6038" s="408">
        <v>89222</v>
      </c>
      <c r="B6038" s="409" t="s">
        <v>2231</v>
      </c>
      <c r="C6038" s="408" t="s">
        <v>19</v>
      </c>
      <c r="D6038" s="408">
        <v>0.23</v>
      </c>
    </row>
    <row r="6039" spans="1:4" ht="54">
      <c r="A6039" s="408">
        <v>89223</v>
      </c>
      <c r="B6039" s="409" t="s">
        <v>2232</v>
      </c>
      <c r="C6039" s="408" t="s">
        <v>19</v>
      </c>
      <c r="D6039" s="408">
        <v>0.98</v>
      </c>
    </row>
    <row r="6040" spans="1:4" ht="67.5">
      <c r="A6040" s="408">
        <v>89224</v>
      </c>
      <c r="B6040" s="409" t="s">
        <v>2233</v>
      </c>
      <c r="C6040" s="408" t="s">
        <v>19</v>
      </c>
      <c r="D6040" s="408">
        <v>1.47</v>
      </c>
    </row>
    <row r="6041" spans="1:4" ht="54">
      <c r="A6041" s="408">
        <v>89228</v>
      </c>
      <c r="B6041" s="409" t="s">
        <v>522</v>
      </c>
      <c r="C6041" s="408" t="s">
        <v>19</v>
      </c>
      <c r="D6041" s="408">
        <v>21.3</v>
      </c>
    </row>
    <row r="6042" spans="1:4" ht="54">
      <c r="A6042" s="408">
        <v>89229</v>
      </c>
      <c r="B6042" s="409" t="s">
        <v>523</v>
      </c>
      <c r="C6042" s="408" t="s">
        <v>19</v>
      </c>
      <c r="D6042" s="408">
        <v>7.29</v>
      </c>
    </row>
    <row r="6043" spans="1:4" ht="54">
      <c r="A6043" s="408">
        <v>89230</v>
      </c>
      <c r="B6043" s="409" t="s">
        <v>2236</v>
      </c>
      <c r="C6043" s="408" t="s">
        <v>19</v>
      </c>
      <c r="D6043" s="408">
        <v>71.66</v>
      </c>
    </row>
    <row r="6044" spans="1:4" ht="40.5">
      <c r="A6044" s="408">
        <v>89231</v>
      </c>
      <c r="B6044" s="409" t="s">
        <v>2237</v>
      </c>
      <c r="C6044" s="408" t="s">
        <v>19</v>
      </c>
      <c r="D6044" s="408">
        <v>21.48</v>
      </c>
    </row>
    <row r="6045" spans="1:4" ht="54">
      <c r="A6045" s="408">
        <v>89232</v>
      </c>
      <c r="B6045" s="409" t="s">
        <v>2238</v>
      </c>
      <c r="C6045" s="408" t="s">
        <v>19</v>
      </c>
      <c r="D6045" s="408">
        <v>127.83</v>
      </c>
    </row>
    <row r="6046" spans="1:4" ht="54">
      <c r="A6046" s="408">
        <v>89233</v>
      </c>
      <c r="B6046" s="409" t="s">
        <v>2239</v>
      </c>
      <c r="C6046" s="408" t="s">
        <v>19</v>
      </c>
      <c r="D6046" s="408">
        <v>107.25</v>
      </c>
    </row>
    <row r="6047" spans="1:4" ht="54">
      <c r="A6047" s="408">
        <v>89236</v>
      </c>
      <c r="B6047" s="409" t="s">
        <v>2242</v>
      </c>
      <c r="C6047" s="408" t="s">
        <v>19</v>
      </c>
      <c r="D6047" s="408">
        <v>167.41</v>
      </c>
    </row>
    <row r="6048" spans="1:4" ht="40.5">
      <c r="A6048" s="408">
        <v>89237</v>
      </c>
      <c r="B6048" s="409" t="s">
        <v>2243</v>
      </c>
      <c r="C6048" s="408" t="s">
        <v>19</v>
      </c>
      <c r="D6048" s="408">
        <v>50.19</v>
      </c>
    </row>
    <row r="6049" spans="1:4" ht="54">
      <c r="A6049" s="408">
        <v>89238</v>
      </c>
      <c r="B6049" s="409" t="s">
        <v>2244</v>
      </c>
      <c r="C6049" s="408" t="s">
        <v>19</v>
      </c>
      <c r="D6049" s="408">
        <v>298.63</v>
      </c>
    </row>
    <row r="6050" spans="1:4" ht="54">
      <c r="A6050" s="408">
        <v>89239</v>
      </c>
      <c r="B6050" s="409" t="s">
        <v>2245</v>
      </c>
      <c r="C6050" s="408" t="s">
        <v>19</v>
      </c>
      <c r="D6050" s="408">
        <v>283.62</v>
      </c>
    </row>
    <row r="6051" spans="1:4" ht="54">
      <c r="A6051" s="408">
        <v>89240</v>
      </c>
      <c r="B6051" s="409" t="s">
        <v>2246</v>
      </c>
      <c r="C6051" s="408" t="s">
        <v>19</v>
      </c>
      <c r="D6051" s="408">
        <v>51.38</v>
      </c>
    </row>
    <row r="6052" spans="1:4" ht="54">
      <c r="A6052" s="408">
        <v>89241</v>
      </c>
      <c r="B6052" s="409" t="s">
        <v>524</v>
      </c>
      <c r="C6052" s="408" t="s">
        <v>19</v>
      </c>
      <c r="D6052" s="408">
        <v>17.59</v>
      </c>
    </row>
    <row r="6053" spans="1:4" ht="54">
      <c r="A6053" s="408">
        <v>89246</v>
      </c>
      <c r="B6053" s="409" t="s">
        <v>525</v>
      </c>
      <c r="C6053" s="408" t="s">
        <v>19</v>
      </c>
      <c r="D6053" s="408">
        <v>145.47</v>
      </c>
    </row>
    <row r="6054" spans="1:4" ht="40.5">
      <c r="A6054" s="408">
        <v>89247</v>
      </c>
      <c r="B6054" s="409" t="s">
        <v>526</v>
      </c>
      <c r="C6054" s="408" t="s">
        <v>19</v>
      </c>
      <c r="D6054" s="408">
        <v>43.61</v>
      </c>
    </row>
    <row r="6055" spans="1:4" ht="54">
      <c r="A6055" s="408">
        <v>89248</v>
      </c>
      <c r="B6055" s="409" t="s">
        <v>527</v>
      </c>
      <c r="C6055" s="408" t="s">
        <v>19</v>
      </c>
      <c r="D6055" s="408">
        <v>259.49</v>
      </c>
    </row>
    <row r="6056" spans="1:4" ht="54">
      <c r="A6056" s="408">
        <v>89249</v>
      </c>
      <c r="B6056" s="409" t="s">
        <v>528</v>
      </c>
      <c r="C6056" s="408" t="s">
        <v>19</v>
      </c>
      <c r="D6056" s="408">
        <v>217.61</v>
      </c>
    </row>
    <row r="6057" spans="1:4" ht="54">
      <c r="A6057" s="408">
        <v>89253</v>
      </c>
      <c r="B6057" s="409" t="s">
        <v>2249</v>
      </c>
      <c r="C6057" s="408" t="s">
        <v>19</v>
      </c>
      <c r="D6057" s="408">
        <v>42.1</v>
      </c>
    </row>
    <row r="6058" spans="1:4" ht="54">
      <c r="A6058" s="408">
        <v>89254</v>
      </c>
      <c r="B6058" s="409" t="s">
        <v>531</v>
      </c>
      <c r="C6058" s="408" t="s">
        <v>19</v>
      </c>
      <c r="D6058" s="408">
        <v>14.42</v>
      </c>
    </row>
    <row r="6059" spans="1:4" ht="54">
      <c r="A6059" s="408">
        <v>89255</v>
      </c>
      <c r="B6059" s="409" t="s">
        <v>2250</v>
      </c>
      <c r="C6059" s="408" t="s">
        <v>19</v>
      </c>
      <c r="D6059" s="408">
        <v>67.680000000000007</v>
      </c>
    </row>
    <row r="6060" spans="1:4" ht="67.5">
      <c r="A6060" s="408">
        <v>89256</v>
      </c>
      <c r="B6060" s="409" t="s">
        <v>2251</v>
      </c>
      <c r="C6060" s="408" t="s">
        <v>19</v>
      </c>
      <c r="D6060" s="408">
        <v>51.57</v>
      </c>
    </row>
    <row r="6061" spans="1:4" ht="81">
      <c r="A6061" s="408">
        <v>89259</v>
      </c>
      <c r="B6061" s="409" t="s">
        <v>2254</v>
      </c>
      <c r="C6061" s="408" t="s">
        <v>19</v>
      </c>
      <c r="D6061" s="408">
        <v>8.9</v>
      </c>
    </row>
    <row r="6062" spans="1:4" ht="81">
      <c r="A6062" s="408">
        <v>89260</v>
      </c>
      <c r="B6062" s="409" t="s">
        <v>2255</v>
      </c>
      <c r="C6062" s="408" t="s">
        <v>19</v>
      </c>
      <c r="D6062" s="408">
        <v>3.55</v>
      </c>
    </row>
    <row r="6063" spans="1:4" ht="81">
      <c r="A6063" s="408">
        <v>89262</v>
      </c>
      <c r="B6063" s="409" t="s">
        <v>2256</v>
      </c>
      <c r="C6063" s="408" t="s">
        <v>19</v>
      </c>
      <c r="D6063" s="408">
        <v>16.7</v>
      </c>
    </row>
    <row r="6064" spans="1:4" ht="94.5">
      <c r="A6064" s="408">
        <v>89264</v>
      </c>
      <c r="B6064" s="409" t="s">
        <v>2257</v>
      </c>
      <c r="C6064" s="408" t="s">
        <v>19</v>
      </c>
      <c r="D6064" s="408">
        <v>7.12</v>
      </c>
    </row>
    <row r="6065" spans="1:4" ht="94.5">
      <c r="A6065" s="408">
        <v>89265</v>
      </c>
      <c r="B6065" s="409" t="s">
        <v>2258</v>
      </c>
      <c r="C6065" s="408" t="s">
        <v>19</v>
      </c>
      <c r="D6065" s="408">
        <v>2.84</v>
      </c>
    </row>
    <row r="6066" spans="1:4" ht="94.5">
      <c r="A6066" s="408">
        <v>89266</v>
      </c>
      <c r="B6066" s="409" t="s">
        <v>2259</v>
      </c>
      <c r="C6066" s="408" t="s">
        <v>19</v>
      </c>
      <c r="D6066" s="408">
        <v>0.56999999999999995</v>
      </c>
    </row>
    <row r="6067" spans="1:4" ht="54">
      <c r="A6067" s="408">
        <v>89267</v>
      </c>
      <c r="B6067" s="409" t="s">
        <v>2260</v>
      </c>
      <c r="C6067" s="408" t="s">
        <v>19</v>
      </c>
      <c r="D6067" s="408">
        <v>24.51</v>
      </c>
    </row>
    <row r="6068" spans="1:4" ht="54">
      <c r="A6068" s="408">
        <v>89268</v>
      </c>
      <c r="B6068" s="409" t="s">
        <v>2261</v>
      </c>
      <c r="C6068" s="408" t="s">
        <v>19</v>
      </c>
      <c r="D6068" s="408">
        <v>8.39</v>
      </c>
    </row>
    <row r="6069" spans="1:4" ht="54">
      <c r="A6069" s="408">
        <v>89269</v>
      </c>
      <c r="B6069" s="409" t="s">
        <v>2262</v>
      </c>
      <c r="C6069" s="408" t="s">
        <v>19</v>
      </c>
      <c r="D6069" s="408">
        <v>1.71</v>
      </c>
    </row>
    <row r="6070" spans="1:4" ht="54">
      <c r="A6070" s="408">
        <v>89270</v>
      </c>
      <c r="B6070" s="409" t="s">
        <v>2263</v>
      </c>
      <c r="C6070" s="408" t="s">
        <v>19</v>
      </c>
      <c r="D6070" s="408">
        <v>39.39</v>
      </c>
    </row>
    <row r="6071" spans="1:4" ht="54">
      <c r="A6071" s="408">
        <v>89271</v>
      </c>
      <c r="B6071" s="409" t="s">
        <v>2264</v>
      </c>
      <c r="C6071" s="408" t="s">
        <v>19</v>
      </c>
      <c r="D6071" s="408">
        <v>67.040000000000006</v>
      </c>
    </row>
    <row r="6072" spans="1:4" ht="54">
      <c r="A6072" s="408">
        <v>89274</v>
      </c>
      <c r="B6072" s="409" t="s">
        <v>2267</v>
      </c>
      <c r="C6072" s="408" t="s">
        <v>19</v>
      </c>
      <c r="D6072" s="408">
        <v>1.27</v>
      </c>
    </row>
    <row r="6073" spans="1:4" ht="54">
      <c r="A6073" s="408">
        <v>89275</v>
      </c>
      <c r="B6073" s="409" t="s">
        <v>2268</v>
      </c>
      <c r="C6073" s="408" t="s">
        <v>19</v>
      </c>
      <c r="D6073" s="408">
        <v>0.28000000000000003</v>
      </c>
    </row>
    <row r="6074" spans="1:4" ht="54">
      <c r="A6074" s="408">
        <v>89276</v>
      </c>
      <c r="B6074" s="409" t="s">
        <v>2269</v>
      </c>
      <c r="C6074" s="408" t="s">
        <v>19</v>
      </c>
      <c r="D6074" s="408">
        <v>1.19</v>
      </c>
    </row>
    <row r="6075" spans="1:4" ht="54">
      <c r="A6075" s="408">
        <v>89277</v>
      </c>
      <c r="B6075" s="409" t="s">
        <v>2270</v>
      </c>
      <c r="C6075" s="408" t="s">
        <v>19</v>
      </c>
      <c r="D6075" s="408">
        <v>5.14</v>
      </c>
    </row>
    <row r="6076" spans="1:4" ht="54">
      <c r="A6076" s="408">
        <v>89280</v>
      </c>
      <c r="B6076" s="409" t="s">
        <v>2273</v>
      </c>
      <c r="C6076" s="408" t="s">
        <v>19</v>
      </c>
      <c r="D6076" s="408">
        <v>18.05</v>
      </c>
    </row>
    <row r="6077" spans="1:4" ht="54">
      <c r="A6077" s="408">
        <v>89281</v>
      </c>
      <c r="B6077" s="409" t="s">
        <v>2274</v>
      </c>
      <c r="C6077" s="408" t="s">
        <v>19</v>
      </c>
      <c r="D6077" s="408">
        <v>4.74</v>
      </c>
    </row>
    <row r="6078" spans="1:4" ht="67.5">
      <c r="A6078" s="408">
        <v>89870</v>
      </c>
      <c r="B6078" s="409" t="s">
        <v>631</v>
      </c>
      <c r="C6078" s="408" t="s">
        <v>19</v>
      </c>
      <c r="D6078" s="408">
        <v>16.91</v>
      </c>
    </row>
    <row r="6079" spans="1:4" ht="67.5">
      <c r="A6079" s="408">
        <v>89871</v>
      </c>
      <c r="B6079" s="409" t="s">
        <v>632</v>
      </c>
      <c r="C6079" s="408" t="s">
        <v>19</v>
      </c>
      <c r="D6079" s="408">
        <v>5.92</v>
      </c>
    </row>
    <row r="6080" spans="1:4" ht="81">
      <c r="A6080" s="408">
        <v>89872</v>
      </c>
      <c r="B6080" s="409" t="s">
        <v>633</v>
      </c>
      <c r="C6080" s="408" t="s">
        <v>19</v>
      </c>
      <c r="D6080" s="408">
        <v>1.21</v>
      </c>
    </row>
    <row r="6081" spans="1:4" ht="67.5">
      <c r="A6081" s="408">
        <v>89873</v>
      </c>
      <c r="B6081" s="409" t="s">
        <v>634</v>
      </c>
      <c r="C6081" s="408" t="s">
        <v>19</v>
      </c>
      <c r="D6081" s="408">
        <v>31.72</v>
      </c>
    </row>
    <row r="6082" spans="1:4" ht="81">
      <c r="A6082" s="408">
        <v>89874</v>
      </c>
      <c r="B6082" s="409" t="s">
        <v>635</v>
      </c>
      <c r="C6082" s="408" t="s">
        <v>19</v>
      </c>
      <c r="D6082" s="408">
        <v>145.49</v>
      </c>
    </row>
    <row r="6083" spans="1:4" ht="67.5">
      <c r="A6083" s="408">
        <v>89878</v>
      </c>
      <c r="B6083" s="409" t="s">
        <v>638</v>
      </c>
      <c r="C6083" s="408" t="s">
        <v>19</v>
      </c>
      <c r="D6083" s="408">
        <v>17.91</v>
      </c>
    </row>
    <row r="6084" spans="1:4" ht="67.5">
      <c r="A6084" s="408">
        <v>89879</v>
      </c>
      <c r="B6084" s="409" t="s">
        <v>639</v>
      </c>
      <c r="C6084" s="408" t="s">
        <v>19</v>
      </c>
      <c r="D6084" s="408">
        <v>6.26</v>
      </c>
    </row>
    <row r="6085" spans="1:4" ht="81">
      <c r="A6085" s="408">
        <v>89880</v>
      </c>
      <c r="B6085" s="409" t="s">
        <v>640</v>
      </c>
      <c r="C6085" s="408" t="s">
        <v>19</v>
      </c>
      <c r="D6085" s="408">
        <v>1.28</v>
      </c>
    </row>
    <row r="6086" spans="1:4" ht="67.5">
      <c r="A6086" s="408">
        <v>89881</v>
      </c>
      <c r="B6086" s="409" t="s">
        <v>641</v>
      </c>
      <c r="C6086" s="408" t="s">
        <v>19</v>
      </c>
      <c r="D6086" s="408">
        <v>33.58</v>
      </c>
    </row>
    <row r="6087" spans="1:4" ht="81">
      <c r="A6087" s="408">
        <v>89882</v>
      </c>
      <c r="B6087" s="409" t="s">
        <v>642</v>
      </c>
      <c r="C6087" s="408" t="s">
        <v>19</v>
      </c>
      <c r="D6087" s="408">
        <v>167.88</v>
      </c>
    </row>
    <row r="6088" spans="1:4" ht="54">
      <c r="A6088" s="408">
        <v>90582</v>
      </c>
      <c r="B6088" s="409" t="s">
        <v>2815</v>
      </c>
      <c r="C6088" s="408" t="s">
        <v>19</v>
      </c>
      <c r="D6088" s="408">
        <v>0.24</v>
      </c>
    </row>
    <row r="6089" spans="1:4" ht="40.5">
      <c r="A6089" s="408">
        <v>90583</v>
      </c>
      <c r="B6089" s="409" t="s">
        <v>2816</v>
      </c>
      <c r="C6089" s="408" t="s">
        <v>19</v>
      </c>
      <c r="D6089" s="408">
        <v>0.05</v>
      </c>
    </row>
    <row r="6090" spans="1:4" ht="54">
      <c r="A6090" s="408">
        <v>90584</v>
      </c>
      <c r="B6090" s="409" t="s">
        <v>2817</v>
      </c>
      <c r="C6090" s="408" t="s">
        <v>19</v>
      </c>
      <c r="D6090" s="408">
        <v>0.19</v>
      </c>
    </row>
    <row r="6091" spans="1:4" ht="54">
      <c r="A6091" s="408">
        <v>90585</v>
      </c>
      <c r="B6091" s="409" t="s">
        <v>2818</v>
      </c>
      <c r="C6091" s="408" t="s">
        <v>19</v>
      </c>
      <c r="D6091" s="408">
        <v>0.73</v>
      </c>
    </row>
    <row r="6092" spans="1:4" ht="40.5">
      <c r="A6092" s="408">
        <v>90621</v>
      </c>
      <c r="B6092" s="409" t="s">
        <v>661</v>
      </c>
      <c r="C6092" s="408" t="s">
        <v>19</v>
      </c>
      <c r="D6092" s="408">
        <v>1.42</v>
      </c>
    </row>
    <row r="6093" spans="1:4" ht="40.5">
      <c r="A6093" s="408">
        <v>90622</v>
      </c>
      <c r="B6093" s="409" t="s">
        <v>662</v>
      </c>
      <c r="C6093" s="408" t="s">
        <v>19</v>
      </c>
      <c r="D6093" s="408">
        <v>0.32</v>
      </c>
    </row>
    <row r="6094" spans="1:4" ht="40.5">
      <c r="A6094" s="408">
        <v>90623</v>
      </c>
      <c r="B6094" s="409" t="s">
        <v>663</v>
      </c>
      <c r="C6094" s="408" t="s">
        <v>19</v>
      </c>
      <c r="D6094" s="408">
        <v>1.78</v>
      </c>
    </row>
    <row r="6095" spans="1:4" ht="40.5">
      <c r="A6095" s="408">
        <v>90624</v>
      </c>
      <c r="B6095" s="409" t="s">
        <v>664</v>
      </c>
      <c r="C6095" s="408" t="s">
        <v>19</v>
      </c>
      <c r="D6095" s="408">
        <v>1.84</v>
      </c>
    </row>
    <row r="6096" spans="1:4" ht="54">
      <c r="A6096" s="408">
        <v>90627</v>
      </c>
      <c r="B6096" s="409" t="s">
        <v>667</v>
      </c>
      <c r="C6096" s="408" t="s">
        <v>19</v>
      </c>
      <c r="D6096" s="408">
        <v>23.51</v>
      </c>
    </row>
    <row r="6097" spans="1:4" ht="54">
      <c r="A6097" s="408">
        <v>90628</v>
      </c>
      <c r="B6097" s="409" t="s">
        <v>668</v>
      </c>
      <c r="C6097" s="408" t="s">
        <v>19</v>
      </c>
      <c r="D6097" s="408">
        <v>6.17</v>
      </c>
    </row>
    <row r="6098" spans="1:4" ht="54">
      <c r="A6098" s="408">
        <v>90629</v>
      </c>
      <c r="B6098" s="409" t="s">
        <v>669</v>
      </c>
      <c r="C6098" s="408" t="s">
        <v>19</v>
      </c>
      <c r="D6098" s="408">
        <v>29.42</v>
      </c>
    </row>
    <row r="6099" spans="1:4" ht="54">
      <c r="A6099" s="408">
        <v>90630</v>
      </c>
      <c r="B6099" s="409" t="s">
        <v>2821</v>
      </c>
      <c r="C6099" s="408" t="s">
        <v>19</v>
      </c>
      <c r="D6099" s="408">
        <v>7.48</v>
      </c>
    </row>
    <row r="6100" spans="1:4" ht="67.5">
      <c r="A6100" s="408">
        <v>90633</v>
      </c>
      <c r="B6100" s="409" t="s">
        <v>672</v>
      </c>
      <c r="C6100" s="408" t="s">
        <v>19</v>
      </c>
      <c r="D6100" s="408">
        <v>3.23</v>
      </c>
    </row>
    <row r="6101" spans="1:4" ht="67.5">
      <c r="A6101" s="408">
        <v>90634</v>
      </c>
      <c r="B6101" s="409" t="s">
        <v>673</v>
      </c>
      <c r="C6101" s="408" t="s">
        <v>19</v>
      </c>
      <c r="D6101" s="408">
        <v>0.72</v>
      </c>
    </row>
    <row r="6102" spans="1:4" ht="67.5">
      <c r="A6102" s="408">
        <v>90635</v>
      </c>
      <c r="B6102" s="409" t="s">
        <v>674</v>
      </c>
      <c r="C6102" s="408" t="s">
        <v>19</v>
      </c>
      <c r="D6102" s="408">
        <v>3.53</v>
      </c>
    </row>
    <row r="6103" spans="1:4" ht="81">
      <c r="A6103" s="408">
        <v>90636</v>
      </c>
      <c r="B6103" s="409" t="s">
        <v>675</v>
      </c>
      <c r="C6103" s="408" t="s">
        <v>19</v>
      </c>
      <c r="D6103" s="408">
        <v>3.69</v>
      </c>
    </row>
    <row r="6104" spans="1:4" ht="54">
      <c r="A6104" s="408">
        <v>90639</v>
      </c>
      <c r="B6104" s="409" t="s">
        <v>2822</v>
      </c>
      <c r="C6104" s="408" t="s">
        <v>19</v>
      </c>
      <c r="D6104" s="408">
        <v>4.82</v>
      </c>
    </row>
    <row r="6105" spans="1:4" ht="54">
      <c r="A6105" s="408">
        <v>90640</v>
      </c>
      <c r="B6105" s="409" t="s">
        <v>2823</v>
      </c>
      <c r="C6105" s="408" t="s">
        <v>19</v>
      </c>
      <c r="D6105" s="408">
        <v>1.08</v>
      </c>
    </row>
    <row r="6106" spans="1:4" ht="54">
      <c r="A6106" s="408">
        <v>90641</v>
      </c>
      <c r="B6106" s="409" t="s">
        <v>2824</v>
      </c>
      <c r="C6106" s="408" t="s">
        <v>19</v>
      </c>
      <c r="D6106" s="408">
        <v>5.28</v>
      </c>
    </row>
    <row r="6107" spans="1:4" ht="54">
      <c r="A6107" s="408">
        <v>90642</v>
      </c>
      <c r="B6107" s="409" t="s">
        <v>2825</v>
      </c>
      <c r="C6107" s="408" t="s">
        <v>19</v>
      </c>
      <c r="D6107" s="408">
        <v>5.6</v>
      </c>
    </row>
    <row r="6108" spans="1:4" ht="67.5">
      <c r="A6108" s="408">
        <v>90646</v>
      </c>
      <c r="B6108" s="409" t="s">
        <v>2828</v>
      </c>
      <c r="C6108" s="408" t="s">
        <v>19</v>
      </c>
      <c r="D6108" s="408">
        <v>0.55000000000000004</v>
      </c>
    </row>
    <row r="6109" spans="1:4" ht="67.5">
      <c r="A6109" s="408">
        <v>90647</v>
      </c>
      <c r="B6109" s="409" t="s">
        <v>2829</v>
      </c>
      <c r="C6109" s="408" t="s">
        <v>19</v>
      </c>
      <c r="D6109" s="408">
        <v>0.12</v>
      </c>
    </row>
    <row r="6110" spans="1:4" ht="67.5">
      <c r="A6110" s="408">
        <v>90648</v>
      </c>
      <c r="B6110" s="409" t="s">
        <v>2830</v>
      </c>
      <c r="C6110" s="408" t="s">
        <v>19</v>
      </c>
      <c r="D6110" s="408">
        <v>0.6</v>
      </c>
    </row>
    <row r="6111" spans="1:4" ht="67.5">
      <c r="A6111" s="408">
        <v>90649</v>
      </c>
      <c r="B6111" s="409" t="s">
        <v>2831</v>
      </c>
      <c r="C6111" s="408" t="s">
        <v>19</v>
      </c>
      <c r="D6111" s="408">
        <v>5.7</v>
      </c>
    </row>
    <row r="6112" spans="1:4" ht="40.5">
      <c r="A6112" s="408">
        <v>90652</v>
      </c>
      <c r="B6112" s="409" t="s">
        <v>2834</v>
      </c>
      <c r="C6112" s="408" t="s">
        <v>19</v>
      </c>
      <c r="D6112" s="408">
        <v>3.14</v>
      </c>
    </row>
    <row r="6113" spans="1:4" ht="40.5">
      <c r="A6113" s="408">
        <v>90653</v>
      </c>
      <c r="B6113" s="409" t="s">
        <v>2835</v>
      </c>
      <c r="C6113" s="408" t="s">
        <v>19</v>
      </c>
      <c r="D6113" s="408">
        <v>0.7</v>
      </c>
    </row>
    <row r="6114" spans="1:4" ht="40.5">
      <c r="A6114" s="408">
        <v>90654</v>
      </c>
      <c r="B6114" s="409" t="s">
        <v>2836</v>
      </c>
      <c r="C6114" s="408" t="s">
        <v>19</v>
      </c>
      <c r="D6114" s="408">
        <v>3.43</v>
      </c>
    </row>
    <row r="6115" spans="1:4" ht="40.5">
      <c r="A6115" s="408">
        <v>90655</v>
      </c>
      <c r="B6115" s="409" t="s">
        <v>2837</v>
      </c>
      <c r="C6115" s="408" t="s">
        <v>19</v>
      </c>
      <c r="D6115" s="408">
        <v>3.75</v>
      </c>
    </row>
    <row r="6116" spans="1:4" ht="40.5">
      <c r="A6116" s="408">
        <v>90658</v>
      </c>
      <c r="B6116" s="409" t="s">
        <v>2838</v>
      </c>
      <c r="C6116" s="408" t="s">
        <v>19</v>
      </c>
      <c r="D6116" s="408">
        <v>3.36</v>
      </c>
    </row>
    <row r="6117" spans="1:4" ht="40.5">
      <c r="A6117" s="408">
        <v>90659</v>
      </c>
      <c r="B6117" s="409" t="s">
        <v>2839</v>
      </c>
      <c r="C6117" s="408" t="s">
        <v>19</v>
      </c>
      <c r="D6117" s="408">
        <v>0.75</v>
      </c>
    </row>
    <row r="6118" spans="1:4" ht="40.5">
      <c r="A6118" s="408">
        <v>90660</v>
      </c>
      <c r="B6118" s="409" t="s">
        <v>2840</v>
      </c>
      <c r="C6118" s="408" t="s">
        <v>19</v>
      </c>
      <c r="D6118" s="408">
        <v>3.68</v>
      </c>
    </row>
    <row r="6119" spans="1:4" ht="40.5">
      <c r="A6119" s="408">
        <v>90661</v>
      </c>
      <c r="B6119" s="409" t="s">
        <v>2841</v>
      </c>
      <c r="C6119" s="408" t="s">
        <v>19</v>
      </c>
      <c r="D6119" s="408">
        <v>3.75</v>
      </c>
    </row>
    <row r="6120" spans="1:4" ht="81">
      <c r="A6120" s="408">
        <v>90664</v>
      </c>
      <c r="B6120" s="409" t="s">
        <v>2842</v>
      </c>
      <c r="C6120" s="408" t="s">
        <v>19</v>
      </c>
      <c r="D6120" s="408">
        <v>3.14</v>
      </c>
    </row>
    <row r="6121" spans="1:4" ht="81">
      <c r="A6121" s="408">
        <v>90665</v>
      </c>
      <c r="B6121" s="409" t="s">
        <v>2843</v>
      </c>
      <c r="C6121" s="408" t="s">
        <v>19</v>
      </c>
      <c r="D6121" s="408">
        <v>0.69</v>
      </c>
    </row>
    <row r="6122" spans="1:4" ht="81">
      <c r="A6122" s="408">
        <v>90666</v>
      </c>
      <c r="B6122" s="409" t="s">
        <v>2844</v>
      </c>
      <c r="C6122" s="408" t="s">
        <v>19</v>
      </c>
      <c r="D6122" s="408">
        <v>3.43</v>
      </c>
    </row>
    <row r="6123" spans="1:4" ht="81">
      <c r="A6123" s="408">
        <v>90667</v>
      </c>
      <c r="B6123" s="409" t="s">
        <v>2845</v>
      </c>
      <c r="C6123" s="408" t="s">
        <v>19</v>
      </c>
      <c r="D6123" s="408">
        <v>10.17</v>
      </c>
    </row>
    <row r="6124" spans="1:4" ht="81">
      <c r="A6124" s="408">
        <v>90670</v>
      </c>
      <c r="B6124" s="409" t="s">
        <v>2848</v>
      </c>
      <c r="C6124" s="408" t="s">
        <v>19</v>
      </c>
      <c r="D6124" s="408">
        <v>107.9</v>
      </c>
    </row>
    <row r="6125" spans="1:4" ht="81">
      <c r="A6125" s="408">
        <v>90671</v>
      </c>
      <c r="B6125" s="409" t="s">
        <v>2849</v>
      </c>
      <c r="C6125" s="408" t="s">
        <v>19</v>
      </c>
      <c r="D6125" s="408">
        <v>28.34</v>
      </c>
    </row>
    <row r="6126" spans="1:4" ht="81">
      <c r="A6126" s="408">
        <v>90672</v>
      </c>
      <c r="B6126" s="409" t="s">
        <v>2850</v>
      </c>
      <c r="C6126" s="408" t="s">
        <v>19</v>
      </c>
      <c r="D6126" s="408">
        <v>135.02000000000001</v>
      </c>
    </row>
    <row r="6127" spans="1:4" ht="94.5">
      <c r="A6127" s="408">
        <v>90673</v>
      </c>
      <c r="B6127" s="409" t="s">
        <v>2851</v>
      </c>
      <c r="C6127" s="408" t="s">
        <v>19</v>
      </c>
      <c r="D6127" s="408">
        <v>138.19999999999999</v>
      </c>
    </row>
    <row r="6128" spans="1:4" ht="81">
      <c r="A6128" s="408">
        <v>90676</v>
      </c>
      <c r="B6128" s="409" t="s">
        <v>2854</v>
      </c>
      <c r="C6128" s="408" t="s">
        <v>19</v>
      </c>
      <c r="D6128" s="408">
        <v>55.92</v>
      </c>
    </row>
    <row r="6129" spans="1:4" ht="81">
      <c r="A6129" s="408">
        <v>90677</v>
      </c>
      <c r="B6129" s="409" t="s">
        <v>2855</v>
      </c>
      <c r="C6129" s="408" t="s">
        <v>19</v>
      </c>
      <c r="D6129" s="408">
        <v>14.68</v>
      </c>
    </row>
    <row r="6130" spans="1:4" ht="81">
      <c r="A6130" s="408">
        <v>90678</v>
      </c>
      <c r="B6130" s="409" t="s">
        <v>2856</v>
      </c>
      <c r="C6130" s="408" t="s">
        <v>19</v>
      </c>
      <c r="D6130" s="408">
        <v>69.98</v>
      </c>
    </row>
    <row r="6131" spans="1:4" ht="81">
      <c r="A6131" s="408">
        <v>90679</v>
      </c>
      <c r="B6131" s="409" t="s">
        <v>2857</v>
      </c>
      <c r="C6131" s="408" t="s">
        <v>19</v>
      </c>
      <c r="D6131" s="408">
        <v>70.650000000000006</v>
      </c>
    </row>
    <row r="6132" spans="1:4" ht="54">
      <c r="A6132" s="408">
        <v>90682</v>
      </c>
      <c r="B6132" s="409" t="s">
        <v>2860</v>
      </c>
      <c r="C6132" s="408" t="s">
        <v>19</v>
      </c>
      <c r="D6132" s="408">
        <v>28.16</v>
      </c>
    </row>
    <row r="6133" spans="1:4" ht="54">
      <c r="A6133" s="408">
        <v>90683</v>
      </c>
      <c r="B6133" s="409" t="s">
        <v>2861</v>
      </c>
      <c r="C6133" s="408" t="s">
        <v>19</v>
      </c>
      <c r="D6133" s="408">
        <v>6.33</v>
      </c>
    </row>
    <row r="6134" spans="1:4" ht="54">
      <c r="A6134" s="408">
        <v>90684</v>
      </c>
      <c r="B6134" s="409" t="s">
        <v>2862</v>
      </c>
      <c r="C6134" s="408" t="s">
        <v>19</v>
      </c>
      <c r="D6134" s="408">
        <v>30.8</v>
      </c>
    </row>
    <row r="6135" spans="1:4" ht="54">
      <c r="A6135" s="408">
        <v>90685</v>
      </c>
      <c r="B6135" s="409" t="s">
        <v>2863</v>
      </c>
      <c r="C6135" s="408" t="s">
        <v>19</v>
      </c>
      <c r="D6135" s="408">
        <v>43.81</v>
      </c>
    </row>
    <row r="6136" spans="1:4" ht="54">
      <c r="A6136" s="408">
        <v>90688</v>
      </c>
      <c r="B6136" s="409" t="s">
        <v>2866</v>
      </c>
      <c r="C6136" s="408" t="s">
        <v>19</v>
      </c>
      <c r="D6136" s="408">
        <v>12.71</v>
      </c>
    </row>
    <row r="6137" spans="1:4" ht="40.5">
      <c r="A6137" s="408">
        <v>90689</v>
      </c>
      <c r="B6137" s="409" t="s">
        <v>2867</v>
      </c>
      <c r="C6137" s="408" t="s">
        <v>19</v>
      </c>
      <c r="D6137" s="408">
        <v>2.44</v>
      </c>
    </row>
    <row r="6138" spans="1:4" ht="54">
      <c r="A6138" s="408">
        <v>90690</v>
      </c>
      <c r="B6138" s="409" t="s">
        <v>2868</v>
      </c>
      <c r="C6138" s="408" t="s">
        <v>19</v>
      </c>
      <c r="D6138" s="408">
        <v>15.88</v>
      </c>
    </row>
    <row r="6139" spans="1:4" ht="54">
      <c r="A6139" s="408">
        <v>90691</v>
      </c>
      <c r="B6139" s="409" t="s">
        <v>2869</v>
      </c>
      <c r="C6139" s="408" t="s">
        <v>19</v>
      </c>
      <c r="D6139" s="408">
        <v>24.23</v>
      </c>
    </row>
    <row r="6140" spans="1:4" ht="54">
      <c r="A6140" s="408">
        <v>90957</v>
      </c>
      <c r="B6140" s="409" t="s">
        <v>725</v>
      </c>
      <c r="C6140" s="408" t="s">
        <v>19</v>
      </c>
      <c r="D6140" s="408">
        <v>1.93</v>
      </c>
    </row>
    <row r="6141" spans="1:4" ht="54">
      <c r="A6141" s="408">
        <v>90958</v>
      </c>
      <c r="B6141" s="409" t="s">
        <v>726</v>
      </c>
      <c r="C6141" s="408" t="s">
        <v>19</v>
      </c>
      <c r="D6141" s="408">
        <v>0.5</v>
      </c>
    </row>
    <row r="6142" spans="1:4" ht="54">
      <c r="A6142" s="408">
        <v>90960</v>
      </c>
      <c r="B6142" s="409" t="s">
        <v>727</v>
      </c>
      <c r="C6142" s="408" t="s">
        <v>19</v>
      </c>
      <c r="D6142" s="408">
        <v>2.59</v>
      </c>
    </row>
    <row r="6143" spans="1:4" ht="54">
      <c r="A6143" s="408">
        <v>90961</v>
      </c>
      <c r="B6143" s="409" t="s">
        <v>728</v>
      </c>
      <c r="C6143" s="408" t="s">
        <v>19</v>
      </c>
      <c r="D6143" s="408">
        <v>0.68</v>
      </c>
    </row>
    <row r="6144" spans="1:4" ht="54">
      <c r="A6144" s="408">
        <v>90962</v>
      </c>
      <c r="B6144" s="409" t="s">
        <v>729</v>
      </c>
      <c r="C6144" s="408" t="s">
        <v>19</v>
      </c>
      <c r="D6144" s="408">
        <v>3.24</v>
      </c>
    </row>
    <row r="6145" spans="1:4" ht="54">
      <c r="A6145" s="408">
        <v>90963</v>
      </c>
      <c r="B6145" s="409" t="s">
        <v>2987</v>
      </c>
      <c r="C6145" s="408" t="s">
        <v>19</v>
      </c>
      <c r="D6145" s="408">
        <v>10.17</v>
      </c>
    </row>
    <row r="6146" spans="1:4" ht="54">
      <c r="A6146" s="408">
        <v>90968</v>
      </c>
      <c r="B6146" s="409" t="s">
        <v>2988</v>
      </c>
      <c r="C6146" s="408" t="s">
        <v>19</v>
      </c>
      <c r="D6146" s="408">
        <v>2.59</v>
      </c>
    </row>
    <row r="6147" spans="1:4" ht="54">
      <c r="A6147" s="408">
        <v>90969</v>
      </c>
      <c r="B6147" s="409" t="s">
        <v>2989</v>
      </c>
      <c r="C6147" s="408" t="s">
        <v>19</v>
      </c>
      <c r="D6147" s="408">
        <v>0.68</v>
      </c>
    </row>
    <row r="6148" spans="1:4" ht="54">
      <c r="A6148" s="408">
        <v>90970</v>
      </c>
      <c r="B6148" s="409" t="s">
        <v>2990</v>
      </c>
      <c r="C6148" s="408" t="s">
        <v>19</v>
      </c>
      <c r="D6148" s="408">
        <v>3.25</v>
      </c>
    </row>
    <row r="6149" spans="1:4" ht="54">
      <c r="A6149" s="408">
        <v>90971</v>
      </c>
      <c r="B6149" s="409" t="s">
        <v>2991</v>
      </c>
      <c r="C6149" s="408" t="s">
        <v>19</v>
      </c>
      <c r="D6149" s="408">
        <v>41.2</v>
      </c>
    </row>
    <row r="6150" spans="1:4" ht="54">
      <c r="A6150" s="408">
        <v>90975</v>
      </c>
      <c r="B6150" s="409" t="s">
        <v>732</v>
      </c>
      <c r="C6150" s="408" t="s">
        <v>19</v>
      </c>
      <c r="D6150" s="408">
        <v>6.59</v>
      </c>
    </row>
    <row r="6151" spans="1:4" ht="54">
      <c r="A6151" s="408">
        <v>90976</v>
      </c>
      <c r="B6151" s="409" t="s">
        <v>733</v>
      </c>
      <c r="C6151" s="408" t="s">
        <v>19</v>
      </c>
      <c r="D6151" s="408">
        <v>1.73</v>
      </c>
    </row>
    <row r="6152" spans="1:4" ht="54">
      <c r="A6152" s="408">
        <v>90977</v>
      </c>
      <c r="B6152" s="409" t="s">
        <v>734</v>
      </c>
      <c r="C6152" s="408" t="s">
        <v>19</v>
      </c>
      <c r="D6152" s="408">
        <v>8.25</v>
      </c>
    </row>
    <row r="6153" spans="1:4" ht="54">
      <c r="A6153" s="408">
        <v>90978</v>
      </c>
      <c r="B6153" s="409" t="s">
        <v>2994</v>
      </c>
      <c r="C6153" s="408" t="s">
        <v>19</v>
      </c>
      <c r="D6153" s="408">
        <v>106.82</v>
      </c>
    </row>
    <row r="6154" spans="1:4" ht="54">
      <c r="A6154" s="408">
        <v>90992</v>
      </c>
      <c r="B6154" s="409" t="s">
        <v>2996</v>
      </c>
      <c r="C6154" s="408" t="s">
        <v>19</v>
      </c>
      <c r="D6154" s="408">
        <v>3.08</v>
      </c>
    </row>
    <row r="6155" spans="1:4" ht="54">
      <c r="A6155" s="408">
        <v>90993</v>
      </c>
      <c r="B6155" s="409" t="s">
        <v>2997</v>
      </c>
      <c r="C6155" s="408" t="s">
        <v>19</v>
      </c>
      <c r="D6155" s="408">
        <v>0.8</v>
      </c>
    </row>
    <row r="6156" spans="1:4" ht="54">
      <c r="A6156" s="408">
        <v>90994</v>
      </c>
      <c r="B6156" s="409" t="s">
        <v>2998</v>
      </c>
      <c r="C6156" s="408" t="s">
        <v>19</v>
      </c>
      <c r="D6156" s="408">
        <v>3.85</v>
      </c>
    </row>
    <row r="6157" spans="1:4" ht="54">
      <c r="A6157" s="408">
        <v>90995</v>
      </c>
      <c r="B6157" s="409" t="s">
        <v>2999</v>
      </c>
      <c r="C6157" s="408" t="s">
        <v>19</v>
      </c>
      <c r="D6157" s="408">
        <v>55.94</v>
      </c>
    </row>
    <row r="6158" spans="1:4" ht="81">
      <c r="A6158" s="408">
        <v>91021</v>
      </c>
      <c r="B6158" s="409" t="s">
        <v>3021</v>
      </c>
      <c r="C6158" s="408" t="s">
        <v>19</v>
      </c>
      <c r="D6158" s="408">
        <v>3.03</v>
      </c>
    </row>
    <row r="6159" spans="1:4" ht="67.5">
      <c r="A6159" s="408">
        <v>91026</v>
      </c>
      <c r="B6159" s="409" t="s">
        <v>737</v>
      </c>
      <c r="C6159" s="408" t="s">
        <v>19</v>
      </c>
      <c r="D6159" s="408">
        <v>10.07</v>
      </c>
    </row>
    <row r="6160" spans="1:4" ht="67.5">
      <c r="A6160" s="408">
        <v>91027</v>
      </c>
      <c r="B6160" s="409" t="s">
        <v>738</v>
      </c>
      <c r="C6160" s="408" t="s">
        <v>19</v>
      </c>
      <c r="D6160" s="408">
        <v>4.01</v>
      </c>
    </row>
    <row r="6161" spans="1:4" ht="81">
      <c r="A6161" s="408">
        <v>91028</v>
      </c>
      <c r="B6161" s="409" t="s">
        <v>739</v>
      </c>
      <c r="C6161" s="408" t="s">
        <v>19</v>
      </c>
      <c r="D6161" s="408">
        <v>0.82</v>
      </c>
    </row>
    <row r="6162" spans="1:4" ht="67.5">
      <c r="A6162" s="408">
        <v>91029</v>
      </c>
      <c r="B6162" s="409" t="s">
        <v>740</v>
      </c>
      <c r="C6162" s="408" t="s">
        <v>19</v>
      </c>
      <c r="D6162" s="408">
        <v>18.89</v>
      </c>
    </row>
    <row r="6163" spans="1:4" ht="81">
      <c r="A6163" s="408">
        <v>91030</v>
      </c>
      <c r="B6163" s="409" t="s">
        <v>741</v>
      </c>
      <c r="C6163" s="408" t="s">
        <v>19</v>
      </c>
      <c r="D6163" s="408">
        <v>117.5</v>
      </c>
    </row>
    <row r="6164" spans="1:4" ht="54">
      <c r="A6164" s="408">
        <v>91273</v>
      </c>
      <c r="B6164" s="409" t="s">
        <v>3102</v>
      </c>
      <c r="C6164" s="408" t="s">
        <v>19</v>
      </c>
      <c r="D6164" s="408">
        <v>0.44</v>
      </c>
    </row>
    <row r="6165" spans="1:4" ht="54">
      <c r="A6165" s="408">
        <v>91274</v>
      </c>
      <c r="B6165" s="409" t="s">
        <v>3103</v>
      </c>
      <c r="C6165" s="408" t="s">
        <v>19</v>
      </c>
      <c r="D6165" s="408">
        <v>0.11</v>
      </c>
    </row>
    <row r="6166" spans="1:4" ht="54">
      <c r="A6166" s="408">
        <v>91275</v>
      </c>
      <c r="B6166" s="409" t="s">
        <v>3104</v>
      </c>
      <c r="C6166" s="408" t="s">
        <v>19</v>
      </c>
      <c r="D6166" s="408">
        <v>0.55000000000000004</v>
      </c>
    </row>
    <row r="6167" spans="1:4" ht="54">
      <c r="A6167" s="408">
        <v>91276</v>
      </c>
      <c r="B6167" s="409" t="s">
        <v>3105</v>
      </c>
      <c r="C6167" s="408" t="s">
        <v>19</v>
      </c>
      <c r="D6167" s="408">
        <v>3.55</v>
      </c>
    </row>
    <row r="6168" spans="1:4" ht="67.5">
      <c r="A6168" s="408">
        <v>91279</v>
      </c>
      <c r="B6168" s="409" t="s">
        <v>3108</v>
      </c>
      <c r="C6168" s="408" t="s">
        <v>19</v>
      </c>
      <c r="D6168" s="408">
        <v>0.82</v>
      </c>
    </row>
    <row r="6169" spans="1:4" ht="67.5">
      <c r="A6169" s="408">
        <v>91280</v>
      </c>
      <c r="B6169" s="409" t="s">
        <v>3109</v>
      </c>
      <c r="C6169" s="408" t="s">
        <v>19</v>
      </c>
      <c r="D6169" s="408">
        <v>0.17</v>
      </c>
    </row>
    <row r="6170" spans="1:4" ht="67.5">
      <c r="A6170" s="408">
        <v>91281</v>
      </c>
      <c r="B6170" s="409" t="s">
        <v>3110</v>
      </c>
      <c r="C6170" s="408" t="s">
        <v>19</v>
      </c>
      <c r="D6170" s="408">
        <v>1.03</v>
      </c>
    </row>
    <row r="6171" spans="1:4" ht="81">
      <c r="A6171" s="408">
        <v>91282</v>
      </c>
      <c r="B6171" s="409" t="s">
        <v>3111</v>
      </c>
      <c r="C6171" s="408" t="s">
        <v>19</v>
      </c>
      <c r="D6171" s="408">
        <v>8.51</v>
      </c>
    </row>
    <row r="6172" spans="1:4" ht="67.5">
      <c r="A6172" s="408">
        <v>91354</v>
      </c>
      <c r="B6172" s="409" t="s">
        <v>768</v>
      </c>
      <c r="C6172" s="408" t="s">
        <v>19</v>
      </c>
      <c r="D6172" s="408">
        <v>7.8</v>
      </c>
    </row>
    <row r="6173" spans="1:4" ht="67.5">
      <c r="A6173" s="408">
        <v>91355</v>
      </c>
      <c r="B6173" s="409" t="s">
        <v>769</v>
      </c>
      <c r="C6173" s="408" t="s">
        <v>19</v>
      </c>
      <c r="D6173" s="408">
        <v>3.11</v>
      </c>
    </row>
    <row r="6174" spans="1:4" ht="67.5">
      <c r="A6174" s="408">
        <v>91356</v>
      </c>
      <c r="B6174" s="409" t="s">
        <v>770</v>
      </c>
      <c r="C6174" s="408" t="s">
        <v>19</v>
      </c>
      <c r="D6174" s="408">
        <v>0.63</v>
      </c>
    </row>
    <row r="6175" spans="1:4" ht="67.5">
      <c r="A6175" s="408">
        <v>91359</v>
      </c>
      <c r="B6175" s="409" t="s">
        <v>3156</v>
      </c>
      <c r="C6175" s="408" t="s">
        <v>19</v>
      </c>
      <c r="D6175" s="408">
        <v>8.8000000000000007</v>
      </c>
    </row>
    <row r="6176" spans="1:4" ht="67.5">
      <c r="A6176" s="408">
        <v>91360</v>
      </c>
      <c r="B6176" s="409" t="s">
        <v>3157</v>
      </c>
      <c r="C6176" s="408" t="s">
        <v>19</v>
      </c>
      <c r="D6176" s="408">
        <v>3.51</v>
      </c>
    </row>
    <row r="6177" spans="1:4" ht="67.5">
      <c r="A6177" s="408">
        <v>91361</v>
      </c>
      <c r="B6177" s="409" t="s">
        <v>3158</v>
      </c>
      <c r="C6177" s="408" t="s">
        <v>19</v>
      </c>
      <c r="D6177" s="408">
        <v>0.71</v>
      </c>
    </row>
    <row r="6178" spans="1:4" ht="67.5">
      <c r="A6178" s="408">
        <v>91367</v>
      </c>
      <c r="B6178" s="409" t="s">
        <v>3159</v>
      </c>
      <c r="C6178" s="408" t="s">
        <v>19</v>
      </c>
      <c r="D6178" s="408">
        <v>11.46</v>
      </c>
    </row>
    <row r="6179" spans="1:4" ht="67.5">
      <c r="A6179" s="408">
        <v>91368</v>
      </c>
      <c r="B6179" s="409" t="s">
        <v>3160</v>
      </c>
      <c r="C6179" s="408" t="s">
        <v>19</v>
      </c>
      <c r="D6179" s="408">
        <v>4.01</v>
      </c>
    </row>
    <row r="6180" spans="1:4" ht="81">
      <c r="A6180" s="408">
        <v>91369</v>
      </c>
      <c r="B6180" s="409" t="s">
        <v>3161</v>
      </c>
      <c r="C6180" s="408" t="s">
        <v>19</v>
      </c>
      <c r="D6180" s="408">
        <v>0.82</v>
      </c>
    </row>
    <row r="6181" spans="1:4" ht="67.5">
      <c r="A6181" s="408">
        <v>91375</v>
      </c>
      <c r="B6181" s="409" t="s">
        <v>3162</v>
      </c>
      <c r="C6181" s="408" t="s">
        <v>19</v>
      </c>
      <c r="D6181" s="408">
        <v>6.57</v>
      </c>
    </row>
    <row r="6182" spans="1:4" ht="67.5">
      <c r="A6182" s="408">
        <v>91376</v>
      </c>
      <c r="B6182" s="409" t="s">
        <v>3163</v>
      </c>
      <c r="C6182" s="408" t="s">
        <v>19</v>
      </c>
      <c r="D6182" s="408">
        <v>2.62</v>
      </c>
    </row>
    <row r="6183" spans="1:4" ht="67.5">
      <c r="A6183" s="408">
        <v>91377</v>
      </c>
      <c r="B6183" s="409" t="s">
        <v>3164</v>
      </c>
      <c r="C6183" s="408" t="s">
        <v>19</v>
      </c>
      <c r="D6183" s="408">
        <v>0.53</v>
      </c>
    </row>
    <row r="6184" spans="1:4" ht="81">
      <c r="A6184" s="408">
        <v>91380</v>
      </c>
      <c r="B6184" s="409" t="s">
        <v>3165</v>
      </c>
      <c r="C6184" s="408" t="s">
        <v>19</v>
      </c>
      <c r="D6184" s="408">
        <v>12.97</v>
      </c>
    </row>
    <row r="6185" spans="1:4" ht="81">
      <c r="A6185" s="408">
        <v>91381</v>
      </c>
      <c r="B6185" s="409" t="s">
        <v>3166</v>
      </c>
      <c r="C6185" s="408" t="s">
        <v>19</v>
      </c>
      <c r="D6185" s="408">
        <v>4.53</v>
      </c>
    </row>
    <row r="6186" spans="1:4" ht="81">
      <c r="A6186" s="408">
        <v>91382</v>
      </c>
      <c r="B6186" s="409" t="s">
        <v>3167</v>
      </c>
      <c r="C6186" s="408" t="s">
        <v>19</v>
      </c>
      <c r="D6186" s="408">
        <v>0.93</v>
      </c>
    </row>
    <row r="6187" spans="1:4" ht="81">
      <c r="A6187" s="408">
        <v>91383</v>
      </c>
      <c r="B6187" s="409" t="s">
        <v>3168</v>
      </c>
      <c r="C6187" s="408" t="s">
        <v>19</v>
      </c>
      <c r="D6187" s="408">
        <v>24.31</v>
      </c>
    </row>
    <row r="6188" spans="1:4" ht="81">
      <c r="A6188" s="408">
        <v>91384</v>
      </c>
      <c r="B6188" s="409" t="s">
        <v>3169</v>
      </c>
      <c r="C6188" s="408" t="s">
        <v>19</v>
      </c>
      <c r="D6188" s="408">
        <v>117</v>
      </c>
    </row>
    <row r="6189" spans="1:4" ht="94.5">
      <c r="A6189" s="408">
        <v>91390</v>
      </c>
      <c r="B6189" s="409" t="s">
        <v>3172</v>
      </c>
      <c r="C6189" s="408" t="s">
        <v>19</v>
      </c>
      <c r="D6189" s="408">
        <v>8.4600000000000009</v>
      </c>
    </row>
    <row r="6190" spans="1:4" ht="94.5">
      <c r="A6190" s="408">
        <v>91391</v>
      </c>
      <c r="B6190" s="409" t="s">
        <v>3173</v>
      </c>
      <c r="C6190" s="408" t="s">
        <v>19</v>
      </c>
      <c r="D6190" s="408">
        <v>3.37</v>
      </c>
    </row>
    <row r="6191" spans="1:4" ht="94.5">
      <c r="A6191" s="408">
        <v>91392</v>
      </c>
      <c r="B6191" s="409" t="s">
        <v>3174</v>
      </c>
      <c r="C6191" s="408" t="s">
        <v>19</v>
      </c>
      <c r="D6191" s="408">
        <v>0.68</v>
      </c>
    </row>
    <row r="6192" spans="1:4" ht="81">
      <c r="A6192" s="408">
        <v>91396</v>
      </c>
      <c r="B6192" s="409" t="s">
        <v>3176</v>
      </c>
      <c r="C6192" s="408" t="s">
        <v>19</v>
      </c>
      <c r="D6192" s="408">
        <v>11.29</v>
      </c>
    </row>
    <row r="6193" spans="1:4" ht="81">
      <c r="A6193" s="408">
        <v>91397</v>
      </c>
      <c r="B6193" s="409" t="s">
        <v>3177</v>
      </c>
      <c r="C6193" s="408" t="s">
        <v>19</v>
      </c>
      <c r="D6193" s="408">
        <v>4.5</v>
      </c>
    </row>
    <row r="6194" spans="1:4" ht="81">
      <c r="A6194" s="408">
        <v>91398</v>
      </c>
      <c r="B6194" s="409" t="s">
        <v>3178</v>
      </c>
      <c r="C6194" s="408" t="s">
        <v>19</v>
      </c>
      <c r="D6194" s="408">
        <v>0.92</v>
      </c>
    </row>
    <row r="6195" spans="1:4" ht="81">
      <c r="A6195" s="408">
        <v>91402</v>
      </c>
      <c r="B6195" s="409" t="s">
        <v>3179</v>
      </c>
      <c r="C6195" s="408" t="s">
        <v>19</v>
      </c>
      <c r="D6195" s="408">
        <v>0.78</v>
      </c>
    </row>
    <row r="6196" spans="1:4" ht="81">
      <c r="A6196" s="408">
        <v>91466</v>
      </c>
      <c r="B6196" s="409" t="s">
        <v>3180</v>
      </c>
      <c r="C6196" s="408" t="s">
        <v>19</v>
      </c>
      <c r="D6196" s="408">
        <v>0.72</v>
      </c>
    </row>
    <row r="6197" spans="1:4" ht="81">
      <c r="A6197" s="408">
        <v>91467</v>
      </c>
      <c r="B6197" s="409" t="s">
        <v>3181</v>
      </c>
      <c r="C6197" s="408" t="s">
        <v>19</v>
      </c>
      <c r="D6197" s="408">
        <v>96.15</v>
      </c>
    </row>
    <row r="6198" spans="1:4" ht="81">
      <c r="A6198" s="408">
        <v>91468</v>
      </c>
      <c r="B6198" s="409" t="s">
        <v>3182</v>
      </c>
      <c r="C6198" s="408" t="s">
        <v>19</v>
      </c>
      <c r="D6198" s="408">
        <v>12.81</v>
      </c>
    </row>
    <row r="6199" spans="1:4" ht="81">
      <c r="A6199" s="408">
        <v>91469</v>
      </c>
      <c r="B6199" s="409" t="s">
        <v>771</v>
      </c>
      <c r="C6199" s="408" t="s">
        <v>19</v>
      </c>
      <c r="D6199" s="408">
        <v>4.34</v>
      </c>
    </row>
    <row r="6200" spans="1:4" ht="81">
      <c r="A6200" s="408">
        <v>91484</v>
      </c>
      <c r="B6200" s="409" t="s">
        <v>3183</v>
      </c>
      <c r="C6200" s="408" t="s">
        <v>19</v>
      </c>
      <c r="D6200" s="408">
        <v>0.88</v>
      </c>
    </row>
    <row r="6201" spans="1:4" ht="94.5">
      <c r="A6201" s="408">
        <v>91485</v>
      </c>
      <c r="B6201" s="409" t="s">
        <v>3184</v>
      </c>
      <c r="C6201" s="408" t="s">
        <v>19</v>
      </c>
      <c r="D6201" s="408">
        <v>132.51</v>
      </c>
    </row>
    <row r="6202" spans="1:4" ht="54">
      <c r="A6202" s="408">
        <v>91529</v>
      </c>
      <c r="B6202" s="409" t="s">
        <v>3193</v>
      </c>
      <c r="C6202" s="408" t="s">
        <v>19</v>
      </c>
      <c r="D6202" s="408">
        <v>0.66</v>
      </c>
    </row>
    <row r="6203" spans="1:4" ht="54">
      <c r="A6203" s="408">
        <v>91530</v>
      </c>
      <c r="B6203" s="409" t="s">
        <v>3194</v>
      </c>
      <c r="C6203" s="408" t="s">
        <v>19</v>
      </c>
      <c r="D6203" s="408">
        <v>0.17</v>
      </c>
    </row>
    <row r="6204" spans="1:4" ht="54">
      <c r="A6204" s="408">
        <v>91531</v>
      </c>
      <c r="B6204" s="409" t="s">
        <v>3195</v>
      </c>
      <c r="C6204" s="408" t="s">
        <v>19</v>
      </c>
      <c r="D6204" s="408">
        <v>0.82</v>
      </c>
    </row>
    <row r="6205" spans="1:4" ht="54">
      <c r="A6205" s="408">
        <v>91532</v>
      </c>
      <c r="B6205" s="409" t="s">
        <v>3196</v>
      </c>
      <c r="C6205" s="408" t="s">
        <v>19</v>
      </c>
      <c r="D6205" s="408">
        <v>2.59</v>
      </c>
    </row>
    <row r="6206" spans="1:4" ht="81">
      <c r="A6206" s="408">
        <v>91629</v>
      </c>
      <c r="B6206" s="409" t="s">
        <v>3210</v>
      </c>
      <c r="C6206" s="408" t="s">
        <v>19</v>
      </c>
      <c r="D6206" s="408">
        <v>8.2200000000000006</v>
      </c>
    </row>
    <row r="6207" spans="1:4" ht="81">
      <c r="A6207" s="408">
        <v>91630</v>
      </c>
      <c r="B6207" s="409" t="s">
        <v>3211</v>
      </c>
      <c r="C6207" s="408" t="s">
        <v>19</v>
      </c>
      <c r="D6207" s="408">
        <v>3.28</v>
      </c>
    </row>
    <row r="6208" spans="1:4" ht="81">
      <c r="A6208" s="408">
        <v>91631</v>
      </c>
      <c r="B6208" s="409" t="s">
        <v>3212</v>
      </c>
      <c r="C6208" s="408" t="s">
        <v>19</v>
      </c>
      <c r="D6208" s="408">
        <v>0.66</v>
      </c>
    </row>
    <row r="6209" spans="1:4" ht="81">
      <c r="A6209" s="408">
        <v>91632</v>
      </c>
      <c r="B6209" s="409" t="s">
        <v>3213</v>
      </c>
      <c r="C6209" s="408" t="s">
        <v>19</v>
      </c>
      <c r="D6209" s="408">
        <v>15.43</v>
      </c>
    </row>
    <row r="6210" spans="1:4" ht="81">
      <c r="A6210" s="408">
        <v>91633</v>
      </c>
      <c r="B6210" s="409" t="s">
        <v>3214</v>
      </c>
      <c r="C6210" s="408" t="s">
        <v>19</v>
      </c>
      <c r="D6210" s="408">
        <v>81.400000000000006</v>
      </c>
    </row>
    <row r="6211" spans="1:4" ht="81">
      <c r="A6211" s="408">
        <v>91640</v>
      </c>
      <c r="B6211" s="409" t="s">
        <v>3217</v>
      </c>
      <c r="C6211" s="408" t="s">
        <v>19</v>
      </c>
      <c r="D6211" s="408">
        <v>17.37</v>
      </c>
    </row>
    <row r="6212" spans="1:4" ht="81">
      <c r="A6212" s="408">
        <v>91641</v>
      </c>
      <c r="B6212" s="409" t="s">
        <v>3218</v>
      </c>
      <c r="C6212" s="408" t="s">
        <v>19</v>
      </c>
      <c r="D6212" s="408">
        <v>6.93</v>
      </c>
    </row>
    <row r="6213" spans="1:4" ht="94.5">
      <c r="A6213" s="408">
        <v>91642</v>
      </c>
      <c r="B6213" s="409" t="s">
        <v>3219</v>
      </c>
      <c r="C6213" s="408" t="s">
        <v>19</v>
      </c>
      <c r="D6213" s="408">
        <v>1.41</v>
      </c>
    </row>
    <row r="6214" spans="1:4" ht="81">
      <c r="A6214" s="408">
        <v>91643</v>
      </c>
      <c r="B6214" s="409" t="s">
        <v>3220</v>
      </c>
      <c r="C6214" s="408" t="s">
        <v>19</v>
      </c>
      <c r="D6214" s="408">
        <v>32.58</v>
      </c>
    </row>
    <row r="6215" spans="1:4" ht="94.5">
      <c r="A6215" s="408">
        <v>91644</v>
      </c>
      <c r="B6215" s="409" t="s">
        <v>3221</v>
      </c>
      <c r="C6215" s="408" t="s">
        <v>19</v>
      </c>
      <c r="D6215" s="408">
        <v>183.12</v>
      </c>
    </row>
    <row r="6216" spans="1:4" ht="54">
      <c r="A6216" s="408">
        <v>91688</v>
      </c>
      <c r="B6216" s="409" t="s">
        <v>3224</v>
      </c>
      <c r="C6216" s="408" t="s">
        <v>19</v>
      </c>
      <c r="D6216" s="408">
        <v>0.09</v>
      </c>
    </row>
    <row r="6217" spans="1:4" ht="40.5">
      <c r="A6217" s="408">
        <v>91689</v>
      </c>
      <c r="B6217" s="409" t="s">
        <v>3225</v>
      </c>
      <c r="C6217" s="408" t="s">
        <v>19</v>
      </c>
      <c r="D6217" s="408">
        <v>0.01</v>
      </c>
    </row>
    <row r="6218" spans="1:4" ht="40.5">
      <c r="A6218" s="408">
        <v>91690</v>
      </c>
      <c r="B6218" s="409" t="s">
        <v>3226</v>
      </c>
      <c r="C6218" s="408" t="s">
        <v>19</v>
      </c>
      <c r="D6218" s="408">
        <v>0.06</v>
      </c>
    </row>
    <row r="6219" spans="1:4" ht="54">
      <c r="A6219" s="408">
        <v>91691</v>
      </c>
      <c r="B6219" s="409" t="s">
        <v>3227</v>
      </c>
      <c r="C6219" s="408" t="s">
        <v>19</v>
      </c>
      <c r="D6219" s="408">
        <v>1.87</v>
      </c>
    </row>
    <row r="6220" spans="1:4" ht="40.5">
      <c r="A6220" s="408">
        <v>92040</v>
      </c>
      <c r="B6220" s="409" t="s">
        <v>3364</v>
      </c>
      <c r="C6220" s="408" t="s">
        <v>19</v>
      </c>
      <c r="D6220" s="408">
        <v>4.13</v>
      </c>
    </row>
    <row r="6221" spans="1:4" ht="40.5">
      <c r="A6221" s="408">
        <v>92041</v>
      </c>
      <c r="B6221" s="409" t="s">
        <v>3365</v>
      </c>
      <c r="C6221" s="408" t="s">
        <v>19</v>
      </c>
      <c r="D6221" s="408">
        <v>0.82</v>
      </c>
    </row>
    <row r="6222" spans="1:4" ht="40.5">
      <c r="A6222" s="408">
        <v>92042</v>
      </c>
      <c r="B6222" s="409" t="s">
        <v>3366</v>
      </c>
      <c r="C6222" s="408" t="s">
        <v>19</v>
      </c>
      <c r="D6222" s="408">
        <v>3.44</v>
      </c>
    </row>
    <row r="6223" spans="1:4" ht="94.5">
      <c r="A6223" s="408">
        <v>92101</v>
      </c>
      <c r="B6223" s="409" t="s">
        <v>3369</v>
      </c>
      <c r="C6223" s="408" t="s">
        <v>19</v>
      </c>
      <c r="D6223" s="408">
        <v>12.96</v>
      </c>
    </row>
    <row r="6224" spans="1:4" ht="94.5">
      <c r="A6224" s="408">
        <v>92102</v>
      </c>
      <c r="B6224" s="409" t="s">
        <v>3370</v>
      </c>
      <c r="C6224" s="408" t="s">
        <v>19</v>
      </c>
      <c r="D6224" s="408">
        <v>5.17</v>
      </c>
    </row>
    <row r="6225" spans="1:4" ht="94.5">
      <c r="A6225" s="408">
        <v>92103</v>
      </c>
      <c r="B6225" s="409" t="s">
        <v>3371</v>
      </c>
      <c r="C6225" s="408" t="s">
        <v>19</v>
      </c>
      <c r="D6225" s="408">
        <v>1.05</v>
      </c>
    </row>
    <row r="6226" spans="1:4" ht="94.5">
      <c r="A6226" s="408">
        <v>92104</v>
      </c>
      <c r="B6226" s="409" t="s">
        <v>3372</v>
      </c>
      <c r="C6226" s="408" t="s">
        <v>19</v>
      </c>
      <c r="D6226" s="408">
        <v>24.32</v>
      </c>
    </row>
    <row r="6227" spans="1:4" ht="94.5">
      <c r="A6227" s="408">
        <v>92105</v>
      </c>
      <c r="B6227" s="409" t="s">
        <v>12061</v>
      </c>
      <c r="C6227" s="408" t="s">
        <v>19</v>
      </c>
      <c r="D6227" s="408">
        <v>117</v>
      </c>
    </row>
    <row r="6228" spans="1:4" ht="54">
      <c r="A6228" s="408">
        <v>92108</v>
      </c>
      <c r="B6228" s="409" t="s">
        <v>807</v>
      </c>
      <c r="C6228" s="408" t="s">
        <v>19</v>
      </c>
      <c r="D6228" s="408">
        <v>0.75</v>
      </c>
    </row>
    <row r="6229" spans="1:4" ht="54">
      <c r="A6229" s="408">
        <v>92109</v>
      </c>
      <c r="B6229" s="409" t="s">
        <v>808</v>
      </c>
      <c r="C6229" s="408" t="s">
        <v>19</v>
      </c>
      <c r="D6229" s="408">
        <v>0.17</v>
      </c>
    </row>
    <row r="6230" spans="1:4" ht="54">
      <c r="A6230" s="408">
        <v>92110</v>
      </c>
      <c r="B6230" s="409" t="s">
        <v>809</v>
      </c>
      <c r="C6230" s="408" t="s">
        <v>19</v>
      </c>
      <c r="D6230" s="408">
        <v>0.59</v>
      </c>
    </row>
    <row r="6231" spans="1:4" ht="54">
      <c r="A6231" s="408">
        <v>92111</v>
      </c>
      <c r="B6231" s="409" t="s">
        <v>810</v>
      </c>
      <c r="C6231" s="408" t="s">
        <v>19</v>
      </c>
      <c r="D6231" s="408">
        <v>0.73</v>
      </c>
    </row>
    <row r="6232" spans="1:4" ht="27">
      <c r="A6232" s="408">
        <v>92114</v>
      </c>
      <c r="B6232" s="409" t="s">
        <v>813</v>
      </c>
      <c r="C6232" s="408" t="s">
        <v>19</v>
      </c>
      <c r="D6232" s="408">
        <v>0.08</v>
      </c>
    </row>
    <row r="6233" spans="1:4" ht="27">
      <c r="A6233" s="408">
        <v>92115</v>
      </c>
      <c r="B6233" s="409" t="s">
        <v>814</v>
      </c>
      <c r="C6233" s="408" t="s">
        <v>19</v>
      </c>
      <c r="D6233" s="408">
        <v>0.01</v>
      </c>
    </row>
    <row r="6234" spans="1:4" ht="27">
      <c r="A6234" s="408">
        <v>92116</v>
      </c>
      <c r="B6234" s="409" t="s">
        <v>815</v>
      </c>
      <c r="C6234" s="408" t="s">
        <v>19</v>
      </c>
      <c r="D6234" s="408">
        <v>0.1</v>
      </c>
    </row>
    <row r="6235" spans="1:4" ht="40.5">
      <c r="A6235" s="408">
        <v>92133</v>
      </c>
      <c r="B6235" s="409" t="s">
        <v>3375</v>
      </c>
      <c r="C6235" s="408" t="s">
        <v>19</v>
      </c>
      <c r="D6235" s="408">
        <v>7.6</v>
      </c>
    </row>
    <row r="6236" spans="1:4" ht="40.5">
      <c r="A6236" s="408">
        <v>92134</v>
      </c>
      <c r="B6236" s="409" t="s">
        <v>3376</v>
      </c>
      <c r="C6236" s="408" t="s">
        <v>19</v>
      </c>
      <c r="D6236" s="408">
        <v>2.2799999999999998</v>
      </c>
    </row>
    <row r="6237" spans="1:4" ht="40.5">
      <c r="A6237" s="408">
        <v>92135</v>
      </c>
      <c r="B6237" s="409" t="s">
        <v>3377</v>
      </c>
      <c r="C6237" s="408" t="s">
        <v>19</v>
      </c>
      <c r="D6237" s="408">
        <v>0.47</v>
      </c>
    </row>
    <row r="6238" spans="1:4" ht="40.5">
      <c r="A6238" s="408">
        <v>92136</v>
      </c>
      <c r="B6238" s="409" t="s">
        <v>3378</v>
      </c>
      <c r="C6238" s="408" t="s">
        <v>19</v>
      </c>
      <c r="D6238" s="408">
        <v>9.51</v>
      </c>
    </row>
    <row r="6239" spans="1:4" ht="40.5">
      <c r="A6239" s="408">
        <v>92137</v>
      </c>
      <c r="B6239" s="409" t="s">
        <v>3379</v>
      </c>
      <c r="C6239" s="408" t="s">
        <v>19</v>
      </c>
      <c r="D6239" s="408">
        <v>91.58</v>
      </c>
    </row>
    <row r="6240" spans="1:4" ht="54">
      <c r="A6240" s="408">
        <v>92140</v>
      </c>
      <c r="B6240" s="409" t="s">
        <v>821</v>
      </c>
      <c r="C6240" s="408" t="s">
        <v>19</v>
      </c>
      <c r="D6240" s="408">
        <v>2.3199999999999998</v>
      </c>
    </row>
    <row r="6241" spans="1:4" ht="54">
      <c r="A6241" s="408">
        <v>92141</v>
      </c>
      <c r="B6241" s="409" t="s">
        <v>822</v>
      </c>
      <c r="C6241" s="408" t="s">
        <v>19</v>
      </c>
      <c r="D6241" s="408">
        <v>0.69</v>
      </c>
    </row>
    <row r="6242" spans="1:4" ht="54">
      <c r="A6242" s="408">
        <v>92142</v>
      </c>
      <c r="B6242" s="409" t="s">
        <v>823</v>
      </c>
      <c r="C6242" s="408" t="s">
        <v>19</v>
      </c>
      <c r="D6242" s="408">
        <v>0.14000000000000001</v>
      </c>
    </row>
    <row r="6243" spans="1:4" ht="54">
      <c r="A6243" s="408">
        <v>92143</v>
      </c>
      <c r="B6243" s="409" t="s">
        <v>824</v>
      </c>
      <c r="C6243" s="408" t="s">
        <v>19</v>
      </c>
      <c r="D6243" s="408">
        <v>2.9</v>
      </c>
    </row>
    <row r="6244" spans="1:4" ht="54">
      <c r="A6244" s="408">
        <v>92144</v>
      </c>
      <c r="B6244" s="409" t="s">
        <v>825</v>
      </c>
      <c r="C6244" s="408" t="s">
        <v>19</v>
      </c>
      <c r="D6244" s="408">
        <v>65.27</v>
      </c>
    </row>
    <row r="6245" spans="1:4" ht="81">
      <c r="A6245" s="408">
        <v>92237</v>
      </c>
      <c r="B6245" s="409" t="s">
        <v>3397</v>
      </c>
      <c r="C6245" s="408" t="s">
        <v>19</v>
      </c>
      <c r="D6245" s="408">
        <v>12.72</v>
      </c>
    </row>
    <row r="6246" spans="1:4" ht="81">
      <c r="A6246" s="408">
        <v>92238</v>
      </c>
      <c r="B6246" s="409" t="s">
        <v>3398</v>
      </c>
      <c r="C6246" s="408" t="s">
        <v>19</v>
      </c>
      <c r="D6246" s="408">
        <v>5.07</v>
      </c>
    </row>
    <row r="6247" spans="1:4" ht="94.5">
      <c r="A6247" s="408">
        <v>92239</v>
      </c>
      <c r="B6247" s="409" t="s">
        <v>3399</v>
      </c>
      <c r="C6247" s="408" t="s">
        <v>19</v>
      </c>
      <c r="D6247" s="408">
        <v>1.03</v>
      </c>
    </row>
    <row r="6248" spans="1:4" ht="81">
      <c r="A6248" s="408">
        <v>92240</v>
      </c>
      <c r="B6248" s="409" t="s">
        <v>3400</v>
      </c>
      <c r="C6248" s="408" t="s">
        <v>19</v>
      </c>
      <c r="D6248" s="408">
        <v>23.86</v>
      </c>
    </row>
    <row r="6249" spans="1:4" ht="94.5">
      <c r="A6249" s="408">
        <v>92241</v>
      </c>
      <c r="B6249" s="409" t="s">
        <v>3401</v>
      </c>
      <c r="C6249" s="408" t="s">
        <v>19</v>
      </c>
      <c r="D6249" s="408">
        <v>167.88</v>
      </c>
    </row>
    <row r="6250" spans="1:4" ht="54">
      <c r="A6250" s="408">
        <v>92712</v>
      </c>
      <c r="B6250" s="409" t="s">
        <v>3707</v>
      </c>
      <c r="C6250" s="408" t="s">
        <v>19</v>
      </c>
      <c r="D6250" s="408">
        <v>0.27</v>
      </c>
    </row>
    <row r="6251" spans="1:4" ht="54">
      <c r="A6251" s="408">
        <v>92713</v>
      </c>
      <c r="B6251" s="409" t="s">
        <v>3708</v>
      </c>
      <c r="C6251" s="408" t="s">
        <v>19</v>
      </c>
      <c r="D6251" s="408">
        <v>0.06</v>
      </c>
    </row>
    <row r="6252" spans="1:4" ht="54">
      <c r="A6252" s="408">
        <v>92714</v>
      </c>
      <c r="B6252" s="409" t="s">
        <v>3709</v>
      </c>
      <c r="C6252" s="408" t="s">
        <v>19</v>
      </c>
      <c r="D6252" s="408">
        <v>0.34</v>
      </c>
    </row>
    <row r="6253" spans="1:4" ht="54">
      <c r="A6253" s="408">
        <v>92715</v>
      </c>
      <c r="B6253" s="409" t="s">
        <v>3710</v>
      </c>
      <c r="C6253" s="408" t="s">
        <v>19</v>
      </c>
      <c r="D6253" s="408">
        <v>21.9</v>
      </c>
    </row>
    <row r="6254" spans="1:4" ht="54">
      <c r="A6254" s="408">
        <v>92956</v>
      </c>
      <c r="B6254" s="409" t="s">
        <v>3887</v>
      </c>
      <c r="C6254" s="408" t="s">
        <v>19</v>
      </c>
      <c r="D6254" s="408">
        <v>5.01</v>
      </c>
    </row>
    <row r="6255" spans="1:4" ht="40.5">
      <c r="A6255" s="408">
        <v>92957</v>
      </c>
      <c r="B6255" s="409" t="s">
        <v>3888</v>
      </c>
      <c r="C6255" s="408" t="s">
        <v>19</v>
      </c>
      <c r="D6255" s="408">
        <v>1.1200000000000001</v>
      </c>
    </row>
    <row r="6256" spans="1:4" ht="40.5">
      <c r="A6256" s="408">
        <v>92958</v>
      </c>
      <c r="B6256" s="409" t="s">
        <v>3889</v>
      </c>
      <c r="C6256" s="408" t="s">
        <v>19</v>
      </c>
      <c r="D6256" s="408">
        <v>5.48</v>
      </c>
    </row>
    <row r="6257" spans="1:4" ht="54">
      <c r="A6257" s="408">
        <v>92959</v>
      </c>
      <c r="B6257" s="409" t="s">
        <v>3890</v>
      </c>
      <c r="C6257" s="408" t="s">
        <v>19</v>
      </c>
      <c r="D6257" s="408">
        <v>7.1</v>
      </c>
    </row>
    <row r="6258" spans="1:4" ht="40.5">
      <c r="A6258" s="408">
        <v>92963</v>
      </c>
      <c r="B6258" s="409" t="s">
        <v>3893</v>
      </c>
      <c r="C6258" s="408" t="s">
        <v>19</v>
      </c>
      <c r="D6258" s="408">
        <v>1.1000000000000001</v>
      </c>
    </row>
    <row r="6259" spans="1:4" ht="40.5">
      <c r="A6259" s="408">
        <v>92964</v>
      </c>
      <c r="B6259" s="409" t="s">
        <v>881</v>
      </c>
      <c r="C6259" s="408" t="s">
        <v>19</v>
      </c>
      <c r="D6259" s="408">
        <v>0.24</v>
      </c>
    </row>
    <row r="6260" spans="1:4" ht="40.5">
      <c r="A6260" s="408">
        <v>92965</v>
      </c>
      <c r="B6260" s="409" t="s">
        <v>3894</v>
      </c>
      <c r="C6260" s="408" t="s">
        <v>19</v>
      </c>
      <c r="D6260" s="408">
        <v>1.37</v>
      </c>
    </row>
    <row r="6261" spans="1:4" ht="94.5">
      <c r="A6261" s="408">
        <v>93220</v>
      </c>
      <c r="B6261" s="409" t="s">
        <v>3977</v>
      </c>
      <c r="C6261" s="408" t="s">
        <v>19</v>
      </c>
      <c r="D6261" s="408">
        <v>167.78</v>
      </c>
    </row>
    <row r="6262" spans="1:4" ht="81">
      <c r="A6262" s="408">
        <v>93221</v>
      </c>
      <c r="B6262" s="409" t="s">
        <v>3978</v>
      </c>
      <c r="C6262" s="408" t="s">
        <v>19</v>
      </c>
      <c r="D6262" s="408">
        <v>44.07</v>
      </c>
    </row>
    <row r="6263" spans="1:4" ht="94.5">
      <c r="A6263" s="408">
        <v>93222</v>
      </c>
      <c r="B6263" s="409" t="s">
        <v>3979</v>
      </c>
      <c r="C6263" s="408" t="s">
        <v>19</v>
      </c>
      <c r="D6263" s="408">
        <v>209.96</v>
      </c>
    </row>
    <row r="6264" spans="1:4" ht="94.5">
      <c r="A6264" s="408">
        <v>93223</v>
      </c>
      <c r="B6264" s="409" t="s">
        <v>3980</v>
      </c>
      <c r="C6264" s="408" t="s">
        <v>19</v>
      </c>
      <c r="D6264" s="408">
        <v>180.48</v>
      </c>
    </row>
    <row r="6265" spans="1:4" ht="54">
      <c r="A6265" s="408">
        <v>93229</v>
      </c>
      <c r="B6265" s="409" t="s">
        <v>894</v>
      </c>
      <c r="C6265" s="408" t="s">
        <v>19</v>
      </c>
      <c r="D6265" s="408">
        <v>0.32</v>
      </c>
    </row>
    <row r="6266" spans="1:4" ht="54">
      <c r="A6266" s="408">
        <v>93230</v>
      </c>
      <c r="B6266" s="409" t="s">
        <v>895</v>
      </c>
      <c r="C6266" s="408" t="s">
        <v>19</v>
      </c>
      <c r="D6266" s="408">
        <v>7.0000000000000007E-2</v>
      </c>
    </row>
    <row r="6267" spans="1:4" ht="54">
      <c r="A6267" s="408">
        <v>93231</v>
      </c>
      <c r="B6267" s="409" t="s">
        <v>896</v>
      </c>
      <c r="C6267" s="408" t="s">
        <v>19</v>
      </c>
      <c r="D6267" s="408">
        <v>0.3</v>
      </c>
    </row>
    <row r="6268" spans="1:4" ht="67.5">
      <c r="A6268" s="408">
        <v>93232</v>
      </c>
      <c r="B6268" s="409" t="s">
        <v>3983</v>
      </c>
      <c r="C6268" s="408" t="s">
        <v>19</v>
      </c>
      <c r="D6268" s="408">
        <v>3.59</v>
      </c>
    </row>
    <row r="6269" spans="1:4" ht="40.5">
      <c r="A6269" s="408">
        <v>93235</v>
      </c>
      <c r="B6269" s="409" t="s">
        <v>3984</v>
      </c>
      <c r="C6269" s="408" t="s">
        <v>19</v>
      </c>
      <c r="D6269" s="408">
        <v>1.1399999999999999</v>
      </c>
    </row>
    <row r="6270" spans="1:4" ht="67.5">
      <c r="A6270" s="408">
        <v>93238</v>
      </c>
      <c r="B6270" s="409" t="s">
        <v>3985</v>
      </c>
      <c r="C6270" s="408" t="s">
        <v>19</v>
      </c>
      <c r="D6270" s="408">
        <v>1.1599999999999999</v>
      </c>
    </row>
    <row r="6271" spans="1:4" ht="67.5">
      <c r="A6271" s="408">
        <v>93239</v>
      </c>
      <c r="B6271" s="409" t="s">
        <v>3986</v>
      </c>
      <c r="C6271" s="408" t="s">
        <v>19</v>
      </c>
      <c r="D6271" s="408">
        <v>5.27</v>
      </c>
    </row>
    <row r="6272" spans="1:4" ht="67.5">
      <c r="A6272" s="408">
        <v>93240</v>
      </c>
      <c r="B6272" s="409" t="s">
        <v>3987</v>
      </c>
      <c r="C6272" s="408" t="s">
        <v>19</v>
      </c>
      <c r="D6272" s="408">
        <v>8.64</v>
      </c>
    </row>
    <row r="6273" spans="1:4" ht="40.5">
      <c r="A6273" s="408">
        <v>93267</v>
      </c>
      <c r="B6273" s="409" t="s">
        <v>3988</v>
      </c>
      <c r="C6273" s="408" t="s">
        <v>19</v>
      </c>
      <c r="D6273" s="408">
        <v>22.42</v>
      </c>
    </row>
    <row r="6274" spans="1:4" ht="40.5">
      <c r="A6274" s="408">
        <v>93269</v>
      </c>
      <c r="B6274" s="409" t="s">
        <v>3989</v>
      </c>
      <c r="C6274" s="408" t="s">
        <v>19</v>
      </c>
      <c r="D6274" s="408">
        <v>5.04</v>
      </c>
    </row>
    <row r="6275" spans="1:4" ht="40.5">
      <c r="A6275" s="408">
        <v>93270</v>
      </c>
      <c r="B6275" s="409" t="s">
        <v>3990</v>
      </c>
      <c r="C6275" s="408" t="s">
        <v>19</v>
      </c>
      <c r="D6275" s="408">
        <v>24.52</v>
      </c>
    </row>
    <row r="6276" spans="1:4" ht="54">
      <c r="A6276" s="408">
        <v>93271</v>
      </c>
      <c r="B6276" s="409" t="s">
        <v>3991</v>
      </c>
      <c r="C6276" s="408" t="s">
        <v>19</v>
      </c>
      <c r="D6276" s="408">
        <v>5.51</v>
      </c>
    </row>
    <row r="6277" spans="1:4" ht="40.5">
      <c r="A6277" s="408">
        <v>93277</v>
      </c>
      <c r="B6277" s="409" t="s">
        <v>3994</v>
      </c>
      <c r="C6277" s="408" t="s">
        <v>19</v>
      </c>
      <c r="D6277" s="408">
        <v>0.27</v>
      </c>
    </row>
    <row r="6278" spans="1:4" ht="40.5">
      <c r="A6278" s="408">
        <v>93278</v>
      </c>
      <c r="B6278" s="409" t="s">
        <v>3995</v>
      </c>
      <c r="C6278" s="408" t="s">
        <v>19</v>
      </c>
      <c r="D6278" s="408">
        <v>0.06</v>
      </c>
    </row>
    <row r="6279" spans="1:4" ht="40.5">
      <c r="A6279" s="408">
        <v>93279</v>
      </c>
      <c r="B6279" s="409" t="s">
        <v>3996</v>
      </c>
      <c r="C6279" s="408" t="s">
        <v>19</v>
      </c>
      <c r="D6279" s="408">
        <v>0.25</v>
      </c>
    </row>
    <row r="6280" spans="1:4" ht="54">
      <c r="A6280" s="408">
        <v>93280</v>
      </c>
      <c r="B6280" s="409" t="s">
        <v>3997</v>
      </c>
      <c r="C6280" s="408" t="s">
        <v>19</v>
      </c>
      <c r="D6280" s="408">
        <v>0.46</v>
      </c>
    </row>
    <row r="6281" spans="1:4" ht="54">
      <c r="A6281" s="408">
        <v>93283</v>
      </c>
      <c r="B6281" s="409" t="s">
        <v>4000</v>
      </c>
      <c r="C6281" s="408" t="s">
        <v>19</v>
      </c>
      <c r="D6281" s="408">
        <v>47.13</v>
      </c>
    </row>
    <row r="6282" spans="1:4" ht="54">
      <c r="A6282" s="408">
        <v>93284</v>
      </c>
      <c r="B6282" s="409" t="s">
        <v>4001</v>
      </c>
      <c r="C6282" s="408" t="s">
        <v>19</v>
      </c>
      <c r="D6282" s="408">
        <v>16.14</v>
      </c>
    </row>
    <row r="6283" spans="1:4" ht="54">
      <c r="A6283" s="408">
        <v>93285</v>
      </c>
      <c r="B6283" s="409" t="s">
        <v>4002</v>
      </c>
      <c r="C6283" s="408" t="s">
        <v>19</v>
      </c>
      <c r="D6283" s="408">
        <v>75.760000000000005</v>
      </c>
    </row>
    <row r="6284" spans="1:4" ht="54">
      <c r="A6284" s="408">
        <v>93286</v>
      </c>
      <c r="B6284" s="409" t="s">
        <v>4003</v>
      </c>
      <c r="C6284" s="408" t="s">
        <v>19</v>
      </c>
      <c r="D6284" s="408">
        <v>130.38999999999999</v>
      </c>
    </row>
    <row r="6285" spans="1:4" ht="54">
      <c r="A6285" s="408">
        <v>93296</v>
      </c>
      <c r="B6285" s="409" t="s">
        <v>4006</v>
      </c>
      <c r="C6285" s="408" t="s">
        <v>19</v>
      </c>
      <c r="D6285" s="408">
        <v>3.29</v>
      </c>
    </row>
    <row r="6286" spans="1:4" ht="81">
      <c r="A6286" s="408">
        <v>93397</v>
      </c>
      <c r="B6286" s="409" t="s">
        <v>4026</v>
      </c>
      <c r="C6286" s="408" t="s">
        <v>19</v>
      </c>
      <c r="D6286" s="408">
        <v>8.2200000000000006</v>
      </c>
    </row>
    <row r="6287" spans="1:4" ht="81">
      <c r="A6287" s="408">
        <v>93398</v>
      </c>
      <c r="B6287" s="409" t="s">
        <v>4027</v>
      </c>
      <c r="C6287" s="408" t="s">
        <v>19</v>
      </c>
      <c r="D6287" s="408">
        <v>3.28</v>
      </c>
    </row>
    <row r="6288" spans="1:4" ht="81">
      <c r="A6288" s="408">
        <v>93399</v>
      </c>
      <c r="B6288" s="409" t="s">
        <v>4028</v>
      </c>
      <c r="C6288" s="408" t="s">
        <v>19</v>
      </c>
      <c r="D6288" s="408">
        <v>0.66</v>
      </c>
    </row>
    <row r="6289" spans="1:4" ht="81">
      <c r="A6289" s="408">
        <v>93400</v>
      </c>
      <c r="B6289" s="409" t="s">
        <v>4029</v>
      </c>
      <c r="C6289" s="408" t="s">
        <v>19</v>
      </c>
      <c r="D6289" s="408">
        <v>15.43</v>
      </c>
    </row>
    <row r="6290" spans="1:4" ht="81">
      <c r="A6290" s="408">
        <v>93401</v>
      </c>
      <c r="B6290" s="409" t="s">
        <v>4030</v>
      </c>
      <c r="C6290" s="408" t="s">
        <v>19</v>
      </c>
      <c r="D6290" s="408">
        <v>96.15</v>
      </c>
    </row>
    <row r="6291" spans="1:4" ht="108">
      <c r="A6291" s="408">
        <v>93404</v>
      </c>
      <c r="B6291" s="409" t="s">
        <v>4032</v>
      </c>
      <c r="C6291" s="408" t="s">
        <v>19</v>
      </c>
      <c r="D6291" s="408">
        <v>3.65</v>
      </c>
    </row>
    <row r="6292" spans="1:4" ht="108">
      <c r="A6292" s="408">
        <v>93405</v>
      </c>
      <c r="B6292" s="409" t="s">
        <v>4033</v>
      </c>
      <c r="C6292" s="408" t="s">
        <v>19</v>
      </c>
      <c r="D6292" s="408">
        <v>0.72</v>
      </c>
    </row>
    <row r="6293" spans="1:4" ht="108">
      <c r="A6293" s="408">
        <v>93406</v>
      </c>
      <c r="B6293" s="409" t="s">
        <v>4034</v>
      </c>
      <c r="C6293" s="408" t="s">
        <v>19</v>
      </c>
      <c r="D6293" s="408">
        <v>4.5599999999999996</v>
      </c>
    </row>
    <row r="6294" spans="1:4" ht="108">
      <c r="A6294" s="408">
        <v>93407</v>
      </c>
      <c r="B6294" s="409" t="s">
        <v>4035</v>
      </c>
      <c r="C6294" s="408" t="s">
        <v>19</v>
      </c>
      <c r="D6294" s="408">
        <v>32.06</v>
      </c>
    </row>
    <row r="6295" spans="1:4" ht="40.5">
      <c r="A6295" s="408">
        <v>93411</v>
      </c>
      <c r="B6295" s="409" t="s">
        <v>4038</v>
      </c>
      <c r="C6295" s="408" t="s">
        <v>19</v>
      </c>
      <c r="D6295" s="408">
        <v>0.16</v>
      </c>
    </row>
    <row r="6296" spans="1:4" ht="40.5">
      <c r="A6296" s="408">
        <v>93412</v>
      </c>
      <c r="B6296" s="409" t="s">
        <v>4039</v>
      </c>
      <c r="C6296" s="408" t="s">
        <v>19</v>
      </c>
      <c r="D6296" s="408">
        <v>0.05</v>
      </c>
    </row>
    <row r="6297" spans="1:4" ht="40.5">
      <c r="A6297" s="408">
        <v>93413</v>
      </c>
      <c r="B6297" s="409" t="s">
        <v>4040</v>
      </c>
      <c r="C6297" s="408" t="s">
        <v>19</v>
      </c>
      <c r="D6297" s="408">
        <v>0.14000000000000001</v>
      </c>
    </row>
    <row r="6298" spans="1:4" ht="54">
      <c r="A6298" s="408">
        <v>93414</v>
      </c>
      <c r="B6298" s="409" t="s">
        <v>4041</v>
      </c>
      <c r="C6298" s="408" t="s">
        <v>19</v>
      </c>
      <c r="D6298" s="408">
        <v>8.3800000000000008</v>
      </c>
    </row>
    <row r="6299" spans="1:4" ht="40.5">
      <c r="A6299" s="408">
        <v>93417</v>
      </c>
      <c r="B6299" s="409" t="s">
        <v>4044</v>
      </c>
      <c r="C6299" s="408" t="s">
        <v>19</v>
      </c>
      <c r="D6299" s="408">
        <v>2.11</v>
      </c>
    </row>
    <row r="6300" spans="1:4" ht="27">
      <c r="A6300" s="408">
        <v>93418</v>
      </c>
      <c r="B6300" s="409" t="s">
        <v>4045</v>
      </c>
      <c r="C6300" s="408" t="s">
        <v>19</v>
      </c>
      <c r="D6300" s="408">
        <v>0.72</v>
      </c>
    </row>
    <row r="6301" spans="1:4" ht="40.5">
      <c r="A6301" s="408">
        <v>93419</v>
      </c>
      <c r="B6301" s="409" t="s">
        <v>901</v>
      </c>
      <c r="C6301" s="408" t="s">
        <v>19</v>
      </c>
      <c r="D6301" s="408">
        <v>1.88</v>
      </c>
    </row>
    <row r="6302" spans="1:4" ht="40.5">
      <c r="A6302" s="408">
        <v>93420</v>
      </c>
      <c r="B6302" s="409" t="s">
        <v>4046</v>
      </c>
      <c r="C6302" s="408" t="s">
        <v>19</v>
      </c>
      <c r="D6302" s="408">
        <v>40.78</v>
      </c>
    </row>
    <row r="6303" spans="1:4" ht="40.5">
      <c r="A6303" s="408">
        <v>93423</v>
      </c>
      <c r="B6303" s="409" t="s">
        <v>4047</v>
      </c>
      <c r="C6303" s="408" t="s">
        <v>19</v>
      </c>
      <c r="D6303" s="408">
        <v>2.98</v>
      </c>
    </row>
    <row r="6304" spans="1:4" ht="40.5">
      <c r="A6304" s="408">
        <v>93424</v>
      </c>
      <c r="B6304" s="409" t="s">
        <v>4048</v>
      </c>
      <c r="C6304" s="408" t="s">
        <v>19</v>
      </c>
      <c r="D6304" s="408">
        <v>1.02</v>
      </c>
    </row>
    <row r="6305" spans="1:4" ht="40.5">
      <c r="A6305" s="408">
        <v>93425</v>
      </c>
      <c r="B6305" s="409" t="s">
        <v>4049</v>
      </c>
      <c r="C6305" s="408" t="s">
        <v>19</v>
      </c>
      <c r="D6305" s="408">
        <v>2.66</v>
      </c>
    </row>
    <row r="6306" spans="1:4" ht="40.5">
      <c r="A6306" s="408">
        <v>93426</v>
      </c>
      <c r="B6306" s="409" t="s">
        <v>4050</v>
      </c>
      <c r="C6306" s="408" t="s">
        <v>19</v>
      </c>
      <c r="D6306" s="408">
        <v>97.45</v>
      </c>
    </row>
    <row r="6307" spans="1:4" ht="40.5">
      <c r="A6307" s="408">
        <v>93429</v>
      </c>
      <c r="B6307" s="409" t="s">
        <v>4053</v>
      </c>
      <c r="C6307" s="408" t="s">
        <v>19</v>
      </c>
      <c r="D6307" s="408">
        <v>64</v>
      </c>
    </row>
    <row r="6308" spans="1:4" ht="40.5">
      <c r="A6308" s="408">
        <v>93430</v>
      </c>
      <c r="B6308" s="409" t="s">
        <v>4054</v>
      </c>
      <c r="C6308" s="408" t="s">
        <v>19</v>
      </c>
      <c r="D6308" s="408">
        <v>21.92</v>
      </c>
    </row>
    <row r="6309" spans="1:4" ht="40.5">
      <c r="A6309" s="408">
        <v>93431</v>
      </c>
      <c r="B6309" s="409" t="s">
        <v>4055</v>
      </c>
      <c r="C6309" s="408" t="s">
        <v>19</v>
      </c>
      <c r="D6309" s="408">
        <v>102.88</v>
      </c>
    </row>
    <row r="6310" spans="1:4" ht="54">
      <c r="A6310" s="408">
        <v>93432</v>
      </c>
      <c r="B6310" s="409" t="s">
        <v>4056</v>
      </c>
      <c r="C6310" s="408" t="s">
        <v>19</v>
      </c>
      <c r="D6310" s="410">
        <v>1843.2</v>
      </c>
    </row>
    <row r="6311" spans="1:4" ht="40.5">
      <c r="A6311" s="408">
        <v>93435</v>
      </c>
      <c r="B6311" s="409" t="s">
        <v>4059</v>
      </c>
      <c r="C6311" s="408" t="s">
        <v>19</v>
      </c>
      <c r="D6311" s="408">
        <v>3.46</v>
      </c>
    </row>
    <row r="6312" spans="1:4" ht="40.5">
      <c r="A6312" s="408">
        <v>93436</v>
      </c>
      <c r="B6312" s="409" t="s">
        <v>4060</v>
      </c>
      <c r="C6312" s="408" t="s">
        <v>19</v>
      </c>
      <c r="D6312" s="408">
        <v>1.38</v>
      </c>
    </row>
    <row r="6313" spans="1:4" ht="40.5">
      <c r="A6313" s="408">
        <v>93437</v>
      </c>
      <c r="B6313" s="409" t="s">
        <v>4061</v>
      </c>
      <c r="C6313" s="408" t="s">
        <v>19</v>
      </c>
      <c r="D6313" s="408">
        <v>6.49</v>
      </c>
    </row>
    <row r="6314" spans="1:4" ht="40.5">
      <c r="A6314" s="408">
        <v>93438</v>
      </c>
      <c r="B6314" s="409" t="s">
        <v>4062</v>
      </c>
      <c r="C6314" s="408" t="s">
        <v>19</v>
      </c>
      <c r="D6314" s="408">
        <v>18.079999999999998</v>
      </c>
    </row>
    <row r="6315" spans="1:4" ht="40.5">
      <c r="A6315" s="408">
        <v>95114</v>
      </c>
      <c r="B6315" s="409" t="s">
        <v>4441</v>
      </c>
      <c r="C6315" s="408" t="s">
        <v>19</v>
      </c>
      <c r="D6315" s="408">
        <v>1.06</v>
      </c>
    </row>
    <row r="6316" spans="1:4" ht="40.5">
      <c r="A6316" s="408">
        <v>95115</v>
      </c>
      <c r="B6316" s="409" t="s">
        <v>4442</v>
      </c>
      <c r="C6316" s="408" t="s">
        <v>19</v>
      </c>
      <c r="D6316" s="408">
        <v>0.24</v>
      </c>
    </row>
    <row r="6317" spans="1:4" ht="40.5">
      <c r="A6317" s="408">
        <v>95116</v>
      </c>
      <c r="B6317" s="409" t="s">
        <v>976</v>
      </c>
      <c r="C6317" s="408" t="s">
        <v>19</v>
      </c>
      <c r="D6317" s="408">
        <v>31.99</v>
      </c>
    </row>
    <row r="6318" spans="1:4" ht="40.5">
      <c r="A6318" s="408">
        <v>95117</v>
      </c>
      <c r="B6318" s="409" t="s">
        <v>977</v>
      </c>
      <c r="C6318" s="408" t="s">
        <v>19</v>
      </c>
      <c r="D6318" s="408">
        <v>9.59</v>
      </c>
    </row>
    <row r="6319" spans="1:4" ht="40.5">
      <c r="A6319" s="408">
        <v>95118</v>
      </c>
      <c r="B6319" s="409" t="s">
        <v>4443</v>
      </c>
      <c r="C6319" s="408" t="s">
        <v>19</v>
      </c>
      <c r="D6319" s="408">
        <v>33.01</v>
      </c>
    </row>
    <row r="6320" spans="1:4" ht="40.5">
      <c r="A6320" s="408">
        <v>95119</v>
      </c>
      <c r="B6320" s="409" t="s">
        <v>4444</v>
      </c>
      <c r="C6320" s="408" t="s">
        <v>19</v>
      </c>
      <c r="D6320" s="408">
        <v>11.3</v>
      </c>
    </row>
    <row r="6321" spans="1:4" ht="40.5">
      <c r="A6321" s="408">
        <v>95120</v>
      </c>
      <c r="B6321" s="409" t="s">
        <v>4445</v>
      </c>
      <c r="C6321" s="408" t="s">
        <v>19</v>
      </c>
      <c r="D6321" s="408">
        <v>37.61</v>
      </c>
    </row>
    <row r="6322" spans="1:4" ht="54">
      <c r="A6322" s="408">
        <v>95123</v>
      </c>
      <c r="B6322" s="409" t="s">
        <v>978</v>
      </c>
      <c r="C6322" s="408" t="s">
        <v>19</v>
      </c>
      <c r="D6322" s="408">
        <v>11.4</v>
      </c>
    </row>
    <row r="6323" spans="1:4" ht="40.5">
      <c r="A6323" s="408">
        <v>95124</v>
      </c>
      <c r="B6323" s="409" t="s">
        <v>979</v>
      </c>
      <c r="C6323" s="408" t="s">
        <v>19</v>
      </c>
      <c r="D6323" s="408">
        <v>3.41</v>
      </c>
    </row>
    <row r="6324" spans="1:4" ht="40.5">
      <c r="A6324" s="408">
        <v>95125</v>
      </c>
      <c r="B6324" s="409" t="s">
        <v>980</v>
      </c>
      <c r="C6324" s="408" t="s">
        <v>19</v>
      </c>
      <c r="D6324" s="408">
        <v>12.47</v>
      </c>
    </row>
    <row r="6325" spans="1:4" ht="54">
      <c r="A6325" s="408">
        <v>95126</v>
      </c>
      <c r="B6325" s="409" t="s">
        <v>4448</v>
      </c>
      <c r="C6325" s="408" t="s">
        <v>19</v>
      </c>
      <c r="D6325" s="408">
        <v>89.54</v>
      </c>
    </row>
    <row r="6326" spans="1:4" ht="40.5">
      <c r="A6326" s="408">
        <v>95129</v>
      </c>
      <c r="B6326" s="409" t="s">
        <v>4449</v>
      </c>
      <c r="C6326" s="408" t="s">
        <v>19</v>
      </c>
      <c r="D6326" s="408">
        <v>20.23</v>
      </c>
    </row>
    <row r="6327" spans="1:4" ht="40.5">
      <c r="A6327" s="408">
        <v>95130</v>
      </c>
      <c r="B6327" s="409" t="s">
        <v>4450</v>
      </c>
      <c r="C6327" s="408" t="s">
        <v>19</v>
      </c>
      <c r="D6327" s="408">
        <v>7.08</v>
      </c>
    </row>
    <row r="6328" spans="1:4" ht="40.5">
      <c r="A6328" s="408">
        <v>95131</v>
      </c>
      <c r="B6328" s="409" t="s">
        <v>4451</v>
      </c>
      <c r="C6328" s="408" t="s">
        <v>19</v>
      </c>
      <c r="D6328" s="408">
        <v>37.94</v>
      </c>
    </row>
    <row r="6329" spans="1:4" ht="40.5">
      <c r="A6329" s="408">
        <v>95132</v>
      </c>
      <c r="B6329" s="409" t="s">
        <v>4452</v>
      </c>
      <c r="C6329" s="408" t="s">
        <v>19</v>
      </c>
      <c r="D6329" s="408">
        <v>19.579999999999998</v>
      </c>
    </row>
    <row r="6330" spans="1:4" ht="40.5">
      <c r="A6330" s="408">
        <v>95136</v>
      </c>
      <c r="B6330" s="409" t="s">
        <v>4454</v>
      </c>
      <c r="C6330" s="408" t="s">
        <v>19</v>
      </c>
      <c r="D6330" s="408">
        <v>0.03</v>
      </c>
    </row>
    <row r="6331" spans="1:4" ht="40.5">
      <c r="A6331" s="408">
        <v>95137</v>
      </c>
      <c r="B6331" s="409" t="s">
        <v>4455</v>
      </c>
      <c r="C6331" s="408" t="s">
        <v>19</v>
      </c>
      <c r="D6331" s="408">
        <v>0.01</v>
      </c>
    </row>
    <row r="6332" spans="1:4" ht="40.5">
      <c r="A6332" s="408">
        <v>95138</v>
      </c>
      <c r="B6332" s="409" t="s">
        <v>4456</v>
      </c>
      <c r="C6332" s="408" t="s">
        <v>19</v>
      </c>
      <c r="D6332" s="408">
        <v>0.02</v>
      </c>
    </row>
    <row r="6333" spans="1:4" ht="40.5">
      <c r="A6333" s="408">
        <v>95208</v>
      </c>
      <c r="B6333" s="409" t="s">
        <v>4460</v>
      </c>
      <c r="C6333" s="408" t="s">
        <v>19</v>
      </c>
      <c r="D6333" s="408">
        <v>25.4</v>
      </c>
    </row>
    <row r="6334" spans="1:4" ht="40.5">
      <c r="A6334" s="408">
        <v>95209</v>
      </c>
      <c r="B6334" s="409" t="s">
        <v>4461</v>
      </c>
      <c r="C6334" s="408" t="s">
        <v>19</v>
      </c>
      <c r="D6334" s="408">
        <v>5.71</v>
      </c>
    </row>
    <row r="6335" spans="1:4" ht="40.5">
      <c r="A6335" s="408">
        <v>95210</v>
      </c>
      <c r="B6335" s="409" t="s">
        <v>4462</v>
      </c>
      <c r="C6335" s="408" t="s">
        <v>19</v>
      </c>
      <c r="D6335" s="408">
        <v>27.79</v>
      </c>
    </row>
    <row r="6336" spans="1:4" ht="40.5">
      <c r="A6336" s="408">
        <v>95211</v>
      </c>
      <c r="B6336" s="409" t="s">
        <v>4463</v>
      </c>
      <c r="C6336" s="408" t="s">
        <v>19</v>
      </c>
      <c r="D6336" s="408">
        <v>5.51</v>
      </c>
    </row>
    <row r="6337" spans="1:4" ht="40.5">
      <c r="A6337" s="408">
        <v>95214</v>
      </c>
      <c r="B6337" s="409" t="s">
        <v>4466</v>
      </c>
      <c r="C6337" s="408" t="s">
        <v>19</v>
      </c>
      <c r="D6337" s="408">
        <v>0.78</v>
      </c>
    </row>
    <row r="6338" spans="1:4" ht="40.5">
      <c r="A6338" s="408">
        <v>95215</v>
      </c>
      <c r="B6338" s="409" t="s">
        <v>4467</v>
      </c>
      <c r="C6338" s="408" t="s">
        <v>19</v>
      </c>
      <c r="D6338" s="408">
        <v>0.15</v>
      </c>
    </row>
    <row r="6339" spans="1:4" ht="40.5">
      <c r="A6339" s="408">
        <v>95216</v>
      </c>
      <c r="B6339" s="409" t="s">
        <v>4468</v>
      </c>
      <c r="C6339" s="408" t="s">
        <v>19</v>
      </c>
      <c r="D6339" s="408">
        <v>0.54</v>
      </c>
    </row>
    <row r="6340" spans="1:4" ht="40.5">
      <c r="A6340" s="408">
        <v>95217</v>
      </c>
      <c r="B6340" s="409" t="s">
        <v>4469</v>
      </c>
      <c r="C6340" s="408" t="s">
        <v>19</v>
      </c>
      <c r="D6340" s="408">
        <v>0.37</v>
      </c>
    </row>
    <row r="6341" spans="1:4" ht="27">
      <c r="A6341" s="408">
        <v>95255</v>
      </c>
      <c r="B6341" s="409" t="s">
        <v>983</v>
      </c>
      <c r="C6341" s="408" t="s">
        <v>19</v>
      </c>
      <c r="D6341" s="408">
        <v>0.95</v>
      </c>
    </row>
    <row r="6342" spans="1:4" ht="27">
      <c r="A6342" s="408">
        <v>95256</v>
      </c>
      <c r="B6342" s="409" t="s">
        <v>984</v>
      </c>
      <c r="C6342" s="408" t="s">
        <v>19</v>
      </c>
      <c r="D6342" s="408">
        <v>0.21</v>
      </c>
    </row>
    <row r="6343" spans="1:4" ht="27">
      <c r="A6343" s="408">
        <v>95257</v>
      </c>
      <c r="B6343" s="409" t="s">
        <v>985</v>
      </c>
      <c r="C6343" s="408" t="s">
        <v>19</v>
      </c>
      <c r="D6343" s="408">
        <v>1.18</v>
      </c>
    </row>
    <row r="6344" spans="1:4" ht="40.5">
      <c r="A6344" s="408">
        <v>95260</v>
      </c>
      <c r="B6344" s="409" t="s">
        <v>4479</v>
      </c>
      <c r="C6344" s="408" t="s">
        <v>19</v>
      </c>
      <c r="D6344" s="408">
        <v>0.53</v>
      </c>
    </row>
    <row r="6345" spans="1:4" ht="40.5">
      <c r="A6345" s="408">
        <v>95261</v>
      </c>
      <c r="B6345" s="409" t="s">
        <v>4480</v>
      </c>
      <c r="C6345" s="408" t="s">
        <v>19</v>
      </c>
      <c r="D6345" s="408">
        <v>0.2</v>
      </c>
    </row>
    <row r="6346" spans="1:4" ht="40.5">
      <c r="A6346" s="408">
        <v>95262</v>
      </c>
      <c r="B6346" s="409" t="s">
        <v>4481</v>
      </c>
      <c r="C6346" s="408" t="s">
        <v>19</v>
      </c>
      <c r="D6346" s="408">
        <v>0.99</v>
      </c>
    </row>
    <row r="6347" spans="1:4" ht="54">
      <c r="A6347" s="408">
        <v>95263</v>
      </c>
      <c r="B6347" s="409" t="s">
        <v>4482</v>
      </c>
      <c r="C6347" s="408" t="s">
        <v>19</v>
      </c>
      <c r="D6347" s="408">
        <v>1.93</v>
      </c>
    </row>
    <row r="6348" spans="1:4" ht="54">
      <c r="A6348" s="408">
        <v>95266</v>
      </c>
      <c r="B6348" s="409" t="s">
        <v>4485</v>
      </c>
      <c r="C6348" s="408" t="s">
        <v>19</v>
      </c>
      <c r="D6348" s="408">
        <v>0.41</v>
      </c>
    </row>
    <row r="6349" spans="1:4" ht="54">
      <c r="A6349" s="408">
        <v>95267</v>
      </c>
      <c r="B6349" s="409" t="s">
        <v>4486</v>
      </c>
      <c r="C6349" s="408" t="s">
        <v>19</v>
      </c>
      <c r="D6349" s="408">
        <v>0.08</v>
      </c>
    </row>
    <row r="6350" spans="1:4" ht="54">
      <c r="A6350" s="408">
        <v>95268</v>
      </c>
      <c r="B6350" s="409" t="s">
        <v>4487</v>
      </c>
      <c r="C6350" s="408" t="s">
        <v>19</v>
      </c>
      <c r="D6350" s="408">
        <v>0.4</v>
      </c>
    </row>
    <row r="6351" spans="1:4" ht="54">
      <c r="A6351" s="408">
        <v>95269</v>
      </c>
      <c r="B6351" s="409" t="s">
        <v>4488</v>
      </c>
      <c r="C6351" s="408" t="s">
        <v>19</v>
      </c>
      <c r="D6351" s="408">
        <v>3.59</v>
      </c>
    </row>
    <row r="6352" spans="1:4" ht="40.5">
      <c r="A6352" s="408">
        <v>95272</v>
      </c>
      <c r="B6352" s="409" t="s">
        <v>4491</v>
      </c>
      <c r="C6352" s="408" t="s">
        <v>19</v>
      </c>
      <c r="D6352" s="408">
        <v>0.4</v>
      </c>
    </row>
    <row r="6353" spans="1:4" ht="40.5">
      <c r="A6353" s="408">
        <v>95273</v>
      </c>
      <c r="B6353" s="409" t="s">
        <v>4492</v>
      </c>
      <c r="C6353" s="408" t="s">
        <v>19</v>
      </c>
      <c r="D6353" s="408">
        <v>0.09</v>
      </c>
    </row>
    <row r="6354" spans="1:4" ht="40.5">
      <c r="A6354" s="408">
        <v>95274</v>
      </c>
      <c r="B6354" s="409" t="s">
        <v>4493</v>
      </c>
      <c r="C6354" s="408" t="s">
        <v>19</v>
      </c>
      <c r="D6354" s="408">
        <v>0.31</v>
      </c>
    </row>
    <row r="6355" spans="1:4" ht="54">
      <c r="A6355" s="408">
        <v>95275</v>
      </c>
      <c r="B6355" s="409" t="s">
        <v>4494</v>
      </c>
      <c r="C6355" s="408" t="s">
        <v>19</v>
      </c>
      <c r="D6355" s="408">
        <v>1.49</v>
      </c>
    </row>
    <row r="6356" spans="1:4" ht="40.5">
      <c r="A6356" s="408">
        <v>95278</v>
      </c>
      <c r="B6356" s="409" t="s">
        <v>4497</v>
      </c>
      <c r="C6356" s="408" t="s">
        <v>19</v>
      </c>
      <c r="D6356" s="408">
        <v>0.44</v>
      </c>
    </row>
    <row r="6357" spans="1:4" ht="40.5">
      <c r="A6357" s="408">
        <v>95279</v>
      </c>
      <c r="B6357" s="409" t="s">
        <v>4498</v>
      </c>
      <c r="C6357" s="408" t="s">
        <v>19</v>
      </c>
      <c r="D6357" s="408">
        <v>0.09</v>
      </c>
    </row>
    <row r="6358" spans="1:4" ht="40.5">
      <c r="A6358" s="408">
        <v>95280</v>
      </c>
      <c r="B6358" s="409" t="s">
        <v>4499</v>
      </c>
      <c r="C6358" s="408" t="s">
        <v>19</v>
      </c>
      <c r="D6358" s="408">
        <v>0.34</v>
      </c>
    </row>
    <row r="6359" spans="1:4" ht="54">
      <c r="A6359" s="408">
        <v>95281</v>
      </c>
      <c r="B6359" s="409" t="s">
        <v>4500</v>
      </c>
      <c r="C6359" s="408" t="s">
        <v>19</v>
      </c>
      <c r="D6359" s="408">
        <v>3.59</v>
      </c>
    </row>
    <row r="6360" spans="1:4" ht="67.5">
      <c r="A6360" s="408">
        <v>95617</v>
      </c>
      <c r="B6360" s="409" t="s">
        <v>4655</v>
      </c>
      <c r="C6360" s="408" t="s">
        <v>19</v>
      </c>
      <c r="D6360" s="408">
        <v>0.77</v>
      </c>
    </row>
    <row r="6361" spans="1:4" ht="54">
      <c r="A6361" s="408">
        <v>95618</v>
      </c>
      <c r="B6361" s="409" t="s">
        <v>4656</v>
      </c>
      <c r="C6361" s="408" t="s">
        <v>19</v>
      </c>
      <c r="D6361" s="408">
        <v>0.17</v>
      </c>
    </row>
    <row r="6362" spans="1:4" ht="67.5">
      <c r="A6362" s="408">
        <v>95619</v>
      </c>
      <c r="B6362" s="409" t="s">
        <v>4657</v>
      </c>
      <c r="C6362" s="408" t="s">
        <v>19</v>
      </c>
      <c r="D6362" s="408">
        <v>0.97</v>
      </c>
    </row>
    <row r="6363" spans="1:4" ht="67.5">
      <c r="A6363" s="408">
        <v>95627</v>
      </c>
      <c r="B6363" s="409" t="s">
        <v>4662</v>
      </c>
      <c r="C6363" s="408" t="s">
        <v>19</v>
      </c>
      <c r="D6363" s="408">
        <v>21.99</v>
      </c>
    </row>
    <row r="6364" spans="1:4" ht="54">
      <c r="A6364" s="408">
        <v>95628</v>
      </c>
      <c r="B6364" s="409" t="s">
        <v>4663</v>
      </c>
      <c r="C6364" s="408" t="s">
        <v>19</v>
      </c>
      <c r="D6364" s="408">
        <v>5.77</v>
      </c>
    </row>
    <row r="6365" spans="1:4" ht="67.5">
      <c r="A6365" s="408">
        <v>95629</v>
      </c>
      <c r="B6365" s="409" t="s">
        <v>4664</v>
      </c>
      <c r="C6365" s="408" t="s">
        <v>19</v>
      </c>
      <c r="D6365" s="408">
        <v>27.52</v>
      </c>
    </row>
    <row r="6366" spans="1:4" ht="67.5">
      <c r="A6366" s="408">
        <v>95630</v>
      </c>
      <c r="B6366" s="409" t="s">
        <v>4665</v>
      </c>
      <c r="C6366" s="408" t="s">
        <v>19</v>
      </c>
      <c r="D6366" s="408">
        <v>64.47</v>
      </c>
    </row>
    <row r="6367" spans="1:4" ht="40.5">
      <c r="A6367" s="408">
        <v>95698</v>
      </c>
      <c r="B6367" s="409" t="s">
        <v>4683</v>
      </c>
      <c r="C6367" s="408" t="s">
        <v>19</v>
      </c>
      <c r="D6367" s="408">
        <v>3.15</v>
      </c>
    </row>
    <row r="6368" spans="1:4" ht="40.5">
      <c r="A6368" s="408">
        <v>95699</v>
      </c>
      <c r="B6368" s="409" t="s">
        <v>4684</v>
      </c>
      <c r="C6368" s="408" t="s">
        <v>19</v>
      </c>
      <c r="D6368" s="408">
        <v>0.71</v>
      </c>
    </row>
    <row r="6369" spans="1:4" ht="40.5">
      <c r="A6369" s="408">
        <v>95700</v>
      </c>
      <c r="B6369" s="409" t="s">
        <v>4685</v>
      </c>
      <c r="C6369" s="408" t="s">
        <v>19</v>
      </c>
      <c r="D6369" s="408">
        <v>3.94</v>
      </c>
    </row>
    <row r="6370" spans="1:4" ht="54">
      <c r="A6370" s="408">
        <v>95701</v>
      </c>
      <c r="B6370" s="409" t="s">
        <v>4686</v>
      </c>
      <c r="C6370" s="408" t="s">
        <v>19</v>
      </c>
      <c r="D6370" s="408">
        <v>1.84</v>
      </c>
    </row>
    <row r="6371" spans="1:4" ht="54">
      <c r="A6371" s="408">
        <v>95704</v>
      </c>
      <c r="B6371" s="409" t="s">
        <v>4689</v>
      </c>
      <c r="C6371" s="408" t="s">
        <v>19</v>
      </c>
      <c r="D6371" s="408">
        <v>22.53</v>
      </c>
    </row>
    <row r="6372" spans="1:4" ht="54">
      <c r="A6372" s="408">
        <v>95705</v>
      </c>
      <c r="B6372" s="409" t="s">
        <v>4690</v>
      </c>
      <c r="C6372" s="408" t="s">
        <v>19</v>
      </c>
      <c r="D6372" s="408">
        <v>5.91</v>
      </c>
    </row>
    <row r="6373" spans="1:4" ht="54">
      <c r="A6373" s="408">
        <v>95706</v>
      </c>
      <c r="B6373" s="409" t="s">
        <v>4691</v>
      </c>
      <c r="C6373" s="408" t="s">
        <v>19</v>
      </c>
      <c r="D6373" s="408">
        <v>28.2</v>
      </c>
    </row>
    <row r="6374" spans="1:4" ht="54">
      <c r="A6374" s="408">
        <v>95707</v>
      </c>
      <c r="B6374" s="409" t="s">
        <v>4692</v>
      </c>
      <c r="C6374" s="408" t="s">
        <v>19</v>
      </c>
      <c r="D6374" s="408">
        <v>20.57</v>
      </c>
    </row>
    <row r="6375" spans="1:4" ht="67.5">
      <c r="A6375" s="408">
        <v>95710</v>
      </c>
      <c r="B6375" s="409" t="s">
        <v>4695</v>
      </c>
      <c r="C6375" s="408" t="s">
        <v>19</v>
      </c>
      <c r="D6375" s="408">
        <v>27.08</v>
      </c>
    </row>
    <row r="6376" spans="1:4" ht="67.5">
      <c r="A6376" s="408">
        <v>95711</v>
      </c>
      <c r="B6376" s="409" t="s">
        <v>4696</v>
      </c>
      <c r="C6376" s="408" t="s">
        <v>19</v>
      </c>
      <c r="D6376" s="408">
        <v>6.96</v>
      </c>
    </row>
    <row r="6377" spans="1:4" ht="67.5">
      <c r="A6377" s="408">
        <v>95712</v>
      </c>
      <c r="B6377" s="409" t="s">
        <v>4697</v>
      </c>
      <c r="C6377" s="408" t="s">
        <v>19</v>
      </c>
      <c r="D6377" s="408">
        <v>33.85</v>
      </c>
    </row>
    <row r="6378" spans="1:4" ht="67.5">
      <c r="A6378" s="408">
        <v>95713</v>
      </c>
      <c r="B6378" s="409" t="s">
        <v>4698</v>
      </c>
      <c r="C6378" s="408" t="s">
        <v>19</v>
      </c>
      <c r="D6378" s="408">
        <v>79.91</v>
      </c>
    </row>
    <row r="6379" spans="1:4" ht="81">
      <c r="A6379" s="408">
        <v>95716</v>
      </c>
      <c r="B6379" s="409" t="s">
        <v>4701</v>
      </c>
      <c r="C6379" s="408" t="s">
        <v>19</v>
      </c>
      <c r="D6379" s="408">
        <v>26.07</v>
      </c>
    </row>
    <row r="6380" spans="1:4" ht="81">
      <c r="A6380" s="408">
        <v>95717</v>
      </c>
      <c r="B6380" s="409" t="s">
        <v>4702</v>
      </c>
      <c r="C6380" s="408" t="s">
        <v>19</v>
      </c>
      <c r="D6380" s="408">
        <v>6.7</v>
      </c>
    </row>
    <row r="6381" spans="1:4" ht="81">
      <c r="A6381" s="408">
        <v>95718</v>
      </c>
      <c r="B6381" s="409" t="s">
        <v>4703</v>
      </c>
      <c r="C6381" s="408" t="s">
        <v>19</v>
      </c>
      <c r="D6381" s="408">
        <v>32.590000000000003</v>
      </c>
    </row>
    <row r="6382" spans="1:4" ht="81">
      <c r="A6382" s="408">
        <v>95719</v>
      </c>
      <c r="B6382" s="409" t="s">
        <v>4704</v>
      </c>
      <c r="C6382" s="408" t="s">
        <v>19</v>
      </c>
      <c r="D6382" s="408">
        <v>79.91</v>
      </c>
    </row>
    <row r="6383" spans="1:4" ht="40.5">
      <c r="A6383" s="408">
        <v>95869</v>
      </c>
      <c r="B6383" s="409" t="s">
        <v>1189</v>
      </c>
      <c r="C6383" s="408" t="s">
        <v>19</v>
      </c>
      <c r="D6383" s="408">
        <v>1.63</v>
      </c>
    </row>
    <row r="6384" spans="1:4" ht="40.5">
      <c r="A6384" s="408">
        <v>95870</v>
      </c>
      <c r="B6384" s="409" t="s">
        <v>1190</v>
      </c>
      <c r="C6384" s="408" t="s">
        <v>19</v>
      </c>
      <c r="D6384" s="408">
        <v>4.26</v>
      </c>
    </row>
    <row r="6385" spans="1:4" ht="54">
      <c r="A6385" s="408">
        <v>95871</v>
      </c>
      <c r="B6385" s="409" t="s">
        <v>1191</v>
      </c>
      <c r="C6385" s="408" t="s">
        <v>19</v>
      </c>
      <c r="D6385" s="408">
        <v>166.04</v>
      </c>
    </row>
    <row r="6386" spans="1:4" ht="40.5">
      <c r="A6386" s="408">
        <v>95874</v>
      </c>
      <c r="B6386" s="409" t="s">
        <v>1194</v>
      </c>
      <c r="C6386" s="408" t="s">
        <v>19</v>
      </c>
      <c r="D6386" s="408">
        <v>4.7699999999999996</v>
      </c>
    </row>
    <row r="6387" spans="1:4" ht="40.5">
      <c r="A6387" s="408">
        <v>96008</v>
      </c>
      <c r="B6387" s="409" t="s">
        <v>4781</v>
      </c>
      <c r="C6387" s="408" t="s">
        <v>19</v>
      </c>
      <c r="D6387" s="408">
        <v>11.65</v>
      </c>
    </row>
    <row r="6388" spans="1:4" ht="40.5">
      <c r="A6388" s="408">
        <v>96009</v>
      </c>
      <c r="B6388" s="409" t="s">
        <v>4782</v>
      </c>
      <c r="C6388" s="408" t="s">
        <v>19</v>
      </c>
      <c r="D6388" s="408">
        <v>3.05</v>
      </c>
    </row>
    <row r="6389" spans="1:4" ht="40.5">
      <c r="A6389" s="408">
        <v>96011</v>
      </c>
      <c r="B6389" s="409" t="s">
        <v>4783</v>
      </c>
      <c r="C6389" s="408" t="s">
        <v>19</v>
      </c>
      <c r="D6389" s="408">
        <v>12.74</v>
      </c>
    </row>
    <row r="6390" spans="1:4" ht="54">
      <c r="A6390" s="408">
        <v>96012</v>
      </c>
      <c r="B6390" s="409" t="s">
        <v>4784</v>
      </c>
      <c r="C6390" s="408" t="s">
        <v>19</v>
      </c>
      <c r="D6390" s="408">
        <v>62.05</v>
      </c>
    </row>
    <row r="6391" spans="1:4" ht="40.5">
      <c r="A6391" s="408">
        <v>96015</v>
      </c>
      <c r="B6391" s="409" t="s">
        <v>4787</v>
      </c>
      <c r="C6391" s="408" t="s">
        <v>19</v>
      </c>
      <c r="D6391" s="408">
        <v>11.54</v>
      </c>
    </row>
    <row r="6392" spans="1:4" ht="40.5">
      <c r="A6392" s="408">
        <v>96016</v>
      </c>
      <c r="B6392" s="409" t="s">
        <v>4788</v>
      </c>
      <c r="C6392" s="408" t="s">
        <v>19</v>
      </c>
      <c r="D6392" s="408">
        <v>3.02</v>
      </c>
    </row>
    <row r="6393" spans="1:4" ht="40.5">
      <c r="A6393" s="408">
        <v>96018</v>
      </c>
      <c r="B6393" s="409" t="s">
        <v>4789</v>
      </c>
      <c r="C6393" s="408" t="s">
        <v>19</v>
      </c>
      <c r="D6393" s="408">
        <v>12.63</v>
      </c>
    </row>
    <row r="6394" spans="1:4" ht="54">
      <c r="A6394" s="408">
        <v>96019</v>
      </c>
      <c r="B6394" s="409" t="s">
        <v>4790</v>
      </c>
      <c r="C6394" s="408" t="s">
        <v>19</v>
      </c>
      <c r="D6394" s="408">
        <v>62.05</v>
      </c>
    </row>
    <row r="6395" spans="1:4" ht="40.5">
      <c r="A6395" s="408">
        <v>96023</v>
      </c>
      <c r="B6395" s="409" t="s">
        <v>1275</v>
      </c>
      <c r="C6395" s="408" t="s">
        <v>19</v>
      </c>
      <c r="D6395" s="408">
        <v>8.92</v>
      </c>
    </row>
    <row r="6396" spans="1:4" ht="40.5">
      <c r="A6396" s="408">
        <v>96024</v>
      </c>
      <c r="B6396" s="409" t="s">
        <v>1276</v>
      </c>
      <c r="C6396" s="408" t="s">
        <v>19</v>
      </c>
      <c r="D6396" s="408">
        <v>2.34</v>
      </c>
    </row>
    <row r="6397" spans="1:4" ht="40.5">
      <c r="A6397" s="408">
        <v>96026</v>
      </c>
      <c r="B6397" s="409" t="s">
        <v>1277</v>
      </c>
      <c r="C6397" s="408" t="s">
        <v>19</v>
      </c>
      <c r="D6397" s="408">
        <v>9.77</v>
      </c>
    </row>
    <row r="6398" spans="1:4" ht="54">
      <c r="A6398" s="408">
        <v>96027</v>
      </c>
      <c r="B6398" s="409" t="s">
        <v>1278</v>
      </c>
      <c r="C6398" s="408" t="s">
        <v>19</v>
      </c>
      <c r="D6398" s="408">
        <v>43.23</v>
      </c>
    </row>
    <row r="6399" spans="1:4" ht="54">
      <c r="A6399" s="408">
        <v>96030</v>
      </c>
      <c r="B6399" s="409" t="s">
        <v>4793</v>
      </c>
      <c r="C6399" s="408" t="s">
        <v>19</v>
      </c>
      <c r="D6399" s="408">
        <v>15.26</v>
      </c>
    </row>
    <row r="6400" spans="1:4" ht="54">
      <c r="A6400" s="408">
        <v>96031</v>
      </c>
      <c r="B6400" s="409" t="s">
        <v>1281</v>
      </c>
      <c r="C6400" s="408" t="s">
        <v>19</v>
      </c>
      <c r="D6400" s="408">
        <v>5.33</v>
      </c>
    </row>
    <row r="6401" spans="1:4" ht="67.5">
      <c r="A6401" s="408">
        <v>96032</v>
      </c>
      <c r="B6401" s="409" t="s">
        <v>4794</v>
      </c>
      <c r="C6401" s="408" t="s">
        <v>19</v>
      </c>
      <c r="D6401" s="408">
        <v>1.0900000000000001</v>
      </c>
    </row>
    <row r="6402" spans="1:4" ht="54">
      <c r="A6402" s="408">
        <v>96033</v>
      </c>
      <c r="B6402" s="409" t="s">
        <v>4795</v>
      </c>
      <c r="C6402" s="408" t="s">
        <v>19</v>
      </c>
      <c r="D6402" s="408">
        <v>28.61</v>
      </c>
    </row>
    <row r="6403" spans="1:4" ht="67.5">
      <c r="A6403" s="408">
        <v>96034</v>
      </c>
      <c r="B6403" s="409" t="s">
        <v>4796</v>
      </c>
      <c r="C6403" s="408" t="s">
        <v>19</v>
      </c>
      <c r="D6403" s="408">
        <v>117</v>
      </c>
    </row>
    <row r="6404" spans="1:4" ht="40.5">
      <c r="A6404" s="408">
        <v>96053</v>
      </c>
      <c r="B6404" s="409" t="s">
        <v>4799</v>
      </c>
      <c r="C6404" s="408" t="s">
        <v>19</v>
      </c>
      <c r="D6404" s="408">
        <v>9.0299999999999994</v>
      </c>
    </row>
    <row r="6405" spans="1:4" ht="54">
      <c r="A6405" s="408">
        <v>96054</v>
      </c>
      <c r="B6405" s="409" t="s">
        <v>1282</v>
      </c>
      <c r="C6405" s="408" t="s">
        <v>19</v>
      </c>
      <c r="D6405" s="408">
        <v>15.47</v>
      </c>
    </row>
    <row r="6406" spans="1:4" ht="40.5">
      <c r="A6406" s="408">
        <v>96055</v>
      </c>
      <c r="B6406" s="409" t="s">
        <v>4800</v>
      </c>
      <c r="C6406" s="408" t="s">
        <v>19</v>
      </c>
      <c r="D6406" s="408">
        <v>2.37</v>
      </c>
    </row>
    <row r="6407" spans="1:4" ht="40.5">
      <c r="A6407" s="408">
        <v>96056</v>
      </c>
      <c r="B6407" s="409" t="s">
        <v>4801</v>
      </c>
      <c r="C6407" s="408" t="s">
        <v>19</v>
      </c>
      <c r="D6407" s="408">
        <v>9.8800000000000008</v>
      </c>
    </row>
    <row r="6408" spans="1:4" ht="54">
      <c r="A6408" s="408">
        <v>96057</v>
      </c>
      <c r="B6408" s="409" t="s">
        <v>4802</v>
      </c>
      <c r="C6408" s="408" t="s">
        <v>19</v>
      </c>
      <c r="D6408" s="408">
        <v>43.23</v>
      </c>
    </row>
    <row r="6409" spans="1:4" ht="54">
      <c r="A6409" s="408">
        <v>96060</v>
      </c>
      <c r="B6409" s="409" t="s">
        <v>1283</v>
      </c>
      <c r="C6409" s="408" t="s">
        <v>19</v>
      </c>
      <c r="D6409" s="408">
        <v>2.97</v>
      </c>
    </row>
    <row r="6410" spans="1:4" ht="54">
      <c r="A6410" s="408">
        <v>96061</v>
      </c>
      <c r="B6410" s="409" t="s">
        <v>1284</v>
      </c>
      <c r="C6410" s="408" t="s">
        <v>19</v>
      </c>
      <c r="D6410" s="408">
        <v>19.329999999999998</v>
      </c>
    </row>
    <row r="6411" spans="1:4" ht="54">
      <c r="A6411" s="408">
        <v>96062</v>
      </c>
      <c r="B6411" s="409" t="s">
        <v>1285</v>
      </c>
      <c r="C6411" s="408" t="s">
        <v>19</v>
      </c>
      <c r="D6411" s="408">
        <v>24.23</v>
      </c>
    </row>
    <row r="6412" spans="1:4" ht="54">
      <c r="A6412" s="408">
        <v>96241</v>
      </c>
      <c r="B6412" s="409" t="s">
        <v>4852</v>
      </c>
      <c r="C6412" s="408" t="s">
        <v>19</v>
      </c>
      <c r="D6412" s="408">
        <v>13.5</v>
      </c>
    </row>
    <row r="6413" spans="1:4" ht="54">
      <c r="A6413" s="408">
        <v>96242</v>
      </c>
      <c r="B6413" s="409" t="s">
        <v>4853</v>
      </c>
      <c r="C6413" s="408" t="s">
        <v>19</v>
      </c>
      <c r="D6413" s="408">
        <v>3.47</v>
      </c>
    </row>
    <row r="6414" spans="1:4" ht="54">
      <c r="A6414" s="408">
        <v>96243</v>
      </c>
      <c r="B6414" s="409" t="s">
        <v>4854</v>
      </c>
      <c r="C6414" s="408" t="s">
        <v>19</v>
      </c>
      <c r="D6414" s="408">
        <v>16.88</v>
      </c>
    </row>
    <row r="6415" spans="1:4" ht="54">
      <c r="A6415" s="408">
        <v>96244</v>
      </c>
      <c r="B6415" s="409" t="s">
        <v>4855</v>
      </c>
      <c r="C6415" s="408" t="s">
        <v>19</v>
      </c>
      <c r="D6415" s="408">
        <v>15.47</v>
      </c>
    </row>
    <row r="6416" spans="1:4" ht="54">
      <c r="A6416" s="408">
        <v>96298</v>
      </c>
      <c r="B6416" s="409" t="s">
        <v>4862</v>
      </c>
      <c r="C6416" s="408" t="s">
        <v>19</v>
      </c>
      <c r="D6416" s="408">
        <v>35.18</v>
      </c>
    </row>
    <row r="6417" spans="1:4" ht="40.5">
      <c r="A6417" s="408">
        <v>96299</v>
      </c>
      <c r="B6417" s="409" t="s">
        <v>4863</v>
      </c>
      <c r="C6417" s="408" t="s">
        <v>19</v>
      </c>
      <c r="D6417" s="408">
        <v>9.24</v>
      </c>
    </row>
    <row r="6418" spans="1:4" ht="54">
      <c r="A6418" s="408">
        <v>96300</v>
      </c>
      <c r="B6418" s="409" t="s">
        <v>4864</v>
      </c>
      <c r="C6418" s="408" t="s">
        <v>19</v>
      </c>
      <c r="D6418" s="408">
        <v>44.02</v>
      </c>
    </row>
    <row r="6419" spans="1:4" ht="54">
      <c r="A6419" s="408">
        <v>96301</v>
      </c>
      <c r="B6419" s="409" t="s">
        <v>4865</v>
      </c>
      <c r="C6419" s="408" t="s">
        <v>19</v>
      </c>
      <c r="D6419" s="408">
        <v>56.71</v>
      </c>
    </row>
    <row r="6420" spans="1:4" ht="67.5">
      <c r="A6420" s="408">
        <v>96304</v>
      </c>
      <c r="B6420" s="409" t="s">
        <v>4868</v>
      </c>
      <c r="C6420" s="408" t="s">
        <v>19</v>
      </c>
      <c r="D6420" s="408">
        <v>0.09</v>
      </c>
    </row>
    <row r="6421" spans="1:4" ht="54">
      <c r="A6421" s="408">
        <v>96305</v>
      </c>
      <c r="B6421" s="409" t="s">
        <v>4869</v>
      </c>
      <c r="C6421" s="408" t="s">
        <v>19</v>
      </c>
      <c r="D6421" s="408">
        <v>0.02</v>
      </c>
    </row>
    <row r="6422" spans="1:4" ht="67.5">
      <c r="A6422" s="408">
        <v>96306</v>
      </c>
      <c r="B6422" s="409" t="s">
        <v>4870</v>
      </c>
      <c r="C6422" s="408" t="s">
        <v>19</v>
      </c>
      <c r="D6422" s="408">
        <v>0.12</v>
      </c>
    </row>
    <row r="6423" spans="1:4" ht="67.5">
      <c r="A6423" s="408">
        <v>96307</v>
      </c>
      <c r="B6423" s="409" t="s">
        <v>4871</v>
      </c>
      <c r="C6423" s="408" t="s">
        <v>19</v>
      </c>
      <c r="D6423" s="408">
        <v>0.74</v>
      </c>
    </row>
    <row r="6424" spans="1:4" ht="67.5">
      <c r="A6424" s="408">
        <v>96457</v>
      </c>
      <c r="B6424" s="409" t="s">
        <v>4894</v>
      </c>
      <c r="C6424" s="408" t="s">
        <v>19</v>
      </c>
      <c r="D6424" s="408">
        <v>56.71</v>
      </c>
    </row>
    <row r="6425" spans="1:4" ht="54">
      <c r="A6425" s="408">
        <v>96458</v>
      </c>
      <c r="B6425" s="409" t="s">
        <v>4895</v>
      </c>
      <c r="C6425" s="408" t="s">
        <v>19</v>
      </c>
      <c r="D6425" s="408">
        <v>30.53</v>
      </c>
    </row>
    <row r="6426" spans="1:4" ht="54">
      <c r="A6426" s="408">
        <v>96459</v>
      </c>
      <c r="B6426" s="409" t="s">
        <v>4896</v>
      </c>
      <c r="C6426" s="408" t="s">
        <v>19</v>
      </c>
      <c r="D6426" s="408">
        <v>6.4</v>
      </c>
    </row>
    <row r="6427" spans="1:4" ht="67.5">
      <c r="A6427" s="408">
        <v>96460</v>
      </c>
      <c r="B6427" s="409" t="s">
        <v>4897</v>
      </c>
      <c r="C6427" s="408" t="s">
        <v>19</v>
      </c>
      <c r="D6427" s="408">
        <v>24.39</v>
      </c>
    </row>
    <row r="6428" spans="1:4" ht="67.5">
      <c r="A6428" s="408">
        <v>98760</v>
      </c>
      <c r="B6428" s="409" t="s">
        <v>6050</v>
      </c>
      <c r="C6428" s="408" t="s">
        <v>19</v>
      </c>
      <c r="D6428" s="408">
        <v>0.09</v>
      </c>
    </row>
    <row r="6429" spans="1:4" ht="54">
      <c r="A6429" s="408">
        <v>98761</v>
      </c>
      <c r="B6429" s="409" t="s">
        <v>6051</v>
      </c>
      <c r="C6429" s="408" t="s">
        <v>19</v>
      </c>
      <c r="D6429" s="408">
        <v>0.02</v>
      </c>
    </row>
    <row r="6430" spans="1:4" ht="67.5">
      <c r="A6430" s="408">
        <v>98762</v>
      </c>
      <c r="B6430" s="409" t="s">
        <v>6052</v>
      </c>
      <c r="C6430" s="408" t="s">
        <v>19</v>
      </c>
      <c r="D6430" s="408">
        <v>0.12</v>
      </c>
    </row>
    <row r="6431" spans="1:4" ht="67.5">
      <c r="A6431" s="408">
        <v>98763</v>
      </c>
      <c r="B6431" s="409" t="s">
        <v>6053</v>
      </c>
      <c r="C6431" s="408" t="s">
        <v>19</v>
      </c>
      <c r="D6431" s="408">
        <v>2.7</v>
      </c>
    </row>
    <row r="6432" spans="1:4" ht="27">
      <c r="A6432" s="408">
        <v>55960</v>
      </c>
      <c r="B6432" s="409" t="s">
        <v>1449</v>
      </c>
      <c r="C6432" s="408" t="s">
        <v>42</v>
      </c>
      <c r="D6432" s="408">
        <v>4.8</v>
      </c>
    </row>
    <row r="6433" spans="1:4" ht="40.5">
      <c r="A6433" s="408">
        <v>72085</v>
      </c>
      <c r="B6433" s="409" t="s">
        <v>1457</v>
      </c>
      <c r="C6433" s="408" t="s">
        <v>13</v>
      </c>
      <c r="D6433" s="408">
        <v>1.67</v>
      </c>
    </row>
    <row r="6434" spans="1:4" ht="40.5">
      <c r="A6434" s="408">
        <v>72086</v>
      </c>
      <c r="B6434" s="409" t="s">
        <v>1458</v>
      </c>
      <c r="C6434" s="408" t="s">
        <v>13</v>
      </c>
      <c r="D6434" s="408">
        <v>5.13</v>
      </c>
    </row>
    <row r="6435" spans="1:4" ht="67.5">
      <c r="A6435" s="408">
        <v>92259</v>
      </c>
      <c r="B6435" s="409" t="s">
        <v>3404</v>
      </c>
      <c r="C6435" s="408" t="s">
        <v>29</v>
      </c>
      <c r="D6435" s="408">
        <v>231.44</v>
      </c>
    </row>
    <row r="6436" spans="1:4" ht="67.5">
      <c r="A6436" s="408">
        <v>92260</v>
      </c>
      <c r="B6436" s="409" t="s">
        <v>3405</v>
      </c>
      <c r="C6436" s="408" t="s">
        <v>29</v>
      </c>
      <c r="D6436" s="408">
        <v>274.89</v>
      </c>
    </row>
    <row r="6437" spans="1:4" ht="67.5">
      <c r="A6437" s="408">
        <v>92261</v>
      </c>
      <c r="B6437" s="409" t="s">
        <v>3406</v>
      </c>
      <c r="C6437" s="408" t="s">
        <v>29</v>
      </c>
      <c r="D6437" s="408">
        <v>317.02</v>
      </c>
    </row>
    <row r="6438" spans="1:4" ht="67.5">
      <c r="A6438" s="408">
        <v>92262</v>
      </c>
      <c r="B6438" s="409" t="s">
        <v>3407</v>
      </c>
      <c r="C6438" s="408" t="s">
        <v>29</v>
      </c>
      <c r="D6438" s="408">
        <v>384.85</v>
      </c>
    </row>
    <row r="6439" spans="1:4" ht="67.5">
      <c r="A6439" s="408">
        <v>92539</v>
      </c>
      <c r="B6439" s="409" t="s">
        <v>854</v>
      </c>
      <c r="C6439" s="408" t="s">
        <v>42</v>
      </c>
      <c r="D6439" s="408">
        <v>34.89</v>
      </c>
    </row>
    <row r="6440" spans="1:4" ht="67.5">
      <c r="A6440" s="408">
        <v>92540</v>
      </c>
      <c r="B6440" s="409" t="s">
        <v>3597</v>
      </c>
      <c r="C6440" s="408" t="s">
        <v>42</v>
      </c>
      <c r="D6440" s="408">
        <v>41.24</v>
      </c>
    </row>
    <row r="6441" spans="1:4" ht="54">
      <c r="A6441" s="408">
        <v>92541</v>
      </c>
      <c r="B6441" s="409" t="s">
        <v>3598</v>
      </c>
      <c r="C6441" s="408" t="s">
        <v>42</v>
      </c>
      <c r="D6441" s="408">
        <v>37.78</v>
      </c>
    </row>
    <row r="6442" spans="1:4" ht="67.5">
      <c r="A6442" s="408">
        <v>92542</v>
      </c>
      <c r="B6442" s="409" t="s">
        <v>3599</v>
      </c>
      <c r="C6442" s="408" t="s">
        <v>42</v>
      </c>
      <c r="D6442" s="408">
        <v>47.31</v>
      </c>
    </row>
    <row r="6443" spans="1:4" ht="67.5">
      <c r="A6443" s="408">
        <v>92543</v>
      </c>
      <c r="B6443" s="409" t="s">
        <v>855</v>
      </c>
      <c r="C6443" s="408" t="s">
        <v>42</v>
      </c>
      <c r="D6443" s="408">
        <v>9.74</v>
      </c>
    </row>
    <row r="6444" spans="1:4" ht="54">
      <c r="A6444" s="408">
        <v>92544</v>
      </c>
      <c r="B6444" s="409" t="s">
        <v>3600</v>
      </c>
      <c r="C6444" s="408" t="s">
        <v>42</v>
      </c>
      <c r="D6444" s="408">
        <v>8.18</v>
      </c>
    </row>
    <row r="6445" spans="1:4" ht="54">
      <c r="A6445" s="408">
        <v>92545</v>
      </c>
      <c r="B6445" s="409" t="s">
        <v>3601</v>
      </c>
      <c r="C6445" s="408" t="s">
        <v>29</v>
      </c>
      <c r="D6445" s="408">
        <v>510.88</v>
      </c>
    </row>
    <row r="6446" spans="1:4" ht="54">
      <c r="A6446" s="408">
        <v>92546</v>
      </c>
      <c r="B6446" s="409" t="s">
        <v>3602</v>
      </c>
      <c r="C6446" s="408" t="s">
        <v>29</v>
      </c>
      <c r="D6446" s="408">
        <v>630.66</v>
      </c>
    </row>
    <row r="6447" spans="1:4" ht="54">
      <c r="A6447" s="408">
        <v>92547</v>
      </c>
      <c r="B6447" s="409" t="s">
        <v>3603</v>
      </c>
      <c r="C6447" s="408" t="s">
        <v>29</v>
      </c>
      <c r="D6447" s="408">
        <v>656.29</v>
      </c>
    </row>
    <row r="6448" spans="1:4" ht="54">
      <c r="A6448" s="408">
        <v>92548</v>
      </c>
      <c r="B6448" s="409" t="s">
        <v>3604</v>
      </c>
      <c r="C6448" s="408" t="s">
        <v>29</v>
      </c>
      <c r="D6448" s="408">
        <v>727.26</v>
      </c>
    </row>
    <row r="6449" spans="1:4" ht="54">
      <c r="A6449" s="408">
        <v>92549</v>
      </c>
      <c r="B6449" s="409" t="s">
        <v>3605</v>
      </c>
      <c r="C6449" s="408" t="s">
        <v>29</v>
      </c>
      <c r="D6449" s="408">
        <v>939.25</v>
      </c>
    </row>
    <row r="6450" spans="1:4" ht="54">
      <c r="A6450" s="408">
        <v>92550</v>
      </c>
      <c r="B6450" s="409" t="s">
        <v>3606</v>
      </c>
      <c r="C6450" s="408" t="s">
        <v>29</v>
      </c>
      <c r="D6450" s="410">
        <v>1146.5</v>
      </c>
    </row>
    <row r="6451" spans="1:4" ht="54">
      <c r="A6451" s="408">
        <v>92551</v>
      </c>
      <c r="B6451" s="409" t="s">
        <v>3607</v>
      </c>
      <c r="C6451" s="408" t="s">
        <v>29</v>
      </c>
      <c r="D6451" s="410">
        <v>1180.21</v>
      </c>
    </row>
    <row r="6452" spans="1:4" ht="54">
      <c r="A6452" s="408">
        <v>92552</v>
      </c>
      <c r="B6452" s="409" t="s">
        <v>3608</v>
      </c>
      <c r="C6452" s="408" t="s">
        <v>29</v>
      </c>
      <c r="D6452" s="410">
        <v>1286.6199999999999</v>
      </c>
    </row>
    <row r="6453" spans="1:4" ht="54">
      <c r="A6453" s="408">
        <v>92553</v>
      </c>
      <c r="B6453" s="409" t="s">
        <v>3609</v>
      </c>
      <c r="C6453" s="408" t="s">
        <v>29</v>
      </c>
      <c r="D6453" s="410">
        <v>1502.55</v>
      </c>
    </row>
    <row r="6454" spans="1:4" ht="54">
      <c r="A6454" s="408">
        <v>92554</v>
      </c>
      <c r="B6454" s="409" t="s">
        <v>3610</v>
      </c>
      <c r="C6454" s="408" t="s">
        <v>29</v>
      </c>
      <c r="D6454" s="410">
        <v>1540.8</v>
      </c>
    </row>
    <row r="6455" spans="1:4" ht="81">
      <c r="A6455" s="408">
        <v>92555</v>
      </c>
      <c r="B6455" s="409" t="s">
        <v>856</v>
      </c>
      <c r="C6455" s="408" t="s">
        <v>29</v>
      </c>
      <c r="D6455" s="408">
        <v>506.01</v>
      </c>
    </row>
    <row r="6456" spans="1:4" ht="81">
      <c r="A6456" s="408">
        <v>92556</v>
      </c>
      <c r="B6456" s="409" t="s">
        <v>857</v>
      </c>
      <c r="C6456" s="408" t="s">
        <v>29</v>
      </c>
      <c r="D6456" s="408">
        <v>622.62</v>
      </c>
    </row>
    <row r="6457" spans="1:4" ht="81">
      <c r="A6457" s="408">
        <v>92557</v>
      </c>
      <c r="B6457" s="409" t="s">
        <v>858</v>
      </c>
      <c r="C6457" s="408" t="s">
        <v>29</v>
      </c>
      <c r="D6457" s="408">
        <v>648.24</v>
      </c>
    </row>
    <row r="6458" spans="1:4" ht="81">
      <c r="A6458" s="408">
        <v>92558</v>
      </c>
      <c r="B6458" s="409" t="s">
        <v>859</v>
      </c>
      <c r="C6458" s="408" t="s">
        <v>29</v>
      </c>
      <c r="D6458" s="408">
        <v>725.37</v>
      </c>
    </row>
    <row r="6459" spans="1:4" ht="81">
      <c r="A6459" s="408">
        <v>92559</v>
      </c>
      <c r="B6459" s="409" t="s">
        <v>860</v>
      </c>
      <c r="C6459" s="408" t="s">
        <v>29</v>
      </c>
      <c r="D6459" s="408">
        <v>930.68</v>
      </c>
    </row>
    <row r="6460" spans="1:4" ht="81">
      <c r="A6460" s="408">
        <v>92560</v>
      </c>
      <c r="B6460" s="409" t="s">
        <v>861</v>
      </c>
      <c r="C6460" s="408" t="s">
        <v>29</v>
      </c>
      <c r="D6460" s="410">
        <v>1133.43</v>
      </c>
    </row>
    <row r="6461" spans="1:4" ht="81">
      <c r="A6461" s="408">
        <v>92561</v>
      </c>
      <c r="B6461" s="409" t="s">
        <v>862</v>
      </c>
      <c r="C6461" s="408" t="s">
        <v>29</v>
      </c>
      <c r="D6461" s="410">
        <v>1167.72</v>
      </c>
    </row>
    <row r="6462" spans="1:4" ht="81">
      <c r="A6462" s="408">
        <v>92562</v>
      </c>
      <c r="B6462" s="409" t="s">
        <v>3611</v>
      </c>
      <c r="C6462" s="408" t="s">
        <v>29</v>
      </c>
      <c r="D6462" s="410">
        <v>1266.0899999999999</v>
      </c>
    </row>
    <row r="6463" spans="1:4" ht="81">
      <c r="A6463" s="408">
        <v>92563</v>
      </c>
      <c r="B6463" s="409" t="s">
        <v>3612</v>
      </c>
      <c r="C6463" s="408" t="s">
        <v>29</v>
      </c>
      <c r="D6463" s="410">
        <v>1477.58</v>
      </c>
    </row>
    <row r="6464" spans="1:4" ht="81">
      <c r="A6464" s="408">
        <v>92564</v>
      </c>
      <c r="B6464" s="409" t="s">
        <v>3613</v>
      </c>
      <c r="C6464" s="408" t="s">
        <v>29</v>
      </c>
      <c r="D6464" s="410">
        <v>1510.44</v>
      </c>
    </row>
    <row r="6465" spans="1:4" ht="67.5">
      <c r="A6465" s="408">
        <v>92565</v>
      </c>
      <c r="B6465" s="409" t="s">
        <v>3614</v>
      </c>
      <c r="C6465" s="408" t="s">
        <v>42</v>
      </c>
      <c r="D6465" s="408">
        <v>19.13</v>
      </c>
    </row>
    <row r="6466" spans="1:4" ht="81">
      <c r="A6466" s="408">
        <v>92566</v>
      </c>
      <c r="B6466" s="409" t="s">
        <v>3615</v>
      </c>
      <c r="C6466" s="408" t="s">
        <v>42</v>
      </c>
      <c r="D6466" s="408">
        <v>10.65</v>
      </c>
    </row>
    <row r="6467" spans="1:4" ht="67.5">
      <c r="A6467" s="408">
        <v>92567</v>
      </c>
      <c r="B6467" s="409" t="s">
        <v>3616</v>
      </c>
      <c r="C6467" s="408" t="s">
        <v>42</v>
      </c>
      <c r="D6467" s="408">
        <v>16.63</v>
      </c>
    </row>
    <row r="6468" spans="1:4" ht="40.5">
      <c r="A6468" s="408">
        <v>72089</v>
      </c>
      <c r="B6468" s="409" t="s">
        <v>1459</v>
      </c>
      <c r="C6468" s="408" t="s">
        <v>42</v>
      </c>
      <c r="D6468" s="408">
        <v>11.17</v>
      </c>
    </row>
    <row r="6469" spans="1:4" ht="40.5">
      <c r="A6469" s="408">
        <v>94189</v>
      </c>
      <c r="B6469" s="409" t="s">
        <v>934</v>
      </c>
      <c r="C6469" s="408" t="s">
        <v>42</v>
      </c>
      <c r="D6469" s="408">
        <v>40.340000000000003</v>
      </c>
    </row>
    <row r="6470" spans="1:4" ht="40.5">
      <c r="A6470" s="408">
        <v>94192</v>
      </c>
      <c r="B6470" s="409" t="s">
        <v>4143</v>
      </c>
      <c r="C6470" s="408" t="s">
        <v>42</v>
      </c>
      <c r="D6470" s="408">
        <v>42.19</v>
      </c>
    </row>
    <row r="6471" spans="1:4" ht="54">
      <c r="A6471" s="408">
        <v>94195</v>
      </c>
      <c r="B6471" s="409" t="s">
        <v>4144</v>
      </c>
      <c r="C6471" s="408" t="s">
        <v>42</v>
      </c>
      <c r="D6471" s="408">
        <v>28.15</v>
      </c>
    </row>
    <row r="6472" spans="1:4" ht="54">
      <c r="A6472" s="408">
        <v>94198</v>
      </c>
      <c r="B6472" s="409" t="s">
        <v>935</v>
      </c>
      <c r="C6472" s="408" t="s">
        <v>42</v>
      </c>
      <c r="D6472" s="408">
        <v>30.61</v>
      </c>
    </row>
    <row r="6473" spans="1:4" ht="40.5">
      <c r="A6473" s="408">
        <v>94201</v>
      </c>
      <c r="B6473" s="409" t="s">
        <v>4145</v>
      </c>
      <c r="C6473" s="408" t="s">
        <v>42</v>
      </c>
      <c r="D6473" s="408">
        <v>40.020000000000003</v>
      </c>
    </row>
    <row r="6474" spans="1:4" ht="54">
      <c r="A6474" s="408">
        <v>94204</v>
      </c>
      <c r="B6474" s="409" t="s">
        <v>936</v>
      </c>
      <c r="C6474" s="408" t="s">
        <v>42</v>
      </c>
      <c r="D6474" s="408">
        <v>44.18</v>
      </c>
    </row>
    <row r="6475" spans="1:4" ht="27">
      <c r="A6475" s="408">
        <v>94224</v>
      </c>
      <c r="B6475" s="409" t="s">
        <v>4156</v>
      </c>
      <c r="C6475" s="408" t="s">
        <v>13</v>
      </c>
      <c r="D6475" s="408">
        <v>18.02</v>
      </c>
    </row>
    <row r="6476" spans="1:4" ht="40.5">
      <c r="A6476" s="408">
        <v>94225</v>
      </c>
      <c r="B6476" s="409" t="s">
        <v>4157</v>
      </c>
      <c r="C6476" s="408" t="s">
        <v>42</v>
      </c>
      <c r="D6476" s="408">
        <v>23.54</v>
      </c>
    </row>
    <row r="6477" spans="1:4" ht="40.5">
      <c r="A6477" s="408">
        <v>94226</v>
      </c>
      <c r="B6477" s="409" t="s">
        <v>4158</v>
      </c>
      <c r="C6477" s="408" t="s">
        <v>42</v>
      </c>
      <c r="D6477" s="408">
        <v>13.88</v>
      </c>
    </row>
    <row r="6478" spans="1:4" ht="27">
      <c r="A6478" s="408">
        <v>94232</v>
      </c>
      <c r="B6478" s="409" t="s">
        <v>939</v>
      </c>
      <c r="C6478" s="408" t="s">
        <v>29</v>
      </c>
      <c r="D6478" s="408">
        <v>2.0499999999999998</v>
      </c>
    </row>
    <row r="6479" spans="1:4" ht="54">
      <c r="A6479" s="408">
        <v>94440</v>
      </c>
      <c r="B6479" s="409" t="s">
        <v>4199</v>
      </c>
      <c r="C6479" s="408" t="s">
        <v>42</v>
      </c>
      <c r="D6479" s="408">
        <v>28.15</v>
      </c>
    </row>
    <row r="6480" spans="1:4" ht="54">
      <c r="A6480" s="408">
        <v>94441</v>
      </c>
      <c r="B6480" s="409" t="s">
        <v>946</v>
      </c>
      <c r="C6480" s="408" t="s">
        <v>42</v>
      </c>
      <c r="D6480" s="408">
        <v>30.61</v>
      </c>
    </row>
    <row r="6481" spans="1:4" ht="40.5">
      <c r="A6481" s="408">
        <v>94442</v>
      </c>
      <c r="B6481" s="409" t="s">
        <v>4200</v>
      </c>
      <c r="C6481" s="408" t="s">
        <v>42</v>
      </c>
      <c r="D6481" s="408">
        <v>28.15</v>
      </c>
    </row>
    <row r="6482" spans="1:4" ht="54">
      <c r="A6482" s="408">
        <v>94443</v>
      </c>
      <c r="B6482" s="409" t="s">
        <v>4201</v>
      </c>
      <c r="C6482" s="408" t="s">
        <v>42</v>
      </c>
      <c r="D6482" s="408">
        <v>30.61</v>
      </c>
    </row>
    <row r="6483" spans="1:4" ht="40.5">
      <c r="A6483" s="408">
        <v>94445</v>
      </c>
      <c r="B6483" s="409" t="s">
        <v>947</v>
      </c>
      <c r="C6483" s="408" t="s">
        <v>42</v>
      </c>
      <c r="D6483" s="408">
        <v>40.020000000000003</v>
      </c>
    </row>
    <row r="6484" spans="1:4" ht="40.5">
      <c r="A6484" s="408">
        <v>94446</v>
      </c>
      <c r="B6484" s="409" t="s">
        <v>4203</v>
      </c>
      <c r="C6484" s="408" t="s">
        <v>42</v>
      </c>
      <c r="D6484" s="408">
        <v>44.18</v>
      </c>
    </row>
    <row r="6485" spans="1:4" ht="40.5">
      <c r="A6485" s="408">
        <v>94447</v>
      </c>
      <c r="B6485" s="409" t="s">
        <v>4204</v>
      </c>
      <c r="C6485" s="408" t="s">
        <v>42</v>
      </c>
      <c r="D6485" s="408">
        <v>40.020000000000003</v>
      </c>
    </row>
    <row r="6486" spans="1:4" ht="54">
      <c r="A6486" s="408">
        <v>94448</v>
      </c>
      <c r="B6486" s="409" t="s">
        <v>948</v>
      </c>
      <c r="C6486" s="408" t="s">
        <v>42</v>
      </c>
      <c r="D6486" s="408">
        <v>44.18</v>
      </c>
    </row>
    <row r="6487" spans="1:4" ht="67.5">
      <c r="A6487" s="408">
        <v>94207</v>
      </c>
      <c r="B6487" s="409" t="s">
        <v>4146</v>
      </c>
      <c r="C6487" s="408" t="s">
        <v>42</v>
      </c>
      <c r="D6487" s="408">
        <v>32.65</v>
      </c>
    </row>
    <row r="6488" spans="1:4" ht="67.5">
      <c r="A6488" s="408">
        <v>94210</v>
      </c>
      <c r="B6488" s="409" t="s">
        <v>4147</v>
      </c>
      <c r="C6488" s="408" t="s">
        <v>42</v>
      </c>
      <c r="D6488" s="408">
        <v>34.729999999999997</v>
      </c>
    </row>
    <row r="6489" spans="1:4" ht="40.5">
      <c r="A6489" s="408">
        <v>94218</v>
      </c>
      <c r="B6489" s="409" t="s">
        <v>4150</v>
      </c>
      <c r="C6489" s="408" t="s">
        <v>42</v>
      </c>
      <c r="D6489" s="408">
        <v>71.790000000000006</v>
      </c>
    </row>
    <row r="6490" spans="1:4" ht="40.5">
      <c r="A6490" s="408" t="s">
        <v>5352</v>
      </c>
      <c r="B6490" s="409" t="s">
        <v>5353</v>
      </c>
      <c r="C6490" s="408" t="s">
        <v>42</v>
      </c>
      <c r="D6490" s="408">
        <v>331.12</v>
      </c>
    </row>
    <row r="6491" spans="1:4" ht="40.5">
      <c r="A6491" s="408" t="s">
        <v>5354</v>
      </c>
      <c r="B6491" s="409" t="s">
        <v>5355</v>
      </c>
      <c r="C6491" s="408" t="s">
        <v>42</v>
      </c>
      <c r="D6491" s="408">
        <v>352.33</v>
      </c>
    </row>
    <row r="6492" spans="1:4" ht="40.5">
      <c r="A6492" s="408" t="s">
        <v>5356</v>
      </c>
      <c r="B6492" s="409" t="s">
        <v>5357</v>
      </c>
      <c r="C6492" s="408" t="s">
        <v>42</v>
      </c>
      <c r="D6492" s="408">
        <v>369.05</v>
      </c>
    </row>
    <row r="6493" spans="1:4" ht="40.5">
      <c r="A6493" s="408" t="s">
        <v>5358</v>
      </c>
      <c r="B6493" s="409" t="s">
        <v>1065</v>
      </c>
      <c r="C6493" s="408" t="s">
        <v>42</v>
      </c>
      <c r="D6493" s="408">
        <v>398.99</v>
      </c>
    </row>
    <row r="6494" spans="1:4" ht="40.5">
      <c r="A6494" s="408" t="s">
        <v>5359</v>
      </c>
      <c r="B6494" s="409" t="s">
        <v>1066</v>
      </c>
      <c r="C6494" s="408" t="s">
        <v>42</v>
      </c>
      <c r="D6494" s="408">
        <v>478.12</v>
      </c>
    </row>
    <row r="6495" spans="1:4" ht="40.5">
      <c r="A6495" s="408" t="s">
        <v>5360</v>
      </c>
      <c r="B6495" s="409" t="s">
        <v>1067</v>
      </c>
      <c r="C6495" s="408" t="s">
        <v>42</v>
      </c>
      <c r="D6495" s="408">
        <v>495.89</v>
      </c>
    </row>
    <row r="6496" spans="1:4" ht="27">
      <c r="A6496" s="408" t="s">
        <v>5361</v>
      </c>
      <c r="B6496" s="409" t="s">
        <v>1068</v>
      </c>
      <c r="C6496" s="408" t="s">
        <v>42</v>
      </c>
      <c r="D6496" s="408">
        <v>158.51</v>
      </c>
    </row>
    <row r="6497" spans="1:4" ht="27">
      <c r="A6497" s="408" t="s">
        <v>5362</v>
      </c>
      <c r="B6497" s="409" t="s">
        <v>1069</v>
      </c>
      <c r="C6497" s="408" t="s">
        <v>42</v>
      </c>
      <c r="D6497" s="408">
        <v>176.88</v>
      </c>
    </row>
    <row r="6498" spans="1:4" ht="27">
      <c r="A6498" s="408" t="s">
        <v>5363</v>
      </c>
      <c r="B6498" s="409" t="s">
        <v>1070</v>
      </c>
      <c r="C6498" s="408" t="s">
        <v>42</v>
      </c>
      <c r="D6498" s="408">
        <v>217.7</v>
      </c>
    </row>
    <row r="6499" spans="1:4" ht="27">
      <c r="A6499" s="408" t="s">
        <v>5364</v>
      </c>
      <c r="B6499" s="409" t="s">
        <v>1071</v>
      </c>
      <c r="C6499" s="408" t="s">
        <v>42</v>
      </c>
      <c r="D6499" s="408">
        <v>225.87</v>
      </c>
    </row>
    <row r="6500" spans="1:4" ht="13.5">
      <c r="A6500" s="408">
        <v>75220</v>
      </c>
      <c r="B6500" s="409" t="s">
        <v>202</v>
      </c>
      <c r="C6500" s="408" t="s">
        <v>13</v>
      </c>
      <c r="D6500" s="408">
        <v>42.42</v>
      </c>
    </row>
    <row r="6501" spans="1:4" ht="40.5">
      <c r="A6501" s="408">
        <v>94213</v>
      </c>
      <c r="B6501" s="409" t="s">
        <v>4148</v>
      </c>
      <c r="C6501" s="408" t="s">
        <v>42</v>
      </c>
      <c r="D6501" s="408">
        <v>40.76</v>
      </c>
    </row>
    <row r="6502" spans="1:4" ht="40.5">
      <c r="A6502" s="408">
        <v>94216</v>
      </c>
      <c r="B6502" s="409" t="s">
        <v>4149</v>
      </c>
      <c r="C6502" s="408" t="s">
        <v>42</v>
      </c>
      <c r="D6502" s="408">
        <v>134.38</v>
      </c>
    </row>
    <row r="6503" spans="1:4" ht="67.5">
      <c r="A6503" s="408">
        <v>94219</v>
      </c>
      <c r="B6503" s="409" t="s">
        <v>4151</v>
      </c>
      <c r="C6503" s="408" t="s">
        <v>13</v>
      </c>
      <c r="D6503" s="408">
        <v>23.78</v>
      </c>
    </row>
    <row r="6504" spans="1:4" ht="67.5">
      <c r="A6504" s="408">
        <v>94220</v>
      </c>
      <c r="B6504" s="409" t="s">
        <v>4152</v>
      </c>
      <c r="C6504" s="408" t="s">
        <v>13</v>
      </c>
      <c r="D6504" s="408">
        <v>43.46</v>
      </c>
    </row>
    <row r="6505" spans="1:4" ht="54">
      <c r="A6505" s="408">
        <v>94221</v>
      </c>
      <c r="B6505" s="409" t="s">
        <v>4153</v>
      </c>
      <c r="C6505" s="408" t="s">
        <v>13</v>
      </c>
      <c r="D6505" s="408">
        <v>18.95</v>
      </c>
    </row>
    <row r="6506" spans="1:4" ht="67.5">
      <c r="A6506" s="408">
        <v>94222</v>
      </c>
      <c r="B6506" s="409" t="s">
        <v>4154</v>
      </c>
      <c r="C6506" s="408" t="s">
        <v>13</v>
      </c>
      <c r="D6506" s="408">
        <v>38.630000000000003</v>
      </c>
    </row>
    <row r="6507" spans="1:4" ht="40.5">
      <c r="A6507" s="408" t="s">
        <v>5478</v>
      </c>
      <c r="B6507" s="409" t="s">
        <v>1128</v>
      </c>
      <c r="C6507" s="408" t="s">
        <v>13</v>
      </c>
      <c r="D6507" s="408">
        <v>44.82</v>
      </c>
    </row>
    <row r="6508" spans="1:4" ht="40.5">
      <c r="A6508" s="408">
        <v>94223</v>
      </c>
      <c r="B6508" s="409" t="s">
        <v>4155</v>
      </c>
      <c r="C6508" s="408" t="s">
        <v>13</v>
      </c>
      <c r="D6508" s="408">
        <v>42.3</v>
      </c>
    </row>
    <row r="6509" spans="1:4" ht="40.5">
      <c r="A6509" s="408">
        <v>94451</v>
      </c>
      <c r="B6509" s="409" t="s">
        <v>4207</v>
      </c>
      <c r="C6509" s="408" t="s">
        <v>13</v>
      </c>
      <c r="D6509" s="408">
        <v>94.4</v>
      </c>
    </row>
    <row r="6510" spans="1:4" ht="67.5">
      <c r="A6510" s="408">
        <v>94230</v>
      </c>
      <c r="B6510" s="409" t="s">
        <v>4160</v>
      </c>
      <c r="C6510" s="408" t="s">
        <v>13</v>
      </c>
      <c r="D6510" s="408">
        <v>70.040000000000006</v>
      </c>
    </row>
    <row r="6511" spans="1:4" ht="40.5">
      <c r="A6511" s="408">
        <v>94227</v>
      </c>
      <c r="B6511" s="409" t="s">
        <v>937</v>
      </c>
      <c r="C6511" s="408" t="s">
        <v>13</v>
      </c>
      <c r="D6511" s="408">
        <v>39.630000000000003</v>
      </c>
    </row>
    <row r="6512" spans="1:4" ht="40.5">
      <c r="A6512" s="408">
        <v>94228</v>
      </c>
      <c r="B6512" s="409" t="s">
        <v>938</v>
      </c>
      <c r="C6512" s="408" t="s">
        <v>13</v>
      </c>
      <c r="D6512" s="408">
        <v>54.76</v>
      </c>
    </row>
    <row r="6513" spans="1:4" ht="40.5">
      <c r="A6513" s="408">
        <v>94229</v>
      </c>
      <c r="B6513" s="409" t="s">
        <v>4159</v>
      </c>
      <c r="C6513" s="408" t="s">
        <v>13</v>
      </c>
      <c r="D6513" s="408">
        <v>106.69</v>
      </c>
    </row>
    <row r="6514" spans="1:4" ht="40.5">
      <c r="A6514" s="408">
        <v>94231</v>
      </c>
      <c r="B6514" s="409" t="s">
        <v>1269</v>
      </c>
      <c r="C6514" s="408" t="s">
        <v>13</v>
      </c>
      <c r="D6514" s="408">
        <v>28.4</v>
      </c>
    </row>
    <row r="6515" spans="1:4" ht="40.5">
      <c r="A6515" s="408">
        <v>94450</v>
      </c>
      <c r="B6515" s="409" t="s">
        <v>4206</v>
      </c>
      <c r="C6515" s="408" t="s">
        <v>13</v>
      </c>
      <c r="D6515" s="408">
        <v>48.87</v>
      </c>
    </row>
    <row r="6516" spans="1:4" ht="54">
      <c r="A6516" s="408">
        <v>94449</v>
      </c>
      <c r="B6516" s="409" t="s">
        <v>4205</v>
      </c>
      <c r="C6516" s="408" t="s">
        <v>42</v>
      </c>
      <c r="D6516" s="408">
        <v>51.32</v>
      </c>
    </row>
    <row r="6517" spans="1:4" ht="27">
      <c r="A6517" s="408" t="s">
        <v>5431</v>
      </c>
      <c r="B6517" s="409" t="s">
        <v>5432</v>
      </c>
      <c r="C6517" s="408" t="s">
        <v>16</v>
      </c>
      <c r="D6517" s="408">
        <v>9.9499999999999993</v>
      </c>
    </row>
    <row r="6518" spans="1:4" ht="27">
      <c r="A6518" s="408" t="s">
        <v>5433</v>
      </c>
      <c r="B6518" s="409" t="s">
        <v>5434</v>
      </c>
      <c r="C6518" s="408" t="s">
        <v>16</v>
      </c>
      <c r="D6518" s="408">
        <v>7.3</v>
      </c>
    </row>
    <row r="6519" spans="1:4" ht="54">
      <c r="A6519" s="408">
        <v>92255</v>
      </c>
      <c r="B6519" s="409" t="s">
        <v>828</v>
      </c>
      <c r="C6519" s="408" t="s">
        <v>29</v>
      </c>
      <c r="D6519" s="408">
        <v>123.16</v>
      </c>
    </row>
    <row r="6520" spans="1:4" ht="54">
      <c r="A6520" s="408">
        <v>92256</v>
      </c>
      <c r="B6520" s="409" t="s">
        <v>829</v>
      </c>
      <c r="C6520" s="408" t="s">
        <v>29</v>
      </c>
      <c r="D6520" s="408">
        <v>149.27000000000001</v>
      </c>
    </row>
    <row r="6521" spans="1:4" ht="54">
      <c r="A6521" s="408">
        <v>92257</v>
      </c>
      <c r="B6521" s="409" t="s">
        <v>830</v>
      </c>
      <c r="C6521" s="408" t="s">
        <v>29</v>
      </c>
      <c r="D6521" s="408">
        <v>175.17</v>
      </c>
    </row>
    <row r="6522" spans="1:4" ht="54">
      <c r="A6522" s="408">
        <v>92258</v>
      </c>
      <c r="B6522" s="409" t="s">
        <v>831</v>
      </c>
      <c r="C6522" s="408" t="s">
        <v>29</v>
      </c>
      <c r="D6522" s="408">
        <v>216.83</v>
      </c>
    </row>
    <row r="6523" spans="1:4" ht="67.5">
      <c r="A6523" s="408">
        <v>92568</v>
      </c>
      <c r="B6523" s="409" t="s">
        <v>3617</v>
      </c>
      <c r="C6523" s="408" t="s">
        <v>42</v>
      </c>
      <c r="D6523" s="408">
        <v>67.2</v>
      </c>
    </row>
    <row r="6524" spans="1:4" ht="67.5">
      <c r="A6524" s="408">
        <v>92569</v>
      </c>
      <c r="B6524" s="409" t="s">
        <v>863</v>
      </c>
      <c r="C6524" s="408" t="s">
        <v>42</v>
      </c>
      <c r="D6524" s="408">
        <v>30.49</v>
      </c>
    </row>
    <row r="6525" spans="1:4" ht="54">
      <c r="A6525" s="408">
        <v>92570</v>
      </c>
      <c r="B6525" s="409" t="s">
        <v>3618</v>
      </c>
      <c r="C6525" s="408" t="s">
        <v>42</v>
      </c>
      <c r="D6525" s="408">
        <v>13.8</v>
      </c>
    </row>
    <row r="6526" spans="1:4" ht="67.5">
      <c r="A6526" s="408">
        <v>92571</v>
      </c>
      <c r="B6526" s="409" t="s">
        <v>3619</v>
      </c>
      <c r="C6526" s="408" t="s">
        <v>42</v>
      </c>
      <c r="D6526" s="408">
        <v>72.239999999999995</v>
      </c>
    </row>
    <row r="6527" spans="1:4" ht="67.5">
      <c r="A6527" s="408">
        <v>92572</v>
      </c>
      <c r="B6527" s="409" t="s">
        <v>3620</v>
      </c>
      <c r="C6527" s="408" t="s">
        <v>42</v>
      </c>
      <c r="D6527" s="408">
        <v>33.5</v>
      </c>
    </row>
    <row r="6528" spans="1:4" ht="67.5">
      <c r="A6528" s="408">
        <v>92573</v>
      </c>
      <c r="B6528" s="409" t="s">
        <v>3621</v>
      </c>
      <c r="C6528" s="408" t="s">
        <v>42</v>
      </c>
      <c r="D6528" s="408">
        <v>15.89</v>
      </c>
    </row>
    <row r="6529" spans="1:4" ht="54">
      <c r="A6529" s="408">
        <v>92574</v>
      </c>
      <c r="B6529" s="409" t="s">
        <v>864</v>
      </c>
      <c r="C6529" s="408" t="s">
        <v>42</v>
      </c>
      <c r="D6529" s="408">
        <v>73.239999999999995</v>
      </c>
    </row>
    <row r="6530" spans="1:4" ht="54">
      <c r="A6530" s="408">
        <v>92575</v>
      </c>
      <c r="B6530" s="409" t="s">
        <v>3622</v>
      </c>
      <c r="C6530" s="408" t="s">
        <v>42</v>
      </c>
      <c r="D6530" s="408">
        <v>30.54</v>
      </c>
    </row>
    <row r="6531" spans="1:4" ht="54">
      <c r="A6531" s="408">
        <v>92576</v>
      </c>
      <c r="B6531" s="409" t="s">
        <v>3623</v>
      </c>
      <c r="C6531" s="408" t="s">
        <v>42</v>
      </c>
      <c r="D6531" s="408">
        <v>11.26</v>
      </c>
    </row>
    <row r="6532" spans="1:4" ht="67.5">
      <c r="A6532" s="408">
        <v>92577</v>
      </c>
      <c r="B6532" s="409" t="s">
        <v>3624</v>
      </c>
      <c r="C6532" s="408" t="s">
        <v>42</v>
      </c>
      <c r="D6532" s="408">
        <v>78.63</v>
      </c>
    </row>
    <row r="6533" spans="1:4" ht="54">
      <c r="A6533" s="408">
        <v>92578</v>
      </c>
      <c r="B6533" s="409" t="s">
        <v>3625</v>
      </c>
      <c r="C6533" s="408" t="s">
        <v>42</v>
      </c>
      <c r="D6533" s="408">
        <v>33.49</v>
      </c>
    </row>
    <row r="6534" spans="1:4" ht="54">
      <c r="A6534" s="408">
        <v>92579</v>
      </c>
      <c r="B6534" s="409" t="s">
        <v>865</v>
      </c>
      <c r="C6534" s="408" t="s">
        <v>42</v>
      </c>
      <c r="D6534" s="408">
        <v>12.93</v>
      </c>
    </row>
    <row r="6535" spans="1:4" ht="67.5">
      <c r="A6535" s="408">
        <v>92580</v>
      </c>
      <c r="B6535" s="409" t="s">
        <v>3626</v>
      </c>
      <c r="C6535" s="408" t="s">
        <v>42</v>
      </c>
      <c r="D6535" s="408">
        <v>31.83</v>
      </c>
    </row>
    <row r="6536" spans="1:4" ht="54">
      <c r="A6536" s="408">
        <v>92581</v>
      </c>
      <c r="B6536" s="409" t="s">
        <v>3627</v>
      </c>
      <c r="C6536" s="408" t="s">
        <v>42</v>
      </c>
      <c r="D6536" s="408">
        <v>33.25</v>
      </c>
    </row>
    <row r="6537" spans="1:4" ht="54">
      <c r="A6537" s="408">
        <v>92582</v>
      </c>
      <c r="B6537" s="409" t="s">
        <v>3628</v>
      </c>
      <c r="C6537" s="408" t="s">
        <v>29</v>
      </c>
      <c r="D6537" s="408">
        <v>453.01</v>
      </c>
    </row>
    <row r="6538" spans="1:4" ht="54">
      <c r="A6538" s="408">
        <v>92584</v>
      </c>
      <c r="B6538" s="409" t="s">
        <v>3629</v>
      </c>
      <c r="C6538" s="408" t="s">
        <v>29</v>
      </c>
      <c r="D6538" s="408">
        <v>530.23</v>
      </c>
    </row>
    <row r="6539" spans="1:4" ht="54">
      <c r="A6539" s="408">
        <v>92586</v>
      </c>
      <c r="B6539" s="409" t="s">
        <v>3630</v>
      </c>
      <c r="C6539" s="408" t="s">
        <v>29</v>
      </c>
      <c r="D6539" s="408">
        <v>607.45000000000005</v>
      </c>
    </row>
    <row r="6540" spans="1:4" ht="54">
      <c r="A6540" s="408">
        <v>92588</v>
      </c>
      <c r="B6540" s="409" t="s">
        <v>3631</v>
      </c>
      <c r="C6540" s="408" t="s">
        <v>29</v>
      </c>
      <c r="D6540" s="408">
        <v>755.12</v>
      </c>
    </row>
    <row r="6541" spans="1:4" ht="54">
      <c r="A6541" s="408">
        <v>92590</v>
      </c>
      <c r="B6541" s="409" t="s">
        <v>3632</v>
      </c>
      <c r="C6541" s="408" t="s">
        <v>29</v>
      </c>
      <c r="D6541" s="408">
        <v>832.34</v>
      </c>
    </row>
    <row r="6542" spans="1:4" ht="54">
      <c r="A6542" s="408">
        <v>92592</v>
      </c>
      <c r="B6542" s="409" t="s">
        <v>3633</v>
      </c>
      <c r="C6542" s="408" t="s">
        <v>29</v>
      </c>
      <c r="D6542" s="408">
        <v>935.46</v>
      </c>
    </row>
    <row r="6543" spans="1:4" ht="67.5">
      <c r="A6543" s="408">
        <v>92593</v>
      </c>
      <c r="B6543" s="409" t="s">
        <v>866</v>
      </c>
      <c r="C6543" s="408" t="s">
        <v>16</v>
      </c>
      <c r="D6543" s="408">
        <v>7.07</v>
      </c>
    </row>
    <row r="6544" spans="1:4" ht="54">
      <c r="A6544" s="408">
        <v>92594</v>
      </c>
      <c r="B6544" s="409" t="s">
        <v>3634</v>
      </c>
      <c r="C6544" s="408" t="s">
        <v>29</v>
      </c>
      <c r="D6544" s="410">
        <v>1072.05</v>
      </c>
    </row>
    <row r="6545" spans="1:4" ht="54">
      <c r="A6545" s="408">
        <v>92596</v>
      </c>
      <c r="B6545" s="409" t="s">
        <v>3635</v>
      </c>
      <c r="C6545" s="408" t="s">
        <v>29</v>
      </c>
      <c r="D6545" s="410">
        <v>1193.48</v>
      </c>
    </row>
    <row r="6546" spans="1:4" ht="54">
      <c r="A6546" s="408">
        <v>92598</v>
      </c>
      <c r="B6546" s="409" t="s">
        <v>3636</v>
      </c>
      <c r="C6546" s="408" t="s">
        <v>29</v>
      </c>
      <c r="D6546" s="410">
        <v>1270.69</v>
      </c>
    </row>
    <row r="6547" spans="1:4" ht="54">
      <c r="A6547" s="408">
        <v>92600</v>
      </c>
      <c r="B6547" s="409" t="s">
        <v>3637</v>
      </c>
      <c r="C6547" s="408" t="s">
        <v>29</v>
      </c>
      <c r="D6547" s="410">
        <v>1362.96</v>
      </c>
    </row>
    <row r="6548" spans="1:4" ht="67.5">
      <c r="A6548" s="408">
        <v>92602</v>
      </c>
      <c r="B6548" s="409" t="s">
        <v>3638</v>
      </c>
      <c r="C6548" s="408" t="s">
        <v>29</v>
      </c>
      <c r="D6548" s="408">
        <v>453.01</v>
      </c>
    </row>
    <row r="6549" spans="1:4" ht="67.5">
      <c r="A6549" s="408">
        <v>92604</v>
      </c>
      <c r="B6549" s="409" t="s">
        <v>3639</v>
      </c>
      <c r="C6549" s="408" t="s">
        <v>29</v>
      </c>
      <c r="D6549" s="408">
        <v>515.17999999999995</v>
      </c>
    </row>
    <row r="6550" spans="1:4" ht="67.5">
      <c r="A6550" s="408">
        <v>92606</v>
      </c>
      <c r="B6550" s="409" t="s">
        <v>3640</v>
      </c>
      <c r="C6550" s="408" t="s">
        <v>29</v>
      </c>
      <c r="D6550" s="408">
        <v>592.41</v>
      </c>
    </row>
    <row r="6551" spans="1:4" ht="67.5">
      <c r="A6551" s="408">
        <v>92608</v>
      </c>
      <c r="B6551" s="409" t="s">
        <v>3641</v>
      </c>
      <c r="C6551" s="408" t="s">
        <v>29</v>
      </c>
      <c r="D6551" s="408">
        <v>725.03</v>
      </c>
    </row>
    <row r="6552" spans="1:4" ht="67.5">
      <c r="A6552" s="408">
        <v>92610</v>
      </c>
      <c r="B6552" s="409" t="s">
        <v>3642</v>
      </c>
      <c r="C6552" s="408" t="s">
        <v>29</v>
      </c>
      <c r="D6552" s="408">
        <v>802.25</v>
      </c>
    </row>
    <row r="6553" spans="1:4" ht="67.5">
      <c r="A6553" s="408">
        <v>92612</v>
      </c>
      <c r="B6553" s="409" t="s">
        <v>3643</v>
      </c>
      <c r="C6553" s="408" t="s">
        <v>29</v>
      </c>
      <c r="D6553" s="408">
        <v>905.38</v>
      </c>
    </row>
    <row r="6554" spans="1:4" ht="67.5">
      <c r="A6554" s="408">
        <v>92614</v>
      </c>
      <c r="B6554" s="409" t="s">
        <v>3644</v>
      </c>
      <c r="C6554" s="408" t="s">
        <v>29</v>
      </c>
      <c r="D6554" s="410">
        <v>1011.88</v>
      </c>
    </row>
    <row r="6555" spans="1:4" ht="67.5">
      <c r="A6555" s="408">
        <v>92616</v>
      </c>
      <c r="B6555" s="409" t="s">
        <v>3645</v>
      </c>
      <c r="C6555" s="408" t="s">
        <v>29</v>
      </c>
      <c r="D6555" s="410">
        <v>1148.3499999999999</v>
      </c>
    </row>
    <row r="6556" spans="1:4" ht="67.5">
      <c r="A6556" s="408">
        <v>92618</v>
      </c>
      <c r="B6556" s="409" t="s">
        <v>3646</v>
      </c>
      <c r="C6556" s="408" t="s">
        <v>29</v>
      </c>
      <c r="D6556" s="410">
        <v>1225.57</v>
      </c>
    </row>
    <row r="6557" spans="1:4" ht="67.5">
      <c r="A6557" s="408">
        <v>92620</v>
      </c>
      <c r="B6557" s="409" t="s">
        <v>3647</v>
      </c>
      <c r="C6557" s="408" t="s">
        <v>29</v>
      </c>
      <c r="D6557" s="410">
        <v>1302.79</v>
      </c>
    </row>
    <row r="6558" spans="1:4" ht="40.5">
      <c r="A6558" s="408">
        <v>94444</v>
      </c>
      <c r="B6558" s="409" t="s">
        <v>4202</v>
      </c>
      <c r="C6558" s="408" t="s">
        <v>42</v>
      </c>
      <c r="D6558" s="408">
        <v>609.97</v>
      </c>
    </row>
    <row r="6559" spans="1:4" ht="27">
      <c r="A6559" s="408" t="s">
        <v>5385</v>
      </c>
      <c r="B6559" s="409" t="s">
        <v>1088</v>
      </c>
      <c r="C6559" s="408" t="s">
        <v>19</v>
      </c>
      <c r="D6559" s="408">
        <v>5.39</v>
      </c>
    </row>
    <row r="6560" spans="1:4" ht="27">
      <c r="A6560" s="408" t="s">
        <v>5377</v>
      </c>
      <c r="B6560" s="409" t="s">
        <v>1080</v>
      </c>
      <c r="C6560" s="408" t="s">
        <v>13</v>
      </c>
      <c r="D6560" s="408">
        <v>26.38</v>
      </c>
    </row>
    <row r="6561" spans="1:4" ht="27">
      <c r="A6561" s="408" t="s">
        <v>5378</v>
      </c>
      <c r="B6561" s="409" t="s">
        <v>1081</v>
      </c>
      <c r="C6561" s="408" t="s">
        <v>13</v>
      </c>
      <c r="D6561" s="408">
        <v>74.39</v>
      </c>
    </row>
    <row r="6562" spans="1:4" ht="27">
      <c r="A6562" s="408" t="s">
        <v>5250</v>
      </c>
      <c r="B6562" s="409" t="s">
        <v>5251</v>
      </c>
      <c r="C6562" s="408" t="s">
        <v>13</v>
      </c>
      <c r="D6562" s="408">
        <v>28.86</v>
      </c>
    </row>
    <row r="6563" spans="1:4" ht="27">
      <c r="A6563" s="408" t="s">
        <v>5252</v>
      </c>
      <c r="B6563" s="409" t="s">
        <v>1021</v>
      </c>
      <c r="C6563" s="408" t="s">
        <v>13</v>
      </c>
      <c r="D6563" s="408">
        <v>24.73</v>
      </c>
    </row>
    <row r="6564" spans="1:4" ht="27">
      <c r="A6564" s="408" t="s">
        <v>5375</v>
      </c>
      <c r="B6564" s="409" t="s">
        <v>1078</v>
      </c>
      <c r="C6564" s="408" t="s">
        <v>42</v>
      </c>
      <c r="D6564" s="408">
        <v>5.67</v>
      </c>
    </row>
    <row r="6565" spans="1:4" ht="27">
      <c r="A6565" s="408" t="s">
        <v>5376</v>
      </c>
      <c r="B6565" s="409" t="s">
        <v>1079</v>
      </c>
      <c r="C6565" s="408" t="s">
        <v>42</v>
      </c>
      <c r="D6565" s="408">
        <v>11.1</v>
      </c>
    </row>
    <row r="6566" spans="1:4" ht="27">
      <c r="A6566" s="408" t="s">
        <v>5379</v>
      </c>
      <c r="B6566" s="409" t="s">
        <v>1082</v>
      </c>
      <c r="C6566" s="408" t="s">
        <v>27</v>
      </c>
      <c r="D6566" s="408">
        <v>94.67</v>
      </c>
    </row>
    <row r="6567" spans="1:4" ht="27">
      <c r="A6567" s="408" t="s">
        <v>5380</v>
      </c>
      <c r="B6567" s="409" t="s">
        <v>1083</v>
      </c>
      <c r="C6567" s="408" t="s">
        <v>27</v>
      </c>
      <c r="D6567" s="408">
        <v>106.03</v>
      </c>
    </row>
    <row r="6568" spans="1:4" ht="13.5">
      <c r="A6568" s="408" t="s">
        <v>5381</v>
      </c>
      <c r="B6568" s="409" t="s">
        <v>1084</v>
      </c>
      <c r="C6568" s="408" t="s">
        <v>27</v>
      </c>
      <c r="D6568" s="408">
        <v>65.56</v>
      </c>
    </row>
    <row r="6569" spans="1:4" ht="13.5">
      <c r="A6569" s="408" t="s">
        <v>5387</v>
      </c>
      <c r="B6569" s="409" t="s">
        <v>1090</v>
      </c>
      <c r="C6569" s="408" t="s">
        <v>27</v>
      </c>
      <c r="D6569" s="408">
        <v>110.16</v>
      </c>
    </row>
    <row r="6570" spans="1:4" ht="27">
      <c r="A6570" s="408" t="s">
        <v>5428</v>
      </c>
      <c r="B6570" s="409" t="s">
        <v>1109</v>
      </c>
      <c r="C6570" s="408" t="s">
        <v>42</v>
      </c>
      <c r="D6570" s="408">
        <v>42.06</v>
      </c>
    </row>
    <row r="6571" spans="1:4" ht="40.5">
      <c r="A6571" s="408" t="s">
        <v>5429</v>
      </c>
      <c r="B6571" s="409" t="s">
        <v>5430</v>
      </c>
      <c r="C6571" s="408" t="s">
        <v>13</v>
      </c>
      <c r="D6571" s="408">
        <v>66.489999999999995</v>
      </c>
    </row>
    <row r="6572" spans="1:4" ht="40.5">
      <c r="A6572" s="408" t="s">
        <v>5444</v>
      </c>
      <c r="B6572" s="409" t="s">
        <v>5445</v>
      </c>
      <c r="C6572" s="408" t="s">
        <v>13</v>
      </c>
      <c r="D6572" s="408">
        <v>47</v>
      </c>
    </row>
    <row r="6573" spans="1:4" ht="40.5">
      <c r="A6573" s="408" t="s">
        <v>5446</v>
      </c>
      <c r="B6573" s="409" t="s">
        <v>5447</v>
      </c>
      <c r="C6573" s="408" t="s">
        <v>13</v>
      </c>
      <c r="D6573" s="408">
        <v>65.959999999999994</v>
      </c>
    </row>
    <row r="6574" spans="1:4" ht="40.5">
      <c r="A6574" s="408" t="s">
        <v>5605</v>
      </c>
      <c r="B6574" s="409" t="s">
        <v>5606</v>
      </c>
      <c r="C6574" s="408" t="s">
        <v>13</v>
      </c>
      <c r="D6574" s="408">
        <v>45.25</v>
      </c>
    </row>
    <row r="6575" spans="1:4" ht="27">
      <c r="A6575" s="408">
        <v>83651</v>
      </c>
      <c r="B6575" s="409" t="s">
        <v>245</v>
      </c>
      <c r="C6575" s="408" t="s">
        <v>13</v>
      </c>
      <c r="D6575" s="408">
        <v>32.26</v>
      </c>
    </row>
    <row r="6576" spans="1:4" ht="54">
      <c r="A6576" s="408">
        <v>83656</v>
      </c>
      <c r="B6576" s="409" t="s">
        <v>1569</v>
      </c>
      <c r="C6576" s="408" t="s">
        <v>42</v>
      </c>
      <c r="D6576" s="408">
        <v>38.880000000000003</v>
      </c>
    </row>
    <row r="6577" spans="1:4" ht="67.5">
      <c r="A6577" s="408">
        <v>83658</v>
      </c>
      <c r="B6577" s="409" t="s">
        <v>1570</v>
      </c>
      <c r="C6577" s="408" t="s">
        <v>13</v>
      </c>
      <c r="D6577" s="408">
        <v>156.76</v>
      </c>
    </row>
    <row r="6578" spans="1:4" ht="27">
      <c r="A6578" s="408">
        <v>83661</v>
      </c>
      <c r="B6578" s="409" t="s">
        <v>246</v>
      </c>
      <c r="C6578" s="408" t="s">
        <v>13</v>
      </c>
      <c r="D6578" s="408">
        <v>103.26</v>
      </c>
    </row>
    <row r="6579" spans="1:4" ht="13.5">
      <c r="A6579" s="408">
        <v>83662</v>
      </c>
      <c r="B6579" s="409" t="s">
        <v>247</v>
      </c>
      <c r="C6579" s="408" t="s">
        <v>27</v>
      </c>
      <c r="D6579" s="408">
        <v>98.08</v>
      </c>
    </row>
    <row r="6580" spans="1:4" ht="40.5">
      <c r="A6580" s="408">
        <v>83664</v>
      </c>
      <c r="B6580" s="409" t="s">
        <v>1572</v>
      </c>
      <c r="C6580" s="408" t="s">
        <v>13</v>
      </c>
      <c r="D6580" s="408">
        <v>62.65</v>
      </c>
    </row>
    <row r="6581" spans="1:4" ht="27">
      <c r="A6581" s="408">
        <v>83665</v>
      </c>
      <c r="B6581" s="409" t="s">
        <v>248</v>
      </c>
      <c r="C6581" s="408" t="s">
        <v>42</v>
      </c>
      <c r="D6581" s="408">
        <v>7.35</v>
      </c>
    </row>
    <row r="6582" spans="1:4" ht="13.5">
      <c r="A6582" s="408">
        <v>83667</v>
      </c>
      <c r="B6582" s="409" t="s">
        <v>249</v>
      </c>
      <c r="C6582" s="408" t="s">
        <v>27</v>
      </c>
      <c r="D6582" s="408">
        <v>105.52</v>
      </c>
    </row>
    <row r="6583" spans="1:4" ht="13.5">
      <c r="A6583" s="408">
        <v>83668</v>
      </c>
      <c r="B6583" s="409" t="s">
        <v>250</v>
      </c>
      <c r="C6583" s="408" t="s">
        <v>27</v>
      </c>
      <c r="D6583" s="408">
        <v>109.41</v>
      </c>
    </row>
    <row r="6584" spans="1:4" ht="27">
      <c r="A6584" s="408">
        <v>83669</v>
      </c>
      <c r="B6584" s="409" t="s">
        <v>251</v>
      </c>
      <c r="C6584" s="408" t="s">
        <v>42</v>
      </c>
      <c r="D6584" s="408">
        <v>8.74</v>
      </c>
    </row>
    <row r="6585" spans="1:4" ht="27">
      <c r="A6585" s="408">
        <v>83670</v>
      </c>
      <c r="B6585" s="409" t="s">
        <v>252</v>
      </c>
      <c r="C6585" s="408" t="s">
        <v>13</v>
      </c>
      <c r="D6585" s="408">
        <v>44.21</v>
      </c>
    </row>
    <row r="6586" spans="1:4" ht="27">
      <c r="A6586" s="408">
        <v>83671</v>
      </c>
      <c r="B6586" s="409" t="s">
        <v>253</v>
      </c>
      <c r="C6586" s="408" t="s">
        <v>13</v>
      </c>
      <c r="D6586" s="408">
        <v>47.43</v>
      </c>
    </row>
    <row r="6587" spans="1:4" ht="40.5">
      <c r="A6587" s="408">
        <v>83675</v>
      </c>
      <c r="B6587" s="409" t="s">
        <v>1573</v>
      </c>
      <c r="C6587" s="408" t="s">
        <v>13</v>
      </c>
      <c r="D6587" s="408">
        <v>84.4</v>
      </c>
    </row>
    <row r="6588" spans="1:4" ht="40.5">
      <c r="A6588" s="408">
        <v>83676</v>
      </c>
      <c r="B6588" s="409" t="s">
        <v>1574</v>
      </c>
      <c r="C6588" s="408" t="s">
        <v>13</v>
      </c>
      <c r="D6588" s="408">
        <v>103.93</v>
      </c>
    </row>
    <row r="6589" spans="1:4" ht="40.5">
      <c r="A6589" s="408">
        <v>83677</v>
      </c>
      <c r="B6589" s="409" t="s">
        <v>1575</v>
      </c>
      <c r="C6589" s="408" t="s">
        <v>13</v>
      </c>
      <c r="D6589" s="408">
        <v>130.16</v>
      </c>
    </row>
    <row r="6590" spans="1:4" ht="40.5">
      <c r="A6590" s="408">
        <v>83678</v>
      </c>
      <c r="B6590" s="409" t="s">
        <v>1576</v>
      </c>
      <c r="C6590" s="408" t="s">
        <v>13</v>
      </c>
      <c r="D6590" s="408">
        <v>167.26</v>
      </c>
    </row>
    <row r="6591" spans="1:4" ht="40.5">
      <c r="A6591" s="408">
        <v>83679</v>
      </c>
      <c r="B6591" s="409" t="s">
        <v>1577</v>
      </c>
      <c r="C6591" s="408" t="s">
        <v>13</v>
      </c>
      <c r="D6591" s="408">
        <v>12.86</v>
      </c>
    </row>
    <row r="6592" spans="1:4" ht="40.5">
      <c r="A6592" s="408">
        <v>83680</v>
      </c>
      <c r="B6592" s="409" t="s">
        <v>254</v>
      </c>
      <c r="C6592" s="408" t="s">
        <v>13</v>
      </c>
      <c r="D6592" s="408">
        <v>15.32</v>
      </c>
    </row>
    <row r="6593" spans="1:4" ht="40.5">
      <c r="A6593" s="408">
        <v>83681</v>
      </c>
      <c r="B6593" s="409" t="s">
        <v>255</v>
      </c>
      <c r="C6593" s="408" t="s">
        <v>13</v>
      </c>
      <c r="D6593" s="408">
        <v>16.440000000000001</v>
      </c>
    </row>
    <row r="6594" spans="1:4" ht="27">
      <c r="A6594" s="408">
        <v>83682</v>
      </c>
      <c r="B6594" s="409" t="s">
        <v>256</v>
      </c>
      <c r="C6594" s="408" t="s">
        <v>27</v>
      </c>
      <c r="D6594" s="408">
        <v>110.15</v>
      </c>
    </row>
    <row r="6595" spans="1:4" ht="27">
      <c r="A6595" s="408">
        <v>83683</v>
      </c>
      <c r="B6595" s="409" t="s">
        <v>257</v>
      </c>
      <c r="C6595" s="408" t="s">
        <v>27</v>
      </c>
      <c r="D6595" s="408">
        <v>120.26</v>
      </c>
    </row>
    <row r="6596" spans="1:4" ht="27">
      <c r="A6596" s="408">
        <v>83729</v>
      </c>
      <c r="B6596" s="409" t="s">
        <v>259</v>
      </c>
      <c r="C6596" s="408" t="s">
        <v>42</v>
      </c>
      <c r="D6596" s="408">
        <v>17.12</v>
      </c>
    </row>
    <row r="6597" spans="1:4" ht="27">
      <c r="A6597" s="408">
        <v>83739</v>
      </c>
      <c r="B6597" s="409" t="s">
        <v>262</v>
      </c>
      <c r="C6597" s="408" t="s">
        <v>42</v>
      </c>
      <c r="D6597" s="408">
        <v>5.98</v>
      </c>
    </row>
    <row r="6598" spans="1:4" ht="27">
      <c r="A6598" s="408">
        <v>6454</v>
      </c>
      <c r="B6598" s="409" t="s">
        <v>92</v>
      </c>
      <c r="C6598" s="408" t="s">
        <v>27</v>
      </c>
      <c r="D6598" s="408">
        <v>165.64</v>
      </c>
    </row>
    <row r="6599" spans="1:4" ht="27">
      <c r="A6599" s="408">
        <v>73611</v>
      </c>
      <c r="B6599" s="409" t="s">
        <v>191</v>
      </c>
      <c r="C6599" s="408" t="s">
        <v>27</v>
      </c>
      <c r="D6599" s="408">
        <v>361.62</v>
      </c>
    </row>
    <row r="6600" spans="1:4" ht="27">
      <c r="A6600" s="408">
        <v>73697</v>
      </c>
      <c r="B6600" s="409" t="s">
        <v>200</v>
      </c>
      <c r="C6600" s="408" t="s">
        <v>27</v>
      </c>
      <c r="D6600" s="408">
        <v>162.97999999999999</v>
      </c>
    </row>
    <row r="6601" spans="1:4" ht="27">
      <c r="A6601" s="408">
        <v>73698</v>
      </c>
      <c r="B6601" s="409" t="s">
        <v>201</v>
      </c>
      <c r="C6601" s="408" t="s">
        <v>27</v>
      </c>
      <c r="D6601" s="408">
        <v>212.64</v>
      </c>
    </row>
    <row r="6602" spans="1:4" ht="27">
      <c r="A6602" s="408" t="s">
        <v>5383</v>
      </c>
      <c r="B6602" s="409" t="s">
        <v>1086</v>
      </c>
      <c r="C6602" s="408" t="s">
        <v>42</v>
      </c>
      <c r="D6602" s="408">
        <v>101.27</v>
      </c>
    </row>
    <row r="6603" spans="1:4" ht="13.5">
      <c r="A6603" s="408" t="s">
        <v>5384</v>
      </c>
      <c r="B6603" s="409" t="s">
        <v>1087</v>
      </c>
      <c r="C6603" s="408" t="s">
        <v>42</v>
      </c>
      <c r="D6603" s="408">
        <v>254.22</v>
      </c>
    </row>
    <row r="6604" spans="1:4" ht="81">
      <c r="A6604" s="408">
        <v>92743</v>
      </c>
      <c r="B6604" s="409" t="s">
        <v>6054</v>
      </c>
      <c r="C6604" s="408" t="s">
        <v>27</v>
      </c>
      <c r="D6604" s="408">
        <v>497.46</v>
      </c>
    </row>
    <row r="6605" spans="1:4" ht="81">
      <c r="A6605" s="408">
        <v>92744</v>
      </c>
      <c r="B6605" s="409" t="s">
        <v>6055</v>
      </c>
      <c r="C6605" s="408" t="s">
        <v>27</v>
      </c>
      <c r="D6605" s="408">
        <v>491.1</v>
      </c>
    </row>
    <row r="6606" spans="1:4" ht="81">
      <c r="A6606" s="408">
        <v>92745</v>
      </c>
      <c r="B6606" s="409" t="s">
        <v>6056</v>
      </c>
      <c r="C6606" s="408" t="s">
        <v>27</v>
      </c>
      <c r="D6606" s="408">
        <v>621.98</v>
      </c>
    </row>
    <row r="6607" spans="1:4" ht="81">
      <c r="A6607" s="408">
        <v>92746</v>
      </c>
      <c r="B6607" s="409" t="s">
        <v>12062</v>
      </c>
      <c r="C6607" s="408" t="s">
        <v>27</v>
      </c>
      <c r="D6607" s="408">
        <v>581.85</v>
      </c>
    </row>
    <row r="6608" spans="1:4" ht="81">
      <c r="A6608" s="408">
        <v>92747</v>
      </c>
      <c r="B6608" s="409" t="s">
        <v>12063</v>
      </c>
      <c r="C6608" s="408" t="s">
        <v>27</v>
      </c>
      <c r="D6608" s="408">
        <v>693.21</v>
      </c>
    </row>
    <row r="6609" spans="1:4" ht="81">
      <c r="A6609" s="408">
        <v>92748</v>
      </c>
      <c r="B6609" s="409" t="s">
        <v>6057</v>
      </c>
      <c r="C6609" s="408" t="s">
        <v>27</v>
      </c>
      <c r="D6609" s="408">
        <v>634.1</v>
      </c>
    </row>
    <row r="6610" spans="1:4" ht="67.5">
      <c r="A6610" s="408">
        <v>92749</v>
      </c>
      <c r="B6610" s="409" t="s">
        <v>12064</v>
      </c>
      <c r="C6610" s="408" t="s">
        <v>27</v>
      </c>
      <c r="D6610" s="408">
        <v>726.18</v>
      </c>
    </row>
    <row r="6611" spans="1:4" ht="67.5">
      <c r="A6611" s="408">
        <v>92750</v>
      </c>
      <c r="B6611" s="409" t="s">
        <v>12065</v>
      </c>
      <c r="C6611" s="408" t="s">
        <v>27</v>
      </c>
      <c r="D6611" s="410">
        <v>1269.5899999999999</v>
      </c>
    </row>
    <row r="6612" spans="1:4" ht="67.5">
      <c r="A6612" s="408">
        <v>92751</v>
      </c>
      <c r="B6612" s="409" t="s">
        <v>12066</v>
      </c>
      <c r="C6612" s="408" t="s">
        <v>27</v>
      </c>
      <c r="D6612" s="410">
        <v>1586.18</v>
      </c>
    </row>
    <row r="6613" spans="1:4" ht="67.5">
      <c r="A6613" s="408">
        <v>92752</v>
      </c>
      <c r="B6613" s="409" t="s">
        <v>12067</v>
      </c>
      <c r="C6613" s="408" t="s">
        <v>27</v>
      </c>
      <c r="D6613" s="410">
        <v>1901.74</v>
      </c>
    </row>
    <row r="6614" spans="1:4" ht="81">
      <c r="A6614" s="408">
        <v>92753</v>
      </c>
      <c r="B6614" s="409" t="s">
        <v>12068</v>
      </c>
      <c r="C6614" s="408" t="s">
        <v>27</v>
      </c>
      <c r="D6614" s="408">
        <v>480.31</v>
      </c>
    </row>
    <row r="6615" spans="1:4" ht="94.5">
      <c r="A6615" s="408">
        <v>92754</v>
      </c>
      <c r="B6615" s="409" t="s">
        <v>12069</v>
      </c>
      <c r="C6615" s="408" t="s">
        <v>27</v>
      </c>
      <c r="D6615" s="408">
        <v>440.35</v>
      </c>
    </row>
    <row r="6616" spans="1:4" ht="54">
      <c r="A6616" s="408">
        <v>92755</v>
      </c>
      <c r="B6616" s="409" t="s">
        <v>3735</v>
      </c>
      <c r="C6616" s="408" t="s">
        <v>42</v>
      </c>
      <c r="D6616" s="408">
        <v>184.76</v>
      </c>
    </row>
    <row r="6617" spans="1:4" ht="54">
      <c r="A6617" s="408">
        <v>92756</v>
      </c>
      <c r="B6617" s="409" t="s">
        <v>3736</v>
      </c>
      <c r="C6617" s="408" t="s">
        <v>42</v>
      </c>
      <c r="D6617" s="408">
        <v>208.99</v>
      </c>
    </row>
    <row r="6618" spans="1:4" ht="54">
      <c r="A6618" s="408">
        <v>92757</v>
      </c>
      <c r="B6618" s="409" t="s">
        <v>3737</v>
      </c>
      <c r="C6618" s="408" t="s">
        <v>42</v>
      </c>
      <c r="D6618" s="408">
        <v>238.48</v>
      </c>
    </row>
    <row r="6619" spans="1:4" ht="67.5">
      <c r="A6619" s="408">
        <v>92758</v>
      </c>
      <c r="B6619" s="409" t="s">
        <v>3738</v>
      </c>
      <c r="C6619" s="408" t="s">
        <v>27</v>
      </c>
      <c r="D6619" s="408">
        <v>589.76</v>
      </c>
    </row>
    <row r="6620" spans="1:4" ht="27">
      <c r="A6620" s="408" t="s">
        <v>5287</v>
      </c>
      <c r="B6620" s="409" t="s">
        <v>1052</v>
      </c>
      <c r="C6620" s="408" t="s">
        <v>27</v>
      </c>
      <c r="D6620" s="408">
        <v>339.68</v>
      </c>
    </row>
    <row r="6621" spans="1:4" ht="27">
      <c r="A6621" s="408" t="s">
        <v>5288</v>
      </c>
      <c r="B6621" s="409" t="s">
        <v>1053</v>
      </c>
      <c r="C6621" s="408" t="s">
        <v>27</v>
      </c>
      <c r="D6621" s="408">
        <v>488.07</v>
      </c>
    </row>
    <row r="6622" spans="1:4" ht="13.5">
      <c r="A6622" s="408" t="s">
        <v>5289</v>
      </c>
      <c r="B6622" s="409" t="s">
        <v>1054</v>
      </c>
      <c r="C6622" s="408" t="s">
        <v>27</v>
      </c>
      <c r="D6622" s="408">
        <v>472.34</v>
      </c>
    </row>
    <row r="6623" spans="1:4" ht="54">
      <c r="A6623" s="408" t="s">
        <v>5290</v>
      </c>
      <c r="B6623" s="409" t="s">
        <v>5291</v>
      </c>
      <c r="C6623" s="408" t="s">
        <v>27</v>
      </c>
      <c r="D6623" s="408">
        <v>255.35</v>
      </c>
    </row>
    <row r="6624" spans="1:4" ht="54">
      <c r="A6624" s="408" t="s">
        <v>5292</v>
      </c>
      <c r="B6624" s="409" t="s">
        <v>5293</v>
      </c>
      <c r="C6624" s="408" t="s">
        <v>27</v>
      </c>
      <c r="D6624" s="408">
        <v>116.25</v>
      </c>
    </row>
    <row r="6625" spans="1:4" ht="81">
      <c r="A6625" s="408">
        <v>91069</v>
      </c>
      <c r="B6625" s="409" t="s">
        <v>3022</v>
      </c>
      <c r="C6625" s="408" t="s">
        <v>42</v>
      </c>
      <c r="D6625" s="408">
        <v>78.37</v>
      </c>
    </row>
    <row r="6626" spans="1:4" ht="81">
      <c r="A6626" s="408">
        <v>91070</v>
      </c>
      <c r="B6626" s="409" t="s">
        <v>3023</v>
      </c>
      <c r="C6626" s="408" t="s">
        <v>42</v>
      </c>
      <c r="D6626" s="408">
        <v>87.17</v>
      </c>
    </row>
    <row r="6627" spans="1:4" ht="81">
      <c r="A6627" s="408">
        <v>91071</v>
      </c>
      <c r="B6627" s="409" t="s">
        <v>3024</v>
      </c>
      <c r="C6627" s="408" t="s">
        <v>42</v>
      </c>
      <c r="D6627" s="408">
        <v>106.86</v>
      </c>
    </row>
    <row r="6628" spans="1:4" ht="81">
      <c r="A6628" s="408">
        <v>91072</v>
      </c>
      <c r="B6628" s="409" t="s">
        <v>3025</v>
      </c>
      <c r="C6628" s="408" t="s">
        <v>42</v>
      </c>
      <c r="D6628" s="408">
        <v>115.66</v>
      </c>
    </row>
    <row r="6629" spans="1:4" ht="81">
      <c r="A6629" s="408">
        <v>91073</v>
      </c>
      <c r="B6629" s="409" t="s">
        <v>3026</v>
      </c>
      <c r="C6629" s="408" t="s">
        <v>42</v>
      </c>
      <c r="D6629" s="408">
        <v>88.35</v>
      </c>
    </row>
    <row r="6630" spans="1:4" ht="81">
      <c r="A6630" s="408">
        <v>91074</v>
      </c>
      <c r="B6630" s="409" t="s">
        <v>3027</v>
      </c>
      <c r="C6630" s="408" t="s">
        <v>42</v>
      </c>
      <c r="D6630" s="408">
        <v>98.18</v>
      </c>
    </row>
    <row r="6631" spans="1:4" ht="81">
      <c r="A6631" s="408">
        <v>91075</v>
      </c>
      <c r="B6631" s="409" t="s">
        <v>3028</v>
      </c>
      <c r="C6631" s="408" t="s">
        <v>42</v>
      </c>
      <c r="D6631" s="408">
        <v>118.81</v>
      </c>
    </row>
    <row r="6632" spans="1:4" ht="81">
      <c r="A6632" s="408">
        <v>91076</v>
      </c>
      <c r="B6632" s="409" t="s">
        <v>3029</v>
      </c>
      <c r="C6632" s="408" t="s">
        <v>42</v>
      </c>
      <c r="D6632" s="408">
        <v>128.68</v>
      </c>
    </row>
    <row r="6633" spans="1:4" ht="81">
      <c r="A6633" s="408">
        <v>91077</v>
      </c>
      <c r="B6633" s="409" t="s">
        <v>3030</v>
      </c>
      <c r="C6633" s="408" t="s">
        <v>42</v>
      </c>
      <c r="D6633" s="408">
        <v>121.15</v>
      </c>
    </row>
    <row r="6634" spans="1:4" ht="81">
      <c r="A6634" s="408">
        <v>91078</v>
      </c>
      <c r="B6634" s="409" t="s">
        <v>3031</v>
      </c>
      <c r="C6634" s="408" t="s">
        <v>42</v>
      </c>
      <c r="D6634" s="408">
        <v>143.4</v>
      </c>
    </row>
    <row r="6635" spans="1:4" ht="81">
      <c r="A6635" s="408">
        <v>91079</v>
      </c>
      <c r="B6635" s="409" t="s">
        <v>3032</v>
      </c>
      <c r="C6635" s="408" t="s">
        <v>42</v>
      </c>
      <c r="D6635" s="408">
        <v>125.39</v>
      </c>
    </row>
    <row r="6636" spans="1:4" ht="81">
      <c r="A6636" s="408">
        <v>91080</v>
      </c>
      <c r="B6636" s="409" t="s">
        <v>3033</v>
      </c>
      <c r="C6636" s="408" t="s">
        <v>42</v>
      </c>
      <c r="D6636" s="408">
        <v>147.47999999999999</v>
      </c>
    </row>
    <row r="6637" spans="1:4" ht="81">
      <c r="A6637" s="408">
        <v>91081</v>
      </c>
      <c r="B6637" s="409" t="s">
        <v>3034</v>
      </c>
      <c r="C6637" s="408" t="s">
        <v>42</v>
      </c>
      <c r="D6637" s="408">
        <v>132.22999999999999</v>
      </c>
    </row>
    <row r="6638" spans="1:4" ht="81">
      <c r="A6638" s="408">
        <v>91082</v>
      </c>
      <c r="B6638" s="409" t="s">
        <v>3035</v>
      </c>
      <c r="C6638" s="408" t="s">
        <v>42</v>
      </c>
      <c r="D6638" s="408">
        <v>155.38999999999999</v>
      </c>
    </row>
    <row r="6639" spans="1:4" ht="81">
      <c r="A6639" s="408">
        <v>91083</v>
      </c>
      <c r="B6639" s="409" t="s">
        <v>3036</v>
      </c>
      <c r="C6639" s="408" t="s">
        <v>42</v>
      </c>
      <c r="D6639" s="408">
        <v>139.66</v>
      </c>
    </row>
    <row r="6640" spans="1:4" ht="81">
      <c r="A6640" s="408">
        <v>91084</v>
      </c>
      <c r="B6640" s="409" t="s">
        <v>3037</v>
      </c>
      <c r="C6640" s="408" t="s">
        <v>42</v>
      </c>
      <c r="D6640" s="408">
        <v>162.63999999999999</v>
      </c>
    </row>
    <row r="6641" spans="1:4" ht="81">
      <c r="A6641" s="408">
        <v>91086</v>
      </c>
      <c r="B6641" s="409" t="s">
        <v>3038</v>
      </c>
      <c r="C6641" s="408" t="s">
        <v>42</v>
      </c>
      <c r="D6641" s="408">
        <v>85.58</v>
      </c>
    </row>
    <row r="6642" spans="1:4" ht="81">
      <c r="A6642" s="408">
        <v>91087</v>
      </c>
      <c r="B6642" s="409" t="s">
        <v>3039</v>
      </c>
      <c r="C6642" s="408" t="s">
        <v>42</v>
      </c>
      <c r="D6642" s="408">
        <v>94.65</v>
      </c>
    </row>
    <row r="6643" spans="1:4" ht="81">
      <c r="A6643" s="408">
        <v>91088</v>
      </c>
      <c r="B6643" s="409" t="s">
        <v>744</v>
      </c>
      <c r="C6643" s="408" t="s">
        <v>42</v>
      </c>
      <c r="D6643" s="408">
        <v>115.17</v>
      </c>
    </row>
    <row r="6644" spans="1:4" ht="81">
      <c r="A6644" s="408">
        <v>91089</v>
      </c>
      <c r="B6644" s="409" t="s">
        <v>745</v>
      </c>
      <c r="C6644" s="408" t="s">
        <v>42</v>
      </c>
      <c r="D6644" s="408">
        <v>124.31</v>
      </c>
    </row>
    <row r="6645" spans="1:4" ht="81">
      <c r="A6645" s="408">
        <v>91090</v>
      </c>
      <c r="B6645" s="409" t="s">
        <v>3040</v>
      </c>
      <c r="C6645" s="408" t="s">
        <v>42</v>
      </c>
      <c r="D6645" s="408">
        <v>94.23</v>
      </c>
    </row>
    <row r="6646" spans="1:4" ht="81">
      <c r="A6646" s="408">
        <v>91091</v>
      </c>
      <c r="B6646" s="409" t="s">
        <v>3041</v>
      </c>
      <c r="C6646" s="408" t="s">
        <v>42</v>
      </c>
      <c r="D6646" s="408">
        <v>104.46</v>
      </c>
    </row>
    <row r="6647" spans="1:4" ht="81">
      <c r="A6647" s="408">
        <v>91092</v>
      </c>
      <c r="B6647" s="409" t="s">
        <v>746</v>
      </c>
      <c r="C6647" s="408" t="s">
        <v>42</v>
      </c>
      <c r="D6647" s="408">
        <v>125.45</v>
      </c>
    </row>
    <row r="6648" spans="1:4" ht="81">
      <c r="A6648" s="408">
        <v>91093</v>
      </c>
      <c r="B6648" s="409" t="s">
        <v>747</v>
      </c>
      <c r="C6648" s="408" t="s">
        <v>42</v>
      </c>
      <c r="D6648" s="408">
        <v>135.88999999999999</v>
      </c>
    </row>
    <row r="6649" spans="1:4" ht="81">
      <c r="A6649" s="408">
        <v>91094</v>
      </c>
      <c r="B6649" s="409" t="s">
        <v>3042</v>
      </c>
      <c r="C6649" s="408" t="s">
        <v>42</v>
      </c>
      <c r="D6649" s="408">
        <v>125.49</v>
      </c>
    </row>
    <row r="6650" spans="1:4" ht="81">
      <c r="A6650" s="408">
        <v>91095</v>
      </c>
      <c r="B6650" s="409" t="s">
        <v>3043</v>
      </c>
      <c r="C6650" s="408" t="s">
        <v>42</v>
      </c>
      <c r="D6650" s="408">
        <v>148.01</v>
      </c>
    </row>
    <row r="6651" spans="1:4" ht="81">
      <c r="A6651" s="408">
        <v>91096</v>
      </c>
      <c r="B6651" s="409" t="s">
        <v>3044</v>
      </c>
      <c r="C6651" s="408" t="s">
        <v>42</v>
      </c>
      <c r="D6651" s="408">
        <v>127.73</v>
      </c>
    </row>
    <row r="6652" spans="1:4" ht="81">
      <c r="A6652" s="408">
        <v>91097</v>
      </c>
      <c r="B6652" s="409" t="s">
        <v>3045</v>
      </c>
      <c r="C6652" s="408" t="s">
        <v>42</v>
      </c>
      <c r="D6652" s="408">
        <v>150.13999999999999</v>
      </c>
    </row>
    <row r="6653" spans="1:4" ht="81">
      <c r="A6653" s="408">
        <v>91098</v>
      </c>
      <c r="B6653" s="409" t="s">
        <v>3046</v>
      </c>
      <c r="C6653" s="408" t="s">
        <v>42</v>
      </c>
      <c r="D6653" s="408">
        <v>136.47</v>
      </c>
    </row>
    <row r="6654" spans="1:4" ht="81">
      <c r="A6654" s="408">
        <v>91099</v>
      </c>
      <c r="B6654" s="409" t="s">
        <v>3047</v>
      </c>
      <c r="C6654" s="408" t="s">
        <v>42</v>
      </c>
      <c r="D6654" s="408">
        <v>159.99</v>
      </c>
    </row>
    <row r="6655" spans="1:4" ht="81">
      <c r="A6655" s="408">
        <v>91100</v>
      </c>
      <c r="B6655" s="409" t="s">
        <v>3048</v>
      </c>
      <c r="C6655" s="408" t="s">
        <v>42</v>
      </c>
      <c r="D6655" s="408">
        <v>142.44</v>
      </c>
    </row>
    <row r="6656" spans="1:4" ht="81">
      <c r="A6656" s="408">
        <v>91101</v>
      </c>
      <c r="B6656" s="409" t="s">
        <v>3049</v>
      </c>
      <c r="C6656" s="408" t="s">
        <v>42</v>
      </c>
      <c r="D6656" s="408">
        <v>165.91</v>
      </c>
    </row>
    <row r="6657" spans="1:4" ht="67.5">
      <c r="A6657" s="408">
        <v>93952</v>
      </c>
      <c r="B6657" s="409" t="s">
        <v>926</v>
      </c>
      <c r="C6657" s="408" t="s">
        <v>13</v>
      </c>
      <c r="D6657" s="408">
        <v>147.30000000000001</v>
      </c>
    </row>
    <row r="6658" spans="1:4" ht="81">
      <c r="A6658" s="408">
        <v>93953</v>
      </c>
      <c r="B6658" s="409" t="s">
        <v>4087</v>
      </c>
      <c r="C6658" s="408" t="s">
        <v>13</v>
      </c>
      <c r="D6658" s="408">
        <v>136.91999999999999</v>
      </c>
    </row>
    <row r="6659" spans="1:4" ht="81">
      <c r="A6659" s="408">
        <v>93954</v>
      </c>
      <c r="B6659" s="409" t="s">
        <v>4088</v>
      </c>
      <c r="C6659" s="408" t="s">
        <v>13</v>
      </c>
      <c r="D6659" s="408">
        <v>130.72</v>
      </c>
    </row>
    <row r="6660" spans="1:4" ht="81">
      <c r="A6660" s="408">
        <v>93955</v>
      </c>
      <c r="B6660" s="409" t="s">
        <v>927</v>
      </c>
      <c r="C6660" s="408" t="s">
        <v>13</v>
      </c>
      <c r="D6660" s="408">
        <v>126.35</v>
      </c>
    </row>
    <row r="6661" spans="1:4" ht="67.5">
      <c r="A6661" s="408">
        <v>93956</v>
      </c>
      <c r="B6661" s="409" t="s">
        <v>4089</v>
      </c>
      <c r="C6661" s="408" t="s">
        <v>13</v>
      </c>
      <c r="D6661" s="408">
        <v>122.88</v>
      </c>
    </row>
    <row r="6662" spans="1:4" ht="67.5">
      <c r="A6662" s="408">
        <v>93957</v>
      </c>
      <c r="B6662" s="409" t="s">
        <v>928</v>
      </c>
      <c r="C6662" s="408" t="s">
        <v>13</v>
      </c>
      <c r="D6662" s="408">
        <v>153.16999999999999</v>
      </c>
    </row>
    <row r="6663" spans="1:4" ht="81">
      <c r="A6663" s="408">
        <v>93958</v>
      </c>
      <c r="B6663" s="409" t="s">
        <v>4090</v>
      </c>
      <c r="C6663" s="408" t="s">
        <v>13</v>
      </c>
      <c r="D6663" s="408">
        <v>142.22999999999999</v>
      </c>
    </row>
    <row r="6664" spans="1:4" ht="81">
      <c r="A6664" s="408">
        <v>93959</v>
      </c>
      <c r="B6664" s="409" t="s">
        <v>4091</v>
      </c>
      <c r="C6664" s="408" t="s">
        <v>13</v>
      </c>
      <c r="D6664" s="408">
        <v>135.76</v>
      </c>
    </row>
    <row r="6665" spans="1:4" ht="81">
      <c r="A6665" s="408">
        <v>93960</v>
      </c>
      <c r="B6665" s="409" t="s">
        <v>929</v>
      </c>
      <c r="C6665" s="408" t="s">
        <v>13</v>
      </c>
      <c r="D6665" s="408">
        <v>131.22999999999999</v>
      </c>
    </row>
    <row r="6666" spans="1:4" ht="67.5">
      <c r="A6666" s="408">
        <v>93961</v>
      </c>
      <c r="B6666" s="409" t="s">
        <v>4092</v>
      </c>
      <c r="C6666" s="408" t="s">
        <v>13</v>
      </c>
      <c r="D6666" s="408">
        <v>127.64</v>
      </c>
    </row>
    <row r="6667" spans="1:4" ht="67.5">
      <c r="A6667" s="408">
        <v>93962</v>
      </c>
      <c r="B6667" s="409" t="s">
        <v>930</v>
      </c>
      <c r="C6667" s="408" t="s">
        <v>13</v>
      </c>
      <c r="D6667" s="408">
        <v>138.09</v>
      </c>
    </row>
    <row r="6668" spans="1:4" ht="81">
      <c r="A6668" s="408">
        <v>93963</v>
      </c>
      <c r="B6668" s="409" t="s">
        <v>4093</v>
      </c>
      <c r="C6668" s="408" t="s">
        <v>13</v>
      </c>
      <c r="D6668" s="408">
        <v>127.78</v>
      </c>
    </row>
    <row r="6669" spans="1:4" ht="81">
      <c r="A6669" s="408">
        <v>93964</v>
      </c>
      <c r="B6669" s="409" t="s">
        <v>4094</v>
      </c>
      <c r="C6669" s="408" t="s">
        <v>13</v>
      </c>
      <c r="D6669" s="408">
        <v>121.59</v>
      </c>
    </row>
    <row r="6670" spans="1:4" ht="81">
      <c r="A6670" s="408">
        <v>93965</v>
      </c>
      <c r="B6670" s="409" t="s">
        <v>4095</v>
      </c>
      <c r="C6670" s="408" t="s">
        <v>13</v>
      </c>
      <c r="D6670" s="408">
        <v>115.8</v>
      </c>
    </row>
    <row r="6671" spans="1:4" ht="67.5">
      <c r="A6671" s="408">
        <v>93966</v>
      </c>
      <c r="B6671" s="409" t="s">
        <v>4096</v>
      </c>
      <c r="C6671" s="408" t="s">
        <v>13</v>
      </c>
      <c r="D6671" s="408">
        <v>113.81</v>
      </c>
    </row>
    <row r="6672" spans="1:4" ht="67.5">
      <c r="A6672" s="408">
        <v>93967</v>
      </c>
      <c r="B6672" s="409" t="s">
        <v>931</v>
      </c>
      <c r="C6672" s="408" t="s">
        <v>13</v>
      </c>
      <c r="D6672" s="408">
        <v>143.97999999999999</v>
      </c>
    </row>
    <row r="6673" spans="1:4" ht="81">
      <c r="A6673" s="408">
        <v>93968</v>
      </c>
      <c r="B6673" s="409" t="s">
        <v>4097</v>
      </c>
      <c r="C6673" s="408" t="s">
        <v>13</v>
      </c>
      <c r="D6673" s="408">
        <v>133.09</v>
      </c>
    </row>
    <row r="6674" spans="1:4" ht="81">
      <c r="A6674" s="408">
        <v>93969</v>
      </c>
      <c r="B6674" s="409" t="s">
        <v>4098</v>
      </c>
      <c r="C6674" s="408" t="s">
        <v>13</v>
      </c>
      <c r="D6674" s="408">
        <v>126.65</v>
      </c>
    </row>
    <row r="6675" spans="1:4" ht="81">
      <c r="A6675" s="408">
        <v>93970</v>
      </c>
      <c r="B6675" s="409" t="s">
        <v>4099</v>
      </c>
      <c r="C6675" s="408" t="s">
        <v>13</v>
      </c>
      <c r="D6675" s="408">
        <v>122.1</v>
      </c>
    </row>
    <row r="6676" spans="1:4" ht="67.5">
      <c r="A6676" s="408">
        <v>93971</v>
      </c>
      <c r="B6676" s="409" t="s">
        <v>4100</v>
      </c>
      <c r="C6676" s="408" t="s">
        <v>13</v>
      </c>
      <c r="D6676" s="408">
        <v>115.06</v>
      </c>
    </row>
    <row r="6677" spans="1:4" ht="54">
      <c r="A6677" s="408">
        <v>95108</v>
      </c>
      <c r="B6677" s="409" t="s">
        <v>4440</v>
      </c>
      <c r="C6677" s="408" t="s">
        <v>29</v>
      </c>
      <c r="D6677" s="408">
        <v>21.16</v>
      </c>
    </row>
    <row r="6678" spans="1:4" ht="54">
      <c r="A6678" s="408">
        <v>83690</v>
      </c>
      <c r="B6678" s="409" t="s">
        <v>1578</v>
      </c>
      <c r="C6678" s="408" t="s">
        <v>27</v>
      </c>
      <c r="D6678" s="408">
        <v>475.25</v>
      </c>
    </row>
    <row r="6679" spans="1:4" ht="67.5">
      <c r="A6679" s="408" t="s">
        <v>5244</v>
      </c>
      <c r="B6679" s="409" t="s">
        <v>5245</v>
      </c>
      <c r="C6679" s="408" t="s">
        <v>29</v>
      </c>
      <c r="D6679" s="408">
        <v>301.06</v>
      </c>
    </row>
    <row r="6680" spans="1:4" ht="67.5">
      <c r="A6680" s="408" t="s">
        <v>5300</v>
      </c>
      <c r="B6680" s="409" t="s">
        <v>5301</v>
      </c>
      <c r="C6680" s="408" t="s">
        <v>29</v>
      </c>
      <c r="D6680" s="408">
        <v>512.39</v>
      </c>
    </row>
    <row r="6681" spans="1:4" ht="67.5">
      <c r="A6681" s="408" t="s">
        <v>5313</v>
      </c>
      <c r="B6681" s="409" t="s">
        <v>5314</v>
      </c>
      <c r="C6681" s="408" t="s">
        <v>29</v>
      </c>
      <c r="D6681" s="408">
        <v>841.56</v>
      </c>
    </row>
    <row r="6682" spans="1:4" ht="67.5">
      <c r="A6682" s="408" t="s">
        <v>5315</v>
      </c>
      <c r="B6682" s="409" t="s">
        <v>5316</v>
      </c>
      <c r="C6682" s="408" t="s">
        <v>29</v>
      </c>
      <c r="D6682" s="410">
        <v>1263.51</v>
      </c>
    </row>
    <row r="6683" spans="1:4" ht="67.5">
      <c r="A6683" s="408" t="s">
        <v>5317</v>
      </c>
      <c r="B6683" s="409" t="s">
        <v>5318</v>
      </c>
      <c r="C6683" s="408" t="s">
        <v>29</v>
      </c>
      <c r="D6683" s="410">
        <v>1784.61</v>
      </c>
    </row>
    <row r="6684" spans="1:4" ht="67.5">
      <c r="A6684" s="408" t="s">
        <v>5319</v>
      </c>
      <c r="B6684" s="409" t="s">
        <v>5320</v>
      </c>
      <c r="C6684" s="408" t="s">
        <v>29</v>
      </c>
      <c r="D6684" s="410">
        <v>2409.9</v>
      </c>
    </row>
    <row r="6685" spans="1:4" ht="67.5">
      <c r="A6685" s="408" t="s">
        <v>5321</v>
      </c>
      <c r="B6685" s="409" t="s">
        <v>5322</v>
      </c>
      <c r="C6685" s="408" t="s">
        <v>29</v>
      </c>
      <c r="D6685" s="408">
        <v>724.77</v>
      </c>
    </row>
    <row r="6686" spans="1:4" ht="67.5">
      <c r="A6686" s="408" t="s">
        <v>5323</v>
      </c>
      <c r="B6686" s="409" t="s">
        <v>5324</v>
      </c>
      <c r="C6686" s="408" t="s">
        <v>29</v>
      </c>
      <c r="D6686" s="410">
        <v>1197.24</v>
      </c>
    </row>
    <row r="6687" spans="1:4" ht="67.5">
      <c r="A6687" s="408" t="s">
        <v>5325</v>
      </c>
      <c r="B6687" s="409" t="s">
        <v>5326</v>
      </c>
      <c r="C6687" s="408" t="s">
        <v>29</v>
      </c>
      <c r="D6687" s="410">
        <v>1800.35</v>
      </c>
    </row>
    <row r="6688" spans="1:4" ht="67.5">
      <c r="A6688" s="408" t="s">
        <v>5327</v>
      </c>
      <c r="B6688" s="409" t="s">
        <v>5328</v>
      </c>
      <c r="C6688" s="408" t="s">
        <v>29</v>
      </c>
      <c r="D6688" s="410">
        <v>2245.34</v>
      </c>
    </row>
    <row r="6689" spans="1:4" ht="67.5">
      <c r="A6689" s="408" t="s">
        <v>5302</v>
      </c>
      <c r="B6689" s="409" t="s">
        <v>1057</v>
      </c>
      <c r="C6689" s="408" t="s">
        <v>29</v>
      </c>
      <c r="D6689" s="410">
        <v>3426.49</v>
      </c>
    </row>
    <row r="6690" spans="1:4" ht="67.5">
      <c r="A6690" s="408" t="s">
        <v>5303</v>
      </c>
      <c r="B6690" s="409" t="s">
        <v>5304</v>
      </c>
      <c r="C6690" s="408" t="s">
        <v>29</v>
      </c>
      <c r="D6690" s="408">
        <v>936.76</v>
      </c>
    </row>
    <row r="6691" spans="1:4" ht="67.5">
      <c r="A6691" s="408" t="s">
        <v>5305</v>
      </c>
      <c r="B6691" s="409" t="s">
        <v>5306</v>
      </c>
      <c r="C6691" s="408" t="s">
        <v>29</v>
      </c>
      <c r="D6691" s="410">
        <v>1552.46</v>
      </c>
    </row>
    <row r="6692" spans="1:4" ht="67.5">
      <c r="A6692" s="408" t="s">
        <v>5307</v>
      </c>
      <c r="B6692" s="409" t="s">
        <v>5308</v>
      </c>
      <c r="C6692" s="408" t="s">
        <v>29</v>
      </c>
      <c r="D6692" s="410">
        <v>2336.8200000000002</v>
      </c>
    </row>
    <row r="6693" spans="1:4" ht="67.5">
      <c r="A6693" s="408" t="s">
        <v>5309</v>
      </c>
      <c r="B6693" s="409" t="s">
        <v>5310</v>
      </c>
      <c r="C6693" s="408" t="s">
        <v>29</v>
      </c>
      <c r="D6693" s="410">
        <v>3297.84</v>
      </c>
    </row>
    <row r="6694" spans="1:4" ht="67.5">
      <c r="A6694" s="408" t="s">
        <v>5311</v>
      </c>
      <c r="B6694" s="409" t="s">
        <v>5312</v>
      </c>
      <c r="C6694" s="408" t="s">
        <v>29</v>
      </c>
      <c r="D6694" s="410">
        <v>4443.17</v>
      </c>
    </row>
    <row r="6695" spans="1:4" ht="67.5">
      <c r="A6695" s="408" t="s">
        <v>5590</v>
      </c>
      <c r="B6695" s="409" t="s">
        <v>5591</v>
      </c>
      <c r="C6695" s="408" t="s">
        <v>29</v>
      </c>
      <c r="D6695" s="410">
        <v>1371.24</v>
      </c>
    </row>
    <row r="6696" spans="1:4" ht="67.5">
      <c r="A6696" s="408">
        <v>83659</v>
      </c>
      <c r="B6696" s="409" t="s">
        <v>1571</v>
      </c>
      <c r="C6696" s="408" t="s">
        <v>29</v>
      </c>
      <c r="D6696" s="408">
        <v>729.42</v>
      </c>
    </row>
    <row r="6697" spans="1:4" ht="54">
      <c r="A6697" s="408">
        <v>83716</v>
      </c>
      <c r="B6697" s="409" t="s">
        <v>1580</v>
      </c>
      <c r="C6697" s="408" t="s">
        <v>29</v>
      </c>
      <c r="D6697" s="408">
        <v>300.31</v>
      </c>
    </row>
    <row r="6698" spans="1:4" ht="67.5">
      <c r="A6698" s="408">
        <v>97976</v>
      </c>
      <c r="B6698" s="409" t="s">
        <v>6058</v>
      </c>
      <c r="C6698" s="408" t="s">
        <v>29</v>
      </c>
      <c r="D6698" s="408">
        <v>811.07</v>
      </c>
    </row>
    <row r="6699" spans="1:4" ht="67.5">
      <c r="A6699" s="408">
        <v>97977</v>
      </c>
      <c r="B6699" s="409" t="s">
        <v>6059</v>
      </c>
      <c r="C6699" s="408" t="s">
        <v>29</v>
      </c>
      <c r="D6699" s="410">
        <v>1181.8800000000001</v>
      </c>
    </row>
    <row r="6700" spans="1:4" ht="67.5">
      <c r="A6700" s="408">
        <v>97980</v>
      </c>
      <c r="B6700" s="409" t="s">
        <v>6060</v>
      </c>
      <c r="C6700" s="408" t="s">
        <v>29</v>
      </c>
      <c r="D6700" s="410">
        <v>1514.55</v>
      </c>
    </row>
    <row r="6701" spans="1:4" ht="54">
      <c r="A6701" s="408">
        <v>97981</v>
      </c>
      <c r="B6701" s="409" t="s">
        <v>6061</v>
      </c>
      <c r="C6701" s="408" t="s">
        <v>13</v>
      </c>
      <c r="D6701" s="408">
        <v>906.78</v>
      </c>
    </row>
    <row r="6702" spans="1:4" ht="40.5">
      <c r="A6702" s="408">
        <v>97983</v>
      </c>
      <c r="B6702" s="409" t="s">
        <v>6062</v>
      </c>
      <c r="C6702" s="408" t="s">
        <v>13</v>
      </c>
      <c r="D6702" s="408">
        <v>371.76</v>
      </c>
    </row>
    <row r="6703" spans="1:4" ht="54">
      <c r="A6703" s="408">
        <v>97985</v>
      </c>
      <c r="B6703" s="409" t="s">
        <v>6063</v>
      </c>
      <c r="C6703" s="408" t="s">
        <v>13</v>
      </c>
      <c r="D6703" s="410">
        <v>1098.19</v>
      </c>
    </row>
    <row r="6704" spans="1:4" ht="40.5">
      <c r="A6704" s="408">
        <v>97987</v>
      </c>
      <c r="B6704" s="409" t="s">
        <v>6064</v>
      </c>
      <c r="C6704" s="408" t="s">
        <v>13</v>
      </c>
      <c r="D6704" s="408">
        <v>415.65</v>
      </c>
    </row>
    <row r="6705" spans="1:4" ht="67.5">
      <c r="A6705" s="408">
        <v>97988</v>
      </c>
      <c r="B6705" s="409" t="s">
        <v>6065</v>
      </c>
      <c r="C6705" s="408" t="s">
        <v>29</v>
      </c>
      <c r="D6705" s="410">
        <v>2195.16</v>
      </c>
    </row>
    <row r="6706" spans="1:4" ht="54">
      <c r="A6706" s="408">
        <v>97989</v>
      </c>
      <c r="B6706" s="409" t="s">
        <v>6066</v>
      </c>
      <c r="C6706" s="408" t="s">
        <v>13</v>
      </c>
      <c r="D6706" s="410">
        <v>1289.6300000000001</v>
      </c>
    </row>
    <row r="6707" spans="1:4" ht="40.5">
      <c r="A6707" s="408">
        <v>97991</v>
      </c>
      <c r="B6707" s="409" t="s">
        <v>6067</v>
      </c>
      <c r="C6707" s="408" t="s">
        <v>13</v>
      </c>
      <c r="D6707" s="408">
        <v>647.4</v>
      </c>
    </row>
    <row r="6708" spans="1:4" ht="67.5">
      <c r="A6708" s="408">
        <v>97992</v>
      </c>
      <c r="B6708" s="409" t="s">
        <v>6068</v>
      </c>
      <c r="C6708" s="408" t="s">
        <v>29</v>
      </c>
      <c r="D6708" s="410">
        <v>2789.55</v>
      </c>
    </row>
    <row r="6709" spans="1:4" ht="54">
      <c r="A6709" s="408">
        <v>97993</v>
      </c>
      <c r="B6709" s="409" t="s">
        <v>6069</v>
      </c>
      <c r="C6709" s="408" t="s">
        <v>13</v>
      </c>
      <c r="D6709" s="410">
        <v>1576.75</v>
      </c>
    </row>
    <row r="6710" spans="1:4" ht="67.5">
      <c r="A6710" s="408">
        <v>97994</v>
      </c>
      <c r="B6710" s="409" t="s">
        <v>6070</v>
      </c>
      <c r="C6710" s="408" t="s">
        <v>29</v>
      </c>
      <c r="D6710" s="410">
        <v>1911.33</v>
      </c>
    </row>
    <row r="6711" spans="1:4" ht="54">
      <c r="A6711" s="408">
        <v>97995</v>
      </c>
      <c r="B6711" s="409" t="s">
        <v>6071</v>
      </c>
      <c r="C6711" s="408" t="s">
        <v>13</v>
      </c>
      <c r="D6711" s="408">
        <v>975.78</v>
      </c>
    </row>
    <row r="6712" spans="1:4" ht="67.5">
      <c r="A6712" s="408">
        <v>97996</v>
      </c>
      <c r="B6712" s="409" t="s">
        <v>6072</v>
      </c>
      <c r="C6712" s="408" t="s">
        <v>29</v>
      </c>
      <c r="D6712" s="410">
        <v>2415.62</v>
      </c>
    </row>
    <row r="6713" spans="1:4" ht="54">
      <c r="A6713" s="408">
        <v>97997</v>
      </c>
      <c r="B6713" s="409" t="s">
        <v>6073</v>
      </c>
      <c r="C6713" s="408" t="s">
        <v>13</v>
      </c>
      <c r="D6713" s="410">
        <v>1168.6600000000001</v>
      </c>
    </row>
    <row r="6714" spans="1:4" ht="54">
      <c r="A6714" s="408">
        <v>97999</v>
      </c>
      <c r="B6714" s="409" t="s">
        <v>6074</v>
      </c>
      <c r="C6714" s="408" t="s">
        <v>13</v>
      </c>
      <c r="D6714" s="410">
        <v>1361.57</v>
      </c>
    </row>
    <row r="6715" spans="1:4" ht="54">
      <c r="A6715" s="408">
        <v>98001</v>
      </c>
      <c r="B6715" s="409" t="s">
        <v>6075</v>
      </c>
      <c r="C6715" s="408" t="s">
        <v>13</v>
      </c>
      <c r="D6715" s="410">
        <v>1554.45</v>
      </c>
    </row>
    <row r="6716" spans="1:4" ht="67.5">
      <c r="A6716" s="408">
        <v>98002</v>
      </c>
      <c r="B6716" s="409" t="s">
        <v>6076</v>
      </c>
      <c r="C6716" s="408" t="s">
        <v>29</v>
      </c>
      <c r="D6716" s="410">
        <v>3951.29</v>
      </c>
    </row>
    <row r="6717" spans="1:4" ht="54">
      <c r="A6717" s="408">
        <v>98003</v>
      </c>
      <c r="B6717" s="409" t="s">
        <v>6077</v>
      </c>
      <c r="C6717" s="408" t="s">
        <v>13</v>
      </c>
      <c r="D6717" s="410">
        <v>1747.37</v>
      </c>
    </row>
    <row r="6718" spans="1:4" ht="54">
      <c r="A6718" s="408">
        <v>98005</v>
      </c>
      <c r="B6718" s="409" t="s">
        <v>6078</v>
      </c>
      <c r="C6718" s="408" t="s">
        <v>13</v>
      </c>
      <c r="D6718" s="410">
        <v>1940.24</v>
      </c>
    </row>
    <row r="6719" spans="1:4" ht="67.5">
      <c r="A6719" s="408">
        <v>98006</v>
      </c>
      <c r="B6719" s="409" t="s">
        <v>6079</v>
      </c>
      <c r="C6719" s="408" t="s">
        <v>29</v>
      </c>
      <c r="D6719" s="410">
        <v>4965.54</v>
      </c>
    </row>
    <row r="6720" spans="1:4" ht="54">
      <c r="A6720" s="408">
        <v>98007</v>
      </c>
      <c r="B6720" s="409" t="s">
        <v>6080</v>
      </c>
      <c r="C6720" s="408" t="s">
        <v>13</v>
      </c>
      <c r="D6720" s="410">
        <v>2133.16</v>
      </c>
    </row>
    <row r="6721" spans="1:4" ht="67.5">
      <c r="A6721" s="408">
        <v>98008</v>
      </c>
      <c r="B6721" s="409" t="s">
        <v>6081</v>
      </c>
      <c r="C6721" s="408" t="s">
        <v>29</v>
      </c>
      <c r="D6721" s="410">
        <v>2992.91</v>
      </c>
    </row>
    <row r="6722" spans="1:4" ht="54">
      <c r="A6722" s="408">
        <v>98009</v>
      </c>
      <c r="B6722" s="409" t="s">
        <v>6082</v>
      </c>
      <c r="C6722" s="408" t="s">
        <v>13</v>
      </c>
      <c r="D6722" s="410">
        <v>1361.57</v>
      </c>
    </row>
    <row r="6723" spans="1:4" ht="67.5">
      <c r="A6723" s="408">
        <v>98010</v>
      </c>
      <c r="B6723" s="409" t="s">
        <v>6083</v>
      </c>
      <c r="C6723" s="408" t="s">
        <v>29</v>
      </c>
      <c r="D6723" s="410">
        <v>3645.79</v>
      </c>
    </row>
    <row r="6724" spans="1:4" ht="54">
      <c r="A6724" s="408">
        <v>98011</v>
      </c>
      <c r="B6724" s="409" t="s">
        <v>6084</v>
      </c>
      <c r="C6724" s="408" t="s">
        <v>13</v>
      </c>
      <c r="D6724" s="410">
        <v>1554.45</v>
      </c>
    </row>
    <row r="6725" spans="1:4" ht="67.5">
      <c r="A6725" s="408">
        <v>98012</v>
      </c>
      <c r="B6725" s="409" t="s">
        <v>6085</v>
      </c>
      <c r="C6725" s="408" t="s">
        <v>29</v>
      </c>
      <c r="D6725" s="410">
        <v>4280.55</v>
      </c>
    </row>
    <row r="6726" spans="1:4" ht="54">
      <c r="A6726" s="408">
        <v>98013</v>
      </c>
      <c r="B6726" s="409" t="s">
        <v>6086</v>
      </c>
      <c r="C6726" s="408" t="s">
        <v>13</v>
      </c>
      <c r="D6726" s="410">
        <v>1747.37</v>
      </c>
    </row>
    <row r="6727" spans="1:4" ht="67.5">
      <c r="A6727" s="408">
        <v>98014</v>
      </c>
      <c r="B6727" s="409" t="s">
        <v>6087</v>
      </c>
      <c r="C6727" s="408" t="s">
        <v>29</v>
      </c>
      <c r="D6727" s="410">
        <v>4915.22</v>
      </c>
    </row>
    <row r="6728" spans="1:4" ht="54">
      <c r="A6728" s="408">
        <v>98015</v>
      </c>
      <c r="B6728" s="409" t="s">
        <v>6088</v>
      </c>
      <c r="C6728" s="408" t="s">
        <v>13</v>
      </c>
      <c r="D6728" s="410">
        <v>1940.24</v>
      </c>
    </row>
    <row r="6729" spans="1:4" ht="67.5">
      <c r="A6729" s="408">
        <v>98016</v>
      </c>
      <c r="B6729" s="409" t="s">
        <v>6089</v>
      </c>
      <c r="C6729" s="408" t="s">
        <v>29</v>
      </c>
      <c r="D6729" s="410">
        <v>5549.98</v>
      </c>
    </row>
    <row r="6730" spans="1:4" ht="54">
      <c r="A6730" s="408">
        <v>98017</v>
      </c>
      <c r="B6730" s="409" t="s">
        <v>6090</v>
      </c>
      <c r="C6730" s="408" t="s">
        <v>13</v>
      </c>
      <c r="D6730" s="410">
        <v>2133.16</v>
      </c>
    </row>
    <row r="6731" spans="1:4" ht="67.5">
      <c r="A6731" s="408">
        <v>98018</v>
      </c>
      <c r="B6731" s="409" t="s">
        <v>6091</v>
      </c>
      <c r="C6731" s="408" t="s">
        <v>29</v>
      </c>
      <c r="D6731" s="410">
        <v>6184.71</v>
      </c>
    </row>
    <row r="6732" spans="1:4" ht="54">
      <c r="A6732" s="408">
        <v>98019</v>
      </c>
      <c r="B6732" s="409" t="s">
        <v>6092</v>
      </c>
      <c r="C6732" s="408" t="s">
        <v>13</v>
      </c>
      <c r="D6732" s="410">
        <v>2352.2199999999998</v>
      </c>
    </row>
    <row r="6733" spans="1:4" ht="67.5">
      <c r="A6733" s="408">
        <v>98020</v>
      </c>
      <c r="B6733" s="409" t="s">
        <v>6093</v>
      </c>
      <c r="C6733" s="408" t="s">
        <v>29</v>
      </c>
      <c r="D6733" s="410">
        <v>4411.38</v>
      </c>
    </row>
    <row r="6734" spans="1:4" ht="54">
      <c r="A6734" s="408">
        <v>98021</v>
      </c>
      <c r="B6734" s="409" t="s">
        <v>6094</v>
      </c>
      <c r="C6734" s="408" t="s">
        <v>13</v>
      </c>
      <c r="D6734" s="410">
        <v>1773.54</v>
      </c>
    </row>
    <row r="6735" spans="1:4" ht="67.5">
      <c r="A6735" s="408">
        <v>98022</v>
      </c>
      <c r="B6735" s="409" t="s">
        <v>6095</v>
      </c>
      <c r="C6735" s="408" t="s">
        <v>29</v>
      </c>
      <c r="D6735" s="410">
        <v>5166.72</v>
      </c>
    </row>
    <row r="6736" spans="1:4" ht="54">
      <c r="A6736" s="408">
        <v>98023</v>
      </c>
      <c r="B6736" s="409" t="s">
        <v>6096</v>
      </c>
      <c r="C6736" s="408" t="s">
        <v>13</v>
      </c>
      <c r="D6736" s="410">
        <v>1966.42</v>
      </c>
    </row>
    <row r="6737" spans="1:4" ht="67.5">
      <c r="A6737" s="408">
        <v>98024</v>
      </c>
      <c r="B6737" s="409" t="s">
        <v>6097</v>
      </c>
      <c r="C6737" s="408" t="s">
        <v>29</v>
      </c>
      <c r="D6737" s="410">
        <v>5963.41</v>
      </c>
    </row>
    <row r="6738" spans="1:4" ht="54">
      <c r="A6738" s="408">
        <v>98025</v>
      </c>
      <c r="B6738" s="409" t="s">
        <v>6098</v>
      </c>
      <c r="C6738" s="408" t="s">
        <v>13</v>
      </c>
      <c r="D6738" s="410">
        <v>2159.33</v>
      </c>
    </row>
    <row r="6739" spans="1:4" ht="67.5">
      <c r="A6739" s="408">
        <v>98026</v>
      </c>
      <c r="B6739" s="409" t="s">
        <v>6099</v>
      </c>
      <c r="C6739" s="408" t="s">
        <v>29</v>
      </c>
      <c r="D6739" s="410">
        <v>6723.86</v>
      </c>
    </row>
    <row r="6740" spans="1:4" ht="54">
      <c r="A6740" s="408">
        <v>98027</v>
      </c>
      <c r="B6740" s="409" t="s">
        <v>6100</v>
      </c>
      <c r="C6740" s="408" t="s">
        <v>13</v>
      </c>
      <c r="D6740" s="410">
        <v>2352.2199999999998</v>
      </c>
    </row>
    <row r="6741" spans="1:4" ht="67.5">
      <c r="A6741" s="408">
        <v>98028</v>
      </c>
      <c r="B6741" s="409" t="s">
        <v>6101</v>
      </c>
      <c r="C6741" s="408" t="s">
        <v>29</v>
      </c>
      <c r="D6741" s="410">
        <v>7484.28</v>
      </c>
    </row>
    <row r="6742" spans="1:4" ht="54">
      <c r="A6742" s="408">
        <v>98029</v>
      </c>
      <c r="B6742" s="409" t="s">
        <v>6102</v>
      </c>
      <c r="C6742" s="408" t="s">
        <v>13</v>
      </c>
      <c r="D6742" s="410">
        <v>2550.5</v>
      </c>
    </row>
    <row r="6743" spans="1:4" ht="67.5">
      <c r="A6743" s="408">
        <v>98030</v>
      </c>
      <c r="B6743" s="409" t="s">
        <v>6103</v>
      </c>
      <c r="C6743" s="408" t="s">
        <v>29</v>
      </c>
      <c r="D6743" s="410">
        <v>6110.69</v>
      </c>
    </row>
    <row r="6744" spans="1:4" ht="54">
      <c r="A6744" s="408">
        <v>98031</v>
      </c>
      <c r="B6744" s="409" t="s">
        <v>6104</v>
      </c>
      <c r="C6744" s="408" t="s">
        <v>13</v>
      </c>
      <c r="D6744" s="410">
        <v>2164.8000000000002</v>
      </c>
    </row>
    <row r="6745" spans="1:4" ht="67.5">
      <c r="A6745" s="408">
        <v>98032</v>
      </c>
      <c r="B6745" s="409" t="s">
        <v>6105</v>
      </c>
      <c r="C6745" s="408" t="s">
        <v>29</v>
      </c>
      <c r="D6745" s="410">
        <v>7026.46</v>
      </c>
    </row>
    <row r="6746" spans="1:4" ht="54">
      <c r="A6746" s="408">
        <v>98033</v>
      </c>
      <c r="B6746" s="409" t="s">
        <v>6106</v>
      </c>
      <c r="C6746" s="408" t="s">
        <v>13</v>
      </c>
      <c r="D6746" s="410">
        <v>2357.69</v>
      </c>
    </row>
    <row r="6747" spans="1:4" ht="67.5">
      <c r="A6747" s="408">
        <v>98034</v>
      </c>
      <c r="B6747" s="409" t="s">
        <v>6107</v>
      </c>
      <c r="C6747" s="408" t="s">
        <v>29</v>
      </c>
      <c r="D6747" s="410">
        <v>7942.29</v>
      </c>
    </row>
    <row r="6748" spans="1:4" ht="54">
      <c r="A6748" s="408">
        <v>98035</v>
      </c>
      <c r="B6748" s="409" t="s">
        <v>6108</v>
      </c>
      <c r="C6748" s="408" t="s">
        <v>13</v>
      </c>
      <c r="D6748" s="410">
        <v>2550.5</v>
      </c>
    </row>
    <row r="6749" spans="1:4" ht="67.5">
      <c r="A6749" s="408">
        <v>98036</v>
      </c>
      <c r="B6749" s="409" t="s">
        <v>6109</v>
      </c>
      <c r="C6749" s="408" t="s">
        <v>29</v>
      </c>
      <c r="D6749" s="410">
        <v>8858.1200000000008</v>
      </c>
    </row>
    <row r="6750" spans="1:4" ht="54">
      <c r="A6750" s="408">
        <v>98037</v>
      </c>
      <c r="B6750" s="409" t="s">
        <v>6110</v>
      </c>
      <c r="C6750" s="408" t="s">
        <v>13</v>
      </c>
      <c r="D6750" s="410">
        <v>2748.85</v>
      </c>
    </row>
    <row r="6751" spans="1:4" ht="67.5">
      <c r="A6751" s="408">
        <v>98038</v>
      </c>
      <c r="B6751" s="409" t="s">
        <v>6111</v>
      </c>
      <c r="C6751" s="408" t="s">
        <v>29</v>
      </c>
      <c r="D6751" s="410">
        <v>8125.77</v>
      </c>
    </row>
    <row r="6752" spans="1:4" ht="54">
      <c r="A6752" s="408">
        <v>98039</v>
      </c>
      <c r="B6752" s="409" t="s">
        <v>6112</v>
      </c>
      <c r="C6752" s="408" t="s">
        <v>13</v>
      </c>
      <c r="D6752" s="410">
        <v>2555.96</v>
      </c>
    </row>
    <row r="6753" spans="1:4" ht="67.5">
      <c r="A6753" s="408">
        <v>98040</v>
      </c>
      <c r="B6753" s="409" t="s">
        <v>6113</v>
      </c>
      <c r="C6753" s="408" t="s">
        <v>29</v>
      </c>
      <c r="D6753" s="410">
        <v>9180.85</v>
      </c>
    </row>
    <row r="6754" spans="1:4" ht="54">
      <c r="A6754" s="408">
        <v>98041</v>
      </c>
      <c r="B6754" s="409" t="s">
        <v>6114</v>
      </c>
      <c r="C6754" s="408" t="s">
        <v>13</v>
      </c>
      <c r="D6754" s="410">
        <v>2748.85</v>
      </c>
    </row>
    <row r="6755" spans="1:4" ht="67.5">
      <c r="A6755" s="408">
        <v>98042</v>
      </c>
      <c r="B6755" s="409" t="s">
        <v>6115</v>
      </c>
      <c r="C6755" s="408" t="s">
        <v>29</v>
      </c>
      <c r="D6755" s="410">
        <v>10235.93</v>
      </c>
    </row>
    <row r="6756" spans="1:4" ht="54">
      <c r="A6756" s="408">
        <v>98043</v>
      </c>
      <c r="B6756" s="409" t="s">
        <v>6116</v>
      </c>
      <c r="C6756" s="408" t="s">
        <v>13</v>
      </c>
      <c r="D6756" s="410">
        <v>2947.21</v>
      </c>
    </row>
    <row r="6757" spans="1:4" ht="67.5">
      <c r="A6757" s="408">
        <v>98044</v>
      </c>
      <c r="B6757" s="409" t="s">
        <v>6117</v>
      </c>
      <c r="C6757" s="408" t="s">
        <v>29</v>
      </c>
      <c r="D6757" s="410">
        <v>10427.36</v>
      </c>
    </row>
    <row r="6758" spans="1:4" ht="54">
      <c r="A6758" s="408">
        <v>98045</v>
      </c>
      <c r="B6758" s="409" t="s">
        <v>6118</v>
      </c>
      <c r="C6758" s="408" t="s">
        <v>13</v>
      </c>
      <c r="D6758" s="410">
        <v>2947.21</v>
      </c>
    </row>
    <row r="6759" spans="1:4" ht="67.5">
      <c r="A6759" s="408">
        <v>98046</v>
      </c>
      <c r="B6759" s="409" t="s">
        <v>6119</v>
      </c>
      <c r="C6759" s="408" t="s">
        <v>29</v>
      </c>
      <c r="D6759" s="410">
        <v>11622.86</v>
      </c>
    </row>
    <row r="6760" spans="1:4" ht="54">
      <c r="A6760" s="408">
        <v>98047</v>
      </c>
      <c r="B6760" s="409" t="s">
        <v>6120</v>
      </c>
      <c r="C6760" s="408" t="s">
        <v>13</v>
      </c>
      <c r="D6760" s="410">
        <v>3145.55</v>
      </c>
    </row>
    <row r="6761" spans="1:4" ht="67.5">
      <c r="A6761" s="408">
        <v>98048</v>
      </c>
      <c r="B6761" s="409" t="s">
        <v>6121</v>
      </c>
      <c r="C6761" s="408" t="s">
        <v>29</v>
      </c>
      <c r="D6761" s="410">
        <v>13019.04</v>
      </c>
    </row>
    <row r="6762" spans="1:4" ht="54">
      <c r="A6762" s="408">
        <v>98049</v>
      </c>
      <c r="B6762" s="409" t="s">
        <v>6122</v>
      </c>
      <c r="C6762" s="408" t="s">
        <v>13</v>
      </c>
      <c r="D6762" s="410">
        <v>3290.47</v>
      </c>
    </row>
    <row r="6763" spans="1:4" ht="40.5">
      <c r="A6763" s="408">
        <v>98050</v>
      </c>
      <c r="B6763" s="409" t="s">
        <v>6123</v>
      </c>
      <c r="C6763" s="408" t="s">
        <v>13</v>
      </c>
      <c r="D6763" s="408">
        <v>201.72</v>
      </c>
    </row>
    <row r="6764" spans="1:4" ht="54">
      <c r="A6764" s="408">
        <v>98051</v>
      </c>
      <c r="B6764" s="409" t="s">
        <v>6124</v>
      </c>
      <c r="C6764" s="408" t="s">
        <v>13</v>
      </c>
      <c r="D6764" s="408">
        <v>712.81</v>
      </c>
    </row>
    <row r="6765" spans="1:4" ht="67.5">
      <c r="A6765" s="408">
        <v>98405</v>
      </c>
      <c r="B6765" s="409" t="s">
        <v>12070</v>
      </c>
      <c r="C6765" s="408" t="s">
        <v>29</v>
      </c>
      <c r="D6765" s="410">
        <v>1857.77</v>
      </c>
    </row>
    <row r="6766" spans="1:4" ht="67.5">
      <c r="A6766" s="408">
        <v>98406</v>
      </c>
      <c r="B6766" s="409" t="s">
        <v>6125</v>
      </c>
      <c r="C6766" s="408" t="s">
        <v>29</v>
      </c>
      <c r="D6766" s="410">
        <v>4458.3500000000004</v>
      </c>
    </row>
    <row r="6767" spans="1:4" ht="67.5">
      <c r="A6767" s="408">
        <v>98407</v>
      </c>
      <c r="B6767" s="409" t="s">
        <v>6126</v>
      </c>
      <c r="C6767" s="408" t="s">
        <v>29</v>
      </c>
      <c r="D6767" s="410">
        <v>2919.8</v>
      </c>
    </row>
    <row r="6768" spans="1:4" ht="67.5">
      <c r="A6768" s="408">
        <v>98408</v>
      </c>
      <c r="B6768" s="409" t="s">
        <v>6127</v>
      </c>
      <c r="C6768" s="408" t="s">
        <v>29</v>
      </c>
      <c r="D6768" s="410">
        <v>3424.02</v>
      </c>
    </row>
    <row r="6769" spans="1:4" ht="40.5">
      <c r="A6769" s="408">
        <v>98409</v>
      </c>
      <c r="B6769" s="409" t="s">
        <v>6128</v>
      </c>
      <c r="C6769" s="408" t="s">
        <v>13</v>
      </c>
      <c r="D6769" s="408">
        <v>307.35000000000002</v>
      </c>
    </row>
    <row r="6770" spans="1:4" ht="54">
      <c r="A6770" s="408">
        <v>98414</v>
      </c>
      <c r="B6770" s="409" t="s">
        <v>6129</v>
      </c>
      <c r="C6770" s="408" t="s">
        <v>29</v>
      </c>
      <c r="D6770" s="408">
        <v>913.77</v>
      </c>
    </row>
    <row r="6771" spans="1:4" ht="67.5">
      <c r="A6771" s="408">
        <v>98415</v>
      </c>
      <c r="B6771" s="409" t="s">
        <v>6130</v>
      </c>
      <c r="C6771" s="408" t="s">
        <v>29</v>
      </c>
      <c r="D6771" s="408">
        <v>913.77</v>
      </c>
    </row>
    <row r="6772" spans="1:4" ht="67.5">
      <c r="A6772" s="408">
        <v>98416</v>
      </c>
      <c r="B6772" s="409" t="s">
        <v>6131</v>
      </c>
      <c r="C6772" s="408" t="s">
        <v>29</v>
      </c>
      <c r="D6772" s="410">
        <v>1099.6500000000001</v>
      </c>
    </row>
    <row r="6773" spans="1:4" ht="67.5">
      <c r="A6773" s="408">
        <v>98417</v>
      </c>
      <c r="B6773" s="409" t="s">
        <v>6132</v>
      </c>
      <c r="C6773" s="408" t="s">
        <v>29</v>
      </c>
      <c r="D6773" s="410">
        <v>1285.53</v>
      </c>
    </row>
    <row r="6774" spans="1:4" ht="67.5">
      <c r="A6774" s="408">
        <v>98418</v>
      </c>
      <c r="B6774" s="409" t="s">
        <v>6133</v>
      </c>
      <c r="C6774" s="408" t="s">
        <v>29</v>
      </c>
      <c r="D6774" s="410">
        <v>1386.39</v>
      </c>
    </row>
    <row r="6775" spans="1:4" ht="67.5">
      <c r="A6775" s="408">
        <v>98419</v>
      </c>
      <c r="B6775" s="409" t="s">
        <v>6134</v>
      </c>
      <c r="C6775" s="408" t="s">
        <v>29</v>
      </c>
      <c r="D6775" s="410">
        <v>1487.25</v>
      </c>
    </row>
    <row r="6776" spans="1:4" ht="81">
      <c r="A6776" s="408">
        <v>98420</v>
      </c>
      <c r="B6776" s="409" t="s">
        <v>6135</v>
      </c>
      <c r="C6776" s="408" t="s">
        <v>29</v>
      </c>
      <c r="D6776" s="410">
        <v>1314.34</v>
      </c>
    </row>
    <row r="6777" spans="1:4" ht="81">
      <c r="A6777" s="408">
        <v>98421</v>
      </c>
      <c r="B6777" s="409" t="s">
        <v>6136</v>
      </c>
      <c r="C6777" s="408" t="s">
        <v>29</v>
      </c>
      <c r="D6777" s="410">
        <v>1500.22</v>
      </c>
    </row>
    <row r="6778" spans="1:4" ht="81">
      <c r="A6778" s="408">
        <v>98422</v>
      </c>
      <c r="B6778" s="409" t="s">
        <v>6137</v>
      </c>
      <c r="C6778" s="408" t="s">
        <v>29</v>
      </c>
      <c r="D6778" s="410">
        <v>1686.1</v>
      </c>
    </row>
    <row r="6779" spans="1:4" ht="81">
      <c r="A6779" s="408">
        <v>98423</v>
      </c>
      <c r="B6779" s="409" t="s">
        <v>6138</v>
      </c>
      <c r="C6779" s="408" t="s">
        <v>29</v>
      </c>
      <c r="D6779" s="410">
        <v>1786.96</v>
      </c>
    </row>
    <row r="6780" spans="1:4" ht="81">
      <c r="A6780" s="408">
        <v>98424</v>
      </c>
      <c r="B6780" s="409" t="s">
        <v>6139</v>
      </c>
      <c r="C6780" s="408" t="s">
        <v>29</v>
      </c>
      <c r="D6780" s="410">
        <v>1887.82</v>
      </c>
    </row>
    <row r="6781" spans="1:4" ht="81">
      <c r="A6781" s="408">
        <v>98425</v>
      </c>
      <c r="B6781" s="409" t="s">
        <v>6140</v>
      </c>
      <c r="C6781" s="408" t="s">
        <v>29</v>
      </c>
      <c r="D6781" s="410">
        <v>2195.16</v>
      </c>
    </row>
    <row r="6782" spans="1:4" ht="81">
      <c r="A6782" s="408">
        <v>98426</v>
      </c>
      <c r="B6782" s="409" t="s">
        <v>6141</v>
      </c>
      <c r="C6782" s="408" t="s">
        <v>29</v>
      </c>
      <c r="D6782" s="410">
        <v>2839.97</v>
      </c>
    </row>
    <row r="6783" spans="1:4" ht="81">
      <c r="A6783" s="408">
        <v>98427</v>
      </c>
      <c r="B6783" s="409" t="s">
        <v>6142</v>
      </c>
      <c r="C6783" s="408" t="s">
        <v>29</v>
      </c>
      <c r="D6783" s="410">
        <v>3484.79</v>
      </c>
    </row>
    <row r="6784" spans="1:4" ht="81">
      <c r="A6784" s="408">
        <v>98428</v>
      </c>
      <c r="B6784" s="409" t="s">
        <v>6143</v>
      </c>
      <c r="C6784" s="408" t="s">
        <v>29</v>
      </c>
      <c r="D6784" s="410">
        <v>3841.19</v>
      </c>
    </row>
    <row r="6785" spans="1:4" ht="81">
      <c r="A6785" s="408">
        <v>98429</v>
      </c>
      <c r="B6785" s="409" t="s">
        <v>6144</v>
      </c>
      <c r="C6785" s="408" t="s">
        <v>29</v>
      </c>
      <c r="D6785" s="410">
        <v>4197.6000000000004</v>
      </c>
    </row>
    <row r="6786" spans="1:4" ht="94.5">
      <c r="A6786" s="408">
        <v>98430</v>
      </c>
      <c r="B6786" s="409" t="s">
        <v>6145</v>
      </c>
      <c r="C6786" s="408" t="s">
        <v>29</v>
      </c>
      <c r="D6786" s="410">
        <v>2595.73</v>
      </c>
    </row>
    <row r="6787" spans="1:4" ht="94.5">
      <c r="A6787" s="408">
        <v>98431</v>
      </c>
      <c r="B6787" s="409" t="s">
        <v>6146</v>
      </c>
      <c r="C6787" s="408" t="s">
        <v>29</v>
      </c>
      <c r="D6787" s="410">
        <v>3240.54</v>
      </c>
    </row>
    <row r="6788" spans="1:4" ht="94.5">
      <c r="A6788" s="408">
        <v>98432</v>
      </c>
      <c r="B6788" s="409" t="s">
        <v>6147</v>
      </c>
      <c r="C6788" s="408" t="s">
        <v>29</v>
      </c>
      <c r="D6788" s="410">
        <v>3885.36</v>
      </c>
    </row>
    <row r="6789" spans="1:4" ht="94.5">
      <c r="A6789" s="408">
        <v>98433</v>
      </c>
      <c r="B6789" s="409" t="s">
        <v>6148</v>
      </c>
      <c r="C6789" s="408" t="s">
        <v>29</v>
      </c>
      <c r="D6789" s="410">
        <v>4241.76</v>
      </c>
    </row>
    <row r="6790" spans="1:4" ht="94.5">
      <c r="A6790" s="408">
        <v>98434</v>
      </c>
      <c r="B6790" s="409" t="s">
        <v>6149</v>
      </c>
      <c r="C6790" s="408" t="s">
        <v>29</v>
      </c>
      <c r="D6790" s="410">
        <v>4598.17</v>
      </c>
    </row>
    <row r="6791" spans="1:4" ht="40.5">
      <c r="A6791" s="408">
        <v>99240</v>
      </c>
      <c r="B6791" s="409" t="s">
        <v>12071</v>
      </c>
      <c r="C6791" s="408" t="s">
        <v>13</v>
      </c>
      <c r="D6791" s="408">
        <v>407.7</v>
      </c>
    </row>
    <row r="6792" spans="1:4" ht="54">
      <c r="A6792" s="408">
        <v>99241</v>
      </c>
      <c r="B6792" s="409" t="s">
        <v>12072</v>
      </c>
      <c r="C6792" s="408" t="s">
        <v>13</v>
      </c>
      <c r="D6792" s="410">
        <v>1319.89</v>
      </c>
    </row>
    <row r="6793" spans="1:4" ht="67.5">
      <c r="A6793" s="408">
        <v>99242</v>
      </c>
      <c r="B6793" s="409" t="s">
        <v>12073</v>
      </c>
      <c r="C6793" s="408" t="s">
        <v>29</v>
      </c>
      <c r="D6793" s="410">
        <v>2128.19</v>
      </c>
    </row>
    <row r="6794" spans="1:4" ht="54">
      <c r="A6794" s="408">
        <v>99243</v>
      </c>
      <c r="B6794" s="409" t="s">
        <v>12074</v>
      </c>
      <c r="C6794" s="408" t="s">
        <v>13</v>
      </c>
      <c r="D6794" s="410">
        <v>1235.96</v>
      </c>
    </row>
    <row r="6795" spans="1:4" ht="67.5">
      <c r="A6795" s="408">
        <v>99244</v>
      </c>
      <c r="B6795" s="409" t="s">
        <v>12075</v>
      </c>
      <c r="C6795" s="408" t="s">
        <v>29</v>
      </c>
      <c r="D6795" s="410">
        <v>3560.02</v>
      </c>
    </row>
    <row r="6796" spans="1:4" ht="40.5">
      <c r="A6796" s="408">
        <v>99246</v>
      </c>
      <c r="B6796" s="409" t="s">
        <v>12076</v>
      </c>
      <c r="C6796" s="408" t="s">
        <v>13</v>
      </c>
      <c r="D6796" s="408">
        <v>636.54999999999995</v>
      </c>
    </row>
    <row r="6797" spans="1:4" ht="54">
      <c r="A6797" s="408">
        <v>99247</v>
      </c>
      <c r="B6797" s="409" t="s">
        <v>12077</v>
      </c>
      <c r="C6797" s="408" t="s">
        <v>13</v>
      </c>
      <c r="D6797" s="410">
        <v>1506.65</v>
      </c>
    </row>
    <row r="6798" spans="1:4" ht="67.5">
      <c r="A6798" s="408">
        <v>99248</v>
      </c>
      <c r="B6798" s="409" t="s">
        <v>12078</v>
      </c>
      <c r="C6798" s="408" t="s">
        <v>29</v>
      </c>
      <c r="D6798" s="410">
        <v>2706.41</v>
      </c>
    </row>
    <row r="6799" spans="1:4" ht="54">
      <c r="A6799" s="408">
        <v>99249</v>
      </c>
      <c r="B6799" s="409" t="s">
        <v>12079</v>
      </c>
      <c r="C6799" s="408" t="s">
        <v>13</v>
      </c>
      <c r="D6799" s="410">
        <v>1514.73</v>
      </c>
    </row>
    <row r="6800" spans="1:4" ht="67.5">
      <c r="A6800" s="408">
        <v>99252</v>
      </c>
      <c r="B6800" s="409" t="s">
        <v>12080</v>
      </c>
      <c r="C6800" s="408" t="s">
        <v>29</v>
      </c>
      <c r="D6800" s="410">
        <v>1867.36</v>
      </c>
    </row>
    <row r="6801" spans="1:4" ht="54">
      <c r="A6801" s="408">
        <v>99254</v>
      </c>
      <c r="B6801" s="409" t="s">
        <v>12081</v>
      </c>
      <c r="C6801" s="408" t="s">
        <v>13</v>
      </c>
      <c r="D6801" s="408">
        <v>946.36</v>
      </c>
    </row>
    <row r="6802" spans="1:4" ht="67.5">
      <c r="A6802" s="408">
        <v>99256</v>
      </c>
      <c r="B6802" s="409" t="s">
        <v>12082</v>
      </c>
      <c r="C6802" s="408" t="s">
        <v>29</v>
      </c>
      <c r="D6802" s="410">
        <v>4179.2700000000004</v>
      </c>
    </row>
    <row r="6803" spans="1:4" ht="67.5">
      <c r="A6803" s="408">
        <v>99259</v>
      </c>
      <c r="B6803" s="409" t="s">
        <v>12083</v>
      </c>
      <c r="C6803" s="408" t="s">
        <v>29</v>
      </c>
      <c r="D6803" s="410">
        <v>2359.83</v>
      </c>
    </row>
    <row r="6804" spans="1:4" ht="54">
      <c r="A6804" s="408">
        <v>99261</v>
      </c>
      <c r="B6804" s="409" t="s">
        <v>12084</v>
      </c>
      <c r="C6804" s="408" t="s">
        <v>13</v>
      </c>
      <c r="D6804" s="410">
        <v>1133.1199999999999</v>
      </c>
    </row>
    <row r="6805" spans="1:4" ht="54">
      <c r="A6805" s="408">
        <v>99263</v>
      </c>
      <c r="B6805" s="409" t="s">
        <v>12085</v>
      </c>
      <c r="C6805" s="408" t="s">
        <v>13</v>
      </c>
      <c r="D6805" s="410">
        <v>1693.44</v>
      </c>
    </row>
    <row r="6806" spans="1:4" ht="67.5">
      <c r="A6806" s="408">
        <v>99265</v>
      </c>
      <c r="B6806" s="409" t="s">
        <v>12086</v>
      </c>
      <c r="C6806" s="408" t="s">
        <v>29</v>
      </c>
      <c r="D6806" s="410">
        <v>2852.19</v>
      </c>
    </row>
    <row r="6807" spans="1:4" ht="54">
      <c r="A6807" s="408">
        <v>99266</v>
      </c>
      <c r="B6807" s="409" t="s">
        <v>12087</v>
      </c>
      <c r="C6807" s="408" t="s">
        <v>13</v>
      </c>
      <c r="D6807" s="410">
        <v>1319.89</v>
      </c>
    </row>
    <row r="6808" spans="1:4" ht="67.5">
      <c r="A6808" s="408">
        <v>99267</v>
      </c>
      <c r="B6808" s="409" t="s">
        <v>12088</v>
      </c>
      <c r="C6808" s="408" t="s">
        <v>29</v>
      </c>
      <c r="D6808" s="410">
        <v>3344.59</v>
      </c>
    </row>
    <row r="6809" spans="1:4" ht="54">
      <c r="A6809" s="408">
        <v>99269</v>
      </c>
      <c r="B6809" s="409" t="s">
        <v>12089</v>
      </c>
      <c r="C6809" s="408" t="s">
        <v>13</v>
      </c>
      <c r="D6809" s="410">
        <v>1506.65</v>
      </c>
    </row>
    <row r="6810" spans="1:4" ht="67.5">
      <c r="A6810" s="408">
        <v>99271</v>
      </c>
      <c r="B6810" s="409" t="s">
        <v>12090</v>
      </c>
      <c r="C6810" s="408" t="s">
        <v>29</v>
      </c>
      <c r="D6810" s="410">
        <v>4798.43</v>
      </c>
    </row>
    <row r="6811" spans="1:4" ht="67.5">
      <c r="A6811" s="408">
        <v>99272</v>
      </c>
      <c r="B6811" s="409" t="s">
        <v>12091</v>
      </c>
      <c r="C6811" s="408" t="s">
        <v>29</v>
      </c>
      <c r="D6811" s="408">
        <v>782.77</v>
      </c>
    </row>
    <row r="6812" spans="1:4" ht="67.5">
      <c r="A6812" s="408">
        <v>99273</v>
      </c>
      <c r="B6812" s="409" t="s">
        <v>12092</v>
      </c>
      <c r="C6812" s="408" t="s">
        <v>29</v>
      </c>
      <c r="D6812" s="410">
        <v>1133.8599999999999</v>
      </c>
    </row>
    <row r="6813" spans="1:4" ht="67.5">
      <c r="A6813" s="408">
        <v>99274</v>
      </c>
      <c r="B6813" s="409" t="s">
        <v>12093</v>
      </c>
      <c r="C6813" s="408" t="s">
        <v>29</v>
      </c>
      <c r="D6813" s="410">
        <v>3860.03</v>
      </c>
    </row>
    <row r="6814" spans="1:4" ht="54">
      <c r="A6814" s="408">
        <v>99276</v>
      </c>
      <c r="B6814" s="409" t="s">
        <v>12094</v>
      </c>
      <c r="C6814" s="408" t="s">
        <v>13</v>
      </c>
      <c r="D6814" s="410">
        <v>1880.18</v>
      </c>
    </row>
    <row r="6815" spans="1:4" ht="54">
      <c r="A6815" s="408">
        <v>99277</v>
      </c>
      <c r="B6815" s="409" t="s">
        <v>12095</v>
      </c>
      <c r="C6815" s="408" t="s">
        <v>13</v>
      </c>
      <c r="D6815" s="410">
        <v>1693.44</v>
      </c>
    </row>
    <row r="6816" spans="1:4" ht="40.5">
      <c r="A6816" s="408">
        <v>99278</v>
      </c>
      <c r="B6816" s="409" t="s">
        <v>12096</v>
      </c>
      <c r="C6816" s="408" t="s">
        <v>13</v>
      </c>
      <c r="D6816" s="408">
        <v>302.52999999999997</v>
      </c>
    </row>
    <row r="6817" spans="1:4" ht="67.5">
      <c r="A6817" s="408">
        <v>99279</v>
      </c>
      <c r="B6817" s="409" t="s">
        <v>12097</v>
      </c>
      <c r="C6817" s="408" t="s">
        <v>29</v>
      </c>
      <c r="D6817" s="410">
        <v>4355.2700000000004</v>
      </c>
    </row>
    <row r="6818" spans="1:4" ht="67.5">
      <c r="A6818" s="408">
        <v>99280</v>
      </c>
      <c r="B6818" s="409" t="s">
        <v>12098</v>
      </c>
      <c r="C6818" s="408" t="s">
        <v>29</v>
      </c>
      <c r="D6818" s="410">
        <v>1463.64</v>
      </c>
    </row>
    <row r="6819" spans="1:4" ht="54">
      <c r="A6819" s="408">
        <v>99281</v>
      </c>
      <c r="B6819" s="409" t="s">
        <v>12099</v>
      </c>
      <c r="C6819" s="408" t="s">
        <v>13</v>
      </c>
      <c r="D6819" s="410">
        <v>1880.18</v>
      </c>
    </row>
    <row r="6820" spans="1:4" ht="54">
      <c r="A6820" s="408">
        <v>99282</v>
      </c>
      <c r="B6820" s="409" t="s">
        <v>12100</v>
      </c>
      <c r="C6820" s="408" t="s">
        <v>13</v>
      </c>
      <c r="D6820" s="410">
        <v>2094.16</v>
      </c>
    </row>
    <row r="6821" spans="1:4" ht="54">
      <c r="A6821" s="408">
        <v>99283</v>
      </c>
      <c r="B6821" s="409" t="s">
        <v>12101</v>
      </c>
      <c r="C6821" s="408" t="s">
        <v>13</v>
      </c>
      <c r="D6821" s="408">
        <v>864.24</v>
      </c>
    </row>
    <row r="6822" spans="1:4" ht="67.5">
      <c r="A6822" s="408">
        <v>99284</v>
      </c>
      <c r="B6822" s="409" t="s">
        <v>12102</v>
      </c>
      <c r="C6822" s="408" t="s">
        <v>29</v>
      </c>
      <c r="D6822" s="410">
        <v>5417.68</v>
      </c>
    </row>
    <row r="6823" spans="1:4" ht="67.5">
      <c r="A6823" s="408">
        <v>99286</v>
      </c>
      <c r="B6823" s="409" t="s">
        <v>12103</v>
      </c>
      <c r="C6823" s="408" t="s">
        <v>29</v>
      </c>
      <c r="D6823" s="410">
        <v>4850.6400000000003</v>
      </c>
    </row>
    <row r="6824" spans="1:4" ht="67.5">
      <c r="A6824" s="408">
        <v>99287</v>
      </c>
      <c r="B6824" s="409" t="s">
        <v>12104</v>
      </c>
      <c r="C6824" s="408" t="s">
        <v>29</v>
      </c>
      <c r="D6824" s="410">
        <v>6849.08</v>
      </c>
    </row>
    <row r="6825" spans="1:4" ht="40.5">
      <c r="A6825" s="408">
        <v>99288</v>
      </c>
      <c r="B6825" s="409" t="s">
        <v>12105</v>
      </c>
      <c r="C6825" s="408" t="s">
        <v>13</v>
      </c>
      <c r="D6825" s="408">
        <v>365.44</v>
      </c>
    </row>
    <row r="6826" spans="1:4" ht="54">
      <c r="A6826" s="408">
        <v>99289</v>
      </c>
      <c r="B6826" s="409" t="s">
        <v>12106</v>
      </c>
      <c r="C6826" s="408" t="s">
        <v>13</v>
      </c>
      <c r="D6826" s="410">
        <v>2066.98</v>
      </c>
    </row>
    <row r="6827" spans="1:4" ht="67.5">
      <c r="A6827" s="408">
        <v>99290</v>
      </c>
      <c r="B6827" s="409" t="s">
        <v>12107</v>
      </c>
      <c r="C6827" s="408" t="s">
        <v>29</v>
      </c>
      <c r="D6827" s="410">
        <v>2922.65</v>
      </c>
    </row>
    <row r="6828" spans="1:4" ht="54">
      <c r="A6828" s="408">
        <v>99291</v>
      </c>
      <c r="B6828" s="409" t="s">
        <v>12108</v>
      </c>
      <c r="C6828" s="408" t="s">
        <v>13</v>
      </c>
      <c r="D6828" s="410">
        <v>2066.98</v>
      </c>
    </row>
    <row r="6829" spans="1:4" ht="67.5">
      <c r="A6829" s="408">
        <v>99292</v>
      </c>
      <c r="B6829" s="409" t="s">
        <v>12109</v>
      </c>
      <c r="C6829" s="408" t="s">
        <v>29</v>
      </c>
      <c r="D6829" s="410">
        <v>1798.69</v>
      </c>
    </row>
    <row r="6830" spans="1:4" ht="54">
      <c r="A6830" s="408">
        <v>99293</v>
      </c>
      <c r="B6830" s="409" t="s">
        <v>12110</v>
      </c>
      <c r="C6830" s="408" t="s">
        <v>13</v>
      </c>
      <c r="D6830" s="410">
        <v>1050.0899999999999</v>
      </c>
    </row>
    <row r="6831" spans="1:4" ht="67.5">
      <c r="A6831" s="408">
        <v>99294</v>
      </c>
      <c r="B6831" s="409" t="s">
        <v>12111</v>
      </c>
      <c r="C6831" s="408" t="s">
        <v>29</v>
      </c>
      <c r="D6831" s="410">
        <v>6036.91</v>
      </c>
    </row>
    <row r="6832" spans="1:4" ht="54">
      <c r="A6832" s="408">
        <v>99296</v>
      </c>
      <c r="B6832" s="409" t="s">
        <v>12112</v>
      </c>
      <c r="C6832" s="408" t="s">
        <v>13</v>
      </c>
      <c r="D6832" s="410">
        <v>2280.91</v>
      </c>
    </row>
    <row r="6833" spans="1:4" ht="54">
      <c r="A6833" s="408">
        <v>99297</v>
      </c>
      <c r="B6833" s="409" t="s">
        <v>12113</v>
      </c>
      <c r="C6833" s="408" t="s">
        <v>13</v>
      </c>
      <c r="D6833" s="410">
        <v>2276.21</v>
      </c>
    </row>
    <row r="6834" spans="1:4" ht="67.5">
      <c r="A6834" s="408">
        <v>99298</v>
      </c>
      <c r="B6834" s="409" t="s">
        <v>12114</v>
      </c>
      <c r="C6834" s="408" t="s">
        <v>29</v>
      </c>
      <c r="D6834" s="410">
        <v>7740.36</v>
      </c>
    </row>
    <row r="6835" spans="1:4" ht="54">
      <c r="A6835" s="408">
        <v>99299</v>
      </c>
      <c r="B6835" s="409" t="s">
        <v>12115</v>
      </c>
      <c r="C6835" s="408" t="s">
        <v>13</v>
      </c>
      <c r="D6835" s="410">
        <v>2467.6</v>
      </c>
    </row>
    <row r="6836" spans="1:4" ht="67.5">
      <c r="A6836" s="408">
        <v>99300</v>
      </c>
      <c r="B6836" s="409" t="s">
        <v>12116</v>
      </c>
      <c r="C6836" s="408" t="s">
        <v>29</v>
      </c>
      <c r="D6836" s="410">
        <v>8631.66</v>
      </c>
    </row>
    <row r="6837" spans="1:4" ht="67.5">
      <c r="A6837" s="408">
        <v>99301</v>
      </c>
      <c r="B6837" s="409" t="s">
        <v>12117</v>
      </c>
      <c r="C6837" s="408" t="s">
        <v>29</v>
      </c>
      <c r="D6837" s="410">
        <v>4305.3599999999997</v>
      </c>
    </row>
    <row r="6838" spans="1:4" ht="54">
      <c r="A6838" s="408">
        <v>99302</v>
      </c>
      <c r="B6838" s="409" t="s">
        <v>12118</v>
      </c>
      <c r="C6838" s="408" t="s">
        <v>13</v>
      </c>
      <c r="D6838" s="410">
        <v>2659.06</v>
      </c>
    </row>
    <row r="6839" spans="1:4" ht="67.5">
      <c r="A6839" s="408">
        <v>99303</v>
      </c>
      <c r="B6839" s="409" t="s">
        <v>12119</v>
      </c>
      <c r="C6839" s="408" t="s">
        <v>29</v>
      </c>
      <c r="D6839" s="410">
        <v>7916.71</v>
      </c>
    </row>
    <row r="6840" spans="1:4" ht="54">
      <c r="A6840" s="408">
        <v>99304</v>
      </c>
      <c r="B6840" s="409" t="s">
        <v>12120</v>
      </c>
      <c r="C6840" s="408" t="s">
        <v>13</v>
      </c>
      <c r="D6840" s="410">
        <v>2472.29</v>
      </c>
    </row>
    <row r="6841" spans="1:4" ht="67.5">
      <c r="A6841" s="408">
        <v>99305</v>
      </c>
      <c r="B6841" s="409" t="s">
        <v>12121</v>
      </c>
      <c r="C6841" s="408" t="s">
        <v>29</v>
      </c>
      <c r="D6841" s="410">
        <v>8942.89</v>
      </c>
    </row>
    <row r="6842" spans="1:4" ht="54">
      <c r="A6842" s="408">
        <v>99306</v>
      </c>
      <c r="B6842" s="409" t="s">
        <v>12122</v>
      </c>
      <c r="C6842" s="408" t="s">
        <v>13</v>
      </c>
      <c r="D6842" s="410">
        <v>2659.06</v>
      </c>
    </row>
    <row r="6843" spans="1:4" ht="54">
      <c r="A6843" s="408">
        <v>99307</v>
      </c>
      <c r="B6843" s="409" t="s">
        <v>12123</v>
      </c>
      <c r="C6843" s="408" t="s">
        <v>13</v>
      </c>
      <c r="D6843" s="410">
        <v>1715.92</v>
      </c>
    </row>
    <row r="6844" spans="1:4" ht="67.5">
      <c r="A6844" s="408">
        <v>99308</v>
      </c>
      <c r="B6844" s="409" t="s">
        <v>12124</v>
      </c>
      <c r="C6844" s="408" t="s">
        <v>29</v>
      </c>
      <c r="D6844" s="410">
        <v>9969.08</v>
      </c>
    </row>
    <row r="6845" spans="1:4" ht="54">
      <c r="A6845" s="408">
        <v>99309</v>
      </c>
      <c r="B6845" s="409" t="s">
        <v>12125</v>
      </c>
      <c r="C6845" s="408" t="s">
        <v>13</v>
      </c>
      <c r="D6845" s="410">
        <v>2850.52</v>
      </c>
    </row>
    <row r="6846" spans="1:4" ht="67.5">
      <c r="A6846" s="408">
        <v>99310</v>
      </c>
      <c r="B6846" s="409" t="s">
        <v>12126</v>
      </c>
      <c r="C6846" s="408" t="s">
        <v>29</v>
      </c>
      <c r="D6846" s="410">
        <v>10152.82</v>
      </c>
    </row>
    <row r="6847" spans="1:4" ht="54">
      <c r="A6847" s="408">
        <v>99311</v>
      </c>
      <c r="B6847" s="409" t="s">
        <v>12127</v>
      </c>
      <c r="C6847" s="408" t="s">
        <v>13</v>
      </c>
      <c r="D6847" s="410">
        <v>2850.52</v>
      </c>
    </row>
    <row r="6848" spans="1:4" ht="67.5">
      <c r="A6848" s="408">
        <v>99312</v>
      </c>
      <c r="B6848" s="409" t="s">
        <v>12128</v>
      </c>
      <c r="C6848" s="408" t="s">
        <v>29</v>
      </c>
      <c r="D6848" s="410">
        <v>5041.7700000000004</v>
      </c>
    </row>
    <row r="6849" spans="1:4" ht="67.5">
      <c r="A6849" s="408">
        <v>99313</v>
      </c>
      <c r="B6849" s="409" t="s">
        <v>12129</v>
      </c>
      <c r="C6849" s="408" t="s">
        <v>29</v>
      </c>
      <c r="D6849" s="410">
        <v>11314.98</v>
      </c>
    </row>
    <row r="6850" spans="1:4" ht="54">
      <c r="A6850" s="408">
        <v>99314</v>
      </c>
      <c r="B6850" s="409" t="s">
        <v>12130</v>
      </c>
      <c r="C6850" s="408" t="s">
        <v>13</v>
      </c>
      <c r="D6850" s="410">
        <v>3041.97</v>
      </c>
    </row>
    <row r="6851" spans="1:4" ht="67.5">
      <c r="A6851" s="408">
        <v>99315</v>
      </c>
      <c r="B6851" s="409" t="s">
        <v>12131</v>
      </c>
      <c r="C6851" s="408" t="s">
        <v>29</v>
      </c>
      <c r="D6851" s="410">
        <v>12669.5</v>
      </c>
    </row>
    <row r="6852" spans="1:4" ht="54">
      <c r="A6852" s="408">
        <v>99317</v>
      </c>
      <c r="B6852" s="409" t="s">
        <v>12132</v>
      </c>
      <c r="C6852" s="408" t="s">
        <v>13</v>
      </c>
      <c r="D6852" s="410">
        <v>1902.68</v>
      </c>
    </row>
    <row r="6853" spans="1:4" ht="40.5">
      <c r="A6853" s="408">
        <v>99318</v>
      </c>
      <c r="B6853" s="409" t="s">
        <v>12133</v>
      </c>
      <c r="C6853" s="408" t="s">
        <v>13</v>
      </c>
      <c r="D6853" s="408">
        <v>199.55</v>
      </c>
    </row>
    <row r="6854" spans="1:4" ht="54">
      <c r="A6854" s="408">
        <v>99319</v>
      </c>
      <c r="B6854" s="409" t="s">
        <v>12134</v>
      </c>
      <c r="C6854" s="408" t="s">
        <v>13</v>
      </c>
      <c r="D6854" s="408">
        <v>677.22</v>
      </c>
    </row>
    <row r="6855" spans="1:4" ht="67.5">
      <c r="A6855" s="408">
        <v>99320</v>
      </c>
      <c r="B6855" s="409" t="s">
        <v>12135</v>
      </c>
      <c r="C6855" s="408" t="s">
        <v>29</v>
      </c>
      <c r="D6855" s="410">
        <v>5819.51</v>
      </c>
    </row>
    <row r="6856" spans="1:4" ht="54">
      <c r="A6856" s="408">
        <v>99321</v>
      </c>
      <c r="B6856" s="409" t="s">
        <v>12136</v>
      </c>
      <c r="C6856" s="408" t="s">
        <v>13</v>
      </c>
      <c r="D6856" s="410">
        <v>2089.46</v>
      </c>
    </row>
    <row r="6857" spans="1:4" ht="67.5">
      <c r="A6857" s="408">
        <v>99322</v>
      </c>
      <c r="B6857" s="409" t="s">
        <v>12137</v>
      </c>
      <c r="C6857" s="408" t="s">
        <v>29</v>
      </c>
      <c r="D6857" s="410">
        <v>6561.03</v>
      </c>
    </row>
    <row r="6858" spans="1:4" ht="54">
      <c r="A6858" s="408">
        <v>99323</v>
      </c>
      <c r="B6858" s="409" t="s">
        <v>12138</v>
      </c>
      <c r="C6858" s="408" t="s">
        <v>13</v>
      </c>
      <c r="D6858" s="410">
        <v>2276.21</v>
      </c>
    </row>
    <row r="6859" spans="1:4" ht="67.5">
      <c r="A6859" s="408">
        <v>99324</v>
      </c>
      <c r="B6859" s="409" t="s">
        <v>12139</v>
      </c>
      <c r="C6859" s="408" t="s">
        <v>29</v>
      </c>
      <c r="D6859" s="410">
        <v>7302.52</v>
      </c>
    </row>
    <row r="6860" spans="1:4" ht="54">
      <c r="A6860" s="408">
        <v>99325</v>
      </c>
      <c r="B6860" s="409" t="s">
        <v>12140</v>
      </c>
      <c r="C6860" s="408" t="s">
        <v>13</v>
      </c>
      <c r="D6860" s="410">
        <v>2467.6</v>
      </c>
    </row>
    <row r="6861" spans="1:4" ht="67.5">
      <c r="A6861" s="408">
        <v>99326</v>
      </c>
      <c r="B6861" s="409" t="s">
        <v>12141</v>
      </c>
      <c r="C6861" s="408" t="s">
        <v>29</v>
      </c>
      <c r="D6861" s="410">
        <v>5957.83</v>
      </c>
    </row>
    <row r="6862" spans="1:4" ht="54">
      <c r="A6862" s="408">
        <v>99327</v>
      </c>
      <c r="B6862" s="409" t="s">
        <v>12142</v>
      </c>
      <c r="C6862" s="408" t="s">
        <v>13</v>
      </c>
      <c r="D6862" s="410">
        <v>3187.5</v>
      </c>
    </row>
    <row r="6863" spans="1:4" ht="40.5">
      <c r="A6863" s="408">
        <v>94263</v>
      </c>
      <c r="B6863" s="409" t="s">
        <v>12143</v>
      </c>
      <c r="C6863" s="408" t="s">
        <v>13</v>
      </c>
      <c r="D6863" s="408">
        <v>23.51</v>
      </c>
    </row>
    <row r="6864" spans="1:4" ht="40.5">
      <c r="A6864" s="408">
        <v>94264</v>
      </c>
      <c r="B6864" s="409" t="s">
        <v>12144</v>
      </c>
      <c r="C6864" s="408" t="s">
        <v>13</v>
      </c>
      <c r="D6864" s="408">
        <v>26.27</v>
      </c>
    </row>
    <row r="6865" spans="1:4" ht="40.5">
      <c r="A6865" s="408">
        <v>94265</v>
      </c>
      <c r="B6865" s="409" t="s">
        <v>12145</v>
      </c>
      <c r="C6865" s="408" t="s">
        <v>13</v>
      </c>
      <c r="D6865" s="408">
        <v>30.77</v>
      </c>
    </row>
    <row r="6866" spans="1:4" ht="40.5">
      <c r="A6866" s="408">
        <v>94266</v>
      </c>
      <c r="B6866" s="409" t="s">
        <v>12146</v>
      </c>
      <c r="C6866" s="408" t="s">
        <v>13</v>
      </c>
      <c r="D6866" s="408">
        <v>33.92</v>
      </c>
    </row>
    <row r="6867" spans="1:4" ht="67.5">
      <c r="A6867" s="408">
        <v>94267</v>
      </c>
      <c r="B6867" s="409" t="s">
        <v>12147</v>
      </c>
      <c r="C6867" s="408" t="s">
        <v>13</v>
      </c>
      <c r="D6867" s="408">
        <v>36.5</v>
      </c>
    </row>
    <row r="6868" spans="1:4" ht="67.5">
      <c r="A6868" s="408">
        <v>94268</v>
      </c>
      <c r="B6868" s="409" t="s">
        <v>12148</v>
      </c>
      <c r="C6868" s="408" t="s">
        <v>13</v>
      </c>
      <c r="D6868" s="408">
        <v>39.97</v>
      </c>
    </row>
    <row r="6869" spans="1:4" ht="67.5">
      <c r="A6869" s="408">
        <v>94269</v>
      </c>
      <c r="B6869" s="409" t="s">
        <v>12149</v>
      </c>
      <c r="C6869" s="408" t="s">
        <v>13</v>
      </c>
      <c r="D6869" s="408">
        <v>52.05</v>
      </c>
    </row>
    <row r="6870" spans="1:4" ht="67.5">
      <c r="A6870" s="408">
        <v>94270</v>
      </c>
      <c r="B6870" s="409" t="s">
        <v>12150</v>
      </c>
      <c r="C6870" s="408" t="s">
        <v>13</v>
      </c>
      <c r="D6870" s="408">
        <v>56.89</v>
      </c>
    </row>
    <row r="6871" spans="1:4" ht="67.5">
      <c r="A6871" s="408">
        <v>94271</v>
      </c>
      <c r="B6871" s="409" t="s">
        <v>12151</v>
      </c>
      <c r="C6871" s="408" t="s">
        <v>13</v>
      </c>
      <c r="D6871" s="408">
        <v>63.55</v>
      </c>
    </row>
    <row r="6872" spans="1:4" ht="67.5">
      <c r="A6872" s="408">
        <v>94272</v>
      </c>
      <c r="B6872" s="409" t="s">
        <v>12152</v>
      </c>
      <c r="C6872" s="408" t="s">
        <v>13</v>
      </c>
      <c r="D6872" s="408">
        <v>69.989999999999995</v>
      </c>
    </row>
    <row r="6873" spans="1:4" ht="81">
      <c r="A6873" s="408">
        <v>94273</v>
      </c>
      <c r="B6873" s="409" t="s">
        <v>4161</v>
      </c>
      <c r="C6873" s="408" t="s">
        <v>13</v>
      </c>
      <c r="D6873" s="408">
        <v>37.79</v>
      </c>
    </row>
    <row r="6874" spans="1:4" ht="81">
      <c r="A6874" s="408">
        <v>94274</v>
      </c>
      <c r="B6874" s="409" t="s">
        <v>4162</v>
      </c>
      <c r="C6874" s="408" t="s">
        <v>13</v>
      </c>
      <c r="D6874" s="408">
        <v>40.729999999999997</v>
      </c>
    </row>
    <row r="6875" spans="1:4" ht="94.5">
      <c r="A6875" s="408">
        <v>94275</v>
      </c>
      <c r="B6875" s="409" t="s">
        <v>4163</v>
      </c>
      <c r="C6875" s="408" t="s">
        <v>13</v>
      </c>
      <c r="D6875" s="408">
        <v>36.24</v>
      </c>
    </row>
    <row r="6876" spans="1:4" ht="94.5">
      <c r="A6876" s="408">
        <v>94276</v>
      </c>
      <c r="B6876" s="409" t="s">
        <v>4164</v>
      </c>
      <c r="C6876" s="408" t="s">
        <v>13</v>
      </c>
      <c r="D6876" s="408">
        <v>39.19</v>
      </c>
    </row>
    <row r="6877" spans="1:4" ht="54">
      <c r="A6877" s="408">
        <v>94281</v>
      </c>
      <c r="B6877" s="409" t="s">
        <v>4165</v>
      </c>
      <c r="C6877" s="408" t="s">
        <v>13</v>
      </c>
      <c r="D6877" s="408">
        <v>36.130000000000003</v>
      </c>
    </row>
    <row r="6878" spans="1:4" ht="54">
      <c r="A6878" s="408">
        <v>94282</v>
      </c>
      <c r="B6878" s="409" t="s">
        <v>4166</v>
      </c>
      <c r="C6878" s="408" t="s">
        <v>13</v>
      </c>
      <c r="D6878" s="408">
        <v>45.11</v>
      </c>
    </row>
    <row r="6879" spans="1:4" ht="54">
      <c r="A6879" s="408">
        <v>94283</v>
      </c>
      <c r="B6879" s="409" t="s">
        <v>4167</v>
      </c>
      <c r="C6879" s="408" t="s">
        <v>13</v>
      </c>
      <c r="D6879" s="408">
        <v>46.78</v>
      </c>
    </row>
    <row r="6880" spans="1:4" ht="54">
      <c r="A6880" s="408">
        <v>94284</v>
      </c>
      <c r="B6880" s="409" t="s">
        <v>4168</v>
      </c>
      <c r="C6880" s="408" t="s">
        <v>13</v>
      </c>
      <c r="D6880" s="408">
        <v>55.76</v>
      </c>
    </row>
    <row r="6881" spans="1:4" ht="54">
      <c r="A6881" s="408">
        <v>94285</v>
      </c>
      <c r="B6881" s="409" t="s">
        <v>4169</v>
      </c>
      <c r="C6881" s="408" t="s">
        <v>13</v>
      </c>
      <c r="D6881" s="408">
        <v>57</v>
      </c>
    </row>
    <row r="6882" spans="1:4" ht="54">
      <c r="A6882" s="408">
        <v>94286</v>
      </c>
      <c r="B6882" s="409" t="s">
        <v>4170</v>
      </c>
      <c r="C6882" s="408" t="s">
        <v>13</v>
      </c>
      <c r="D6882" s="408">
        <v>65.989999999999995</v>
      </c>
    </row>
    <row r="6883" spans="1:4" ht="54">
      <c r="A6883" s="408">
        <v>94287</v>
      </c>
      <c r="B6883" s="409" t="s">
        <v>4171</v>
      </c>
      <c r="C6883" s="408" t="s">
        <v>13</v>
      </c>
      <c r="D6883" s="408">
        <v>28.33</v>
      </c>
    </row>
    <row r="6884" spans="1:4" ht="54">
      <c r="A6884" s="408">
        <v>94288</v>
      </c>
      <c r="B6884" s="409" t="s">
        <v>4172</v>
      </c>
      <c r="C6884" s="408" t="s">
        <v>13</v>
      </c>
      <c r="D6884" s="408">
        <v>36.200000000000003</v>
      </c>
    </row>
    <row r="6885" spans="1:4" ht="54">
      <c r="A6885" s="408">
        <v>94289</v>
      </c>
      <c r="B6885" s="409" t="s">
        <v>4173</v>
      </c>
      <c r="C6885" s="408" t="s">
        <v>13</v>
      </c>
      <c r="D6885" s="408">
        <v>36</v>
      </c>
    </row>
    <row r="6886" spans="1:4" ht="54">
      <c r="A6886" s="408">
        <v>94290</v>
      </c>
      <c r="B6886" s="409" t="s">
        <v>4174</v>
      </c>
      <c r="C6886" s="408" t="s">
        <v>13</v>
      </c>
      <c r="D6886" s="408">
        <v>43.86</v>
      </c>
    </row>
    <row r="6887" spans="1:4" ht="54">
      <c r="A6887" s="408">
        <v>94291</v>
      </c>
      <c r="B6887" s="409" t="s">
        <v>4175</v>
      </c>
      <c r="C6887" s="408" t="s">
        <v>13</v>
      </c>
      <c r="D6887" s="408">
        <v>43.23</v>
      </c>
    </row>
    <row r="6888" spans="1:4" ht="54">
      <c r="A6888" s="408">
        <v>94292</v>
      </c>
      <c r="B6888" s="409" t="s">
        <v>4176</v>
      </c>
      <c r="C6888" s="408" t="s">
        <v>13</v>
      </c>
      <c r="D6888" s="408">
        <v>51.09</v>
      </c>
    </row>
    <row r="6889" spans="1:4" ht="54">
      <c r="A6889" s="408">
        <v>94293</v>
      </c>
      <c r="B6889" s="409" t="s">
        <v>940</v>
      </c>
      <c r="C6889" s="408" t="s">
        <v>13</v>
      </c>
      <c r="D6889" s="408">
        <v>111.58</v>
      </c>
    </row>
    <row r="6890" spans="1:4" ht="40.5">
      <c r="A6890" s="408">
        <v>94294</v>
      </c>
      <c r="B6890" s="409" t="s">
        <v>4177</v>
      </c>
      <c r="C6890" s="408" t="s">
        <v>13</v>
      </c>
      <c r="D6890" s="408">
        <v>6.08</v>
      </c>
    </row>
    <row r="6891" spans="1:4" ht="67.5">
      <c r="A6891" s="408">
        <v>94037</v>
      </c>
      <c r="B6891" s="409" t="s">
        <v>932</v>
      </c>
      <c r="C6891" s="408" t="s">
        <v>42</v>
      </c>
      <c r="D6891" s="408">
        <v>14.3</v>
      </c>
    </row>
    <row r="6892" spans="1:4" ht="67.5">
      <c r="A6892" s="408">
        <v>94038</v>
      </c>
      <c r="B6892" s="409" t="s">
        <v>4101</v>
      </c>
      <c r="C6892" s="408" t="s">
        <v>42</v>
      </c>
      <c r="D6892" s="408">
        <v>20.12</v>
      </c>
    </row>
    <row r="6893" spans="1:4" ht="67.5">
      <c r="A6893" s="408">
        <v>94039</v>
      </c>
      <c r="B6893" s="409" t="s">
        <v>4102</v>
      </c>
      <c r="C6893" s="408" t="s">
        <v>42</v>
      </c>
      <c r="D6893" s="408">
        <v>11.18</v>
      </c>
    </row>
    <row r="6894" spans="1:4" ht="67.5">
      <c r="A6894" s="408">
        <v>94040</v>
      </c>
      <c r="B6894" s="409" t="s">
        <v>4103</v>
      </c>
      <c r="C6894" s="408" t="s">
        <v>42</v>
      </c>
      <c r="D6894" s="408">
        <v>17.05</v>
      </c>
    </row>
    <row r="6895" spans="1:4" ht="67.5">
      <c r="A6895" s="408">
        <v>94041</v>
      </c>
      <c r="B6895" s="409" t="s">
        <v>4104</v>
      </c>
      <c r="C6895" s="408" t="s">
        <v>42</v>
      </c>
      <c r="D6895" s="408">
        <v>8.43</v>
      </c>
    </row>
    <row r="6896" spans="1:4" ht="67.5">
      <c r="A6896" s="408">
        <v>94042</v>
      </c>
      <c r="B6896" s="409" t="s">
        <v>4105</v>
      </c>
      <c r="C6896" s="408" t="s">
        <v>42</v>
      </c>
      <c r="D6896" s="408">
        <v>14.44</v>
      </c>
    </row>
    <row r="6897" spans="1:4" ht="67.5">
      <c r="A6897" s="408">
        <v>94043</v>
      </c>
      <c r="B6897" s="409" t="s">
        <v>4106</v>
      </c>
      <c r="C6897" s="408" t="s">
        <v>42</v>
      </c>
      <c r="D6897" s="408">
        <v>13.39</v>
      </c>
    </row>
    <row r="6898" spans="1:4" ht="67.5">
      <c r="A6898" s="408">
        <v>94044</v>
      </c>
      <c r="B6898" s="409" t="s">
        <v>4107</v>
      </c>
      <c r="C6898" s="408" t="s">
        <v>42</v>
      </c>
      <c r="D6898" s="408">
        <v>19.25</v>
      </c>
    </row>
    <row r="6899" spans="1:4" ht="67.5">
      <c r="A6899" s="408">
        <v>94045</v>
      </c>
      <c r="B6899" s="409" t="s">
        <v>4108</v>
      </c>
      <c r="C6899" s="408" t="s">
        <v>42</v>
      </c>
      <c r="D6899" s="408">
        <v>10.31</v>
      </c>
    </row>
    <row r="6900" spans="1:4" ht="81">
      <c r="A6900" s="408">
        <v>94046</v>
      </c>
      <c r="B6900" s="409" t="s">
        <v>4109</v>
      </c>
      <c r="C6900" s="408" t="s">
        <v>42</v>
      </c>
      <c r="D6900" s="408">
        <v>16.13</v>
      </c>
    </row>
    <row r="6901" spans="1:4" ht="67.5">
      <c r="A6901" s="408">
        <v>94047</v>
      </c>
      <c r="B6901" s="409" t="s">
        <v>4110</v>
      </c>
      <c r="C6901" s="408" t="s">
        <v>42</v>
      </c>
      <c r="D6901" s="408">
        <v>7.55</v>
      </c>
    </row>
    <row r="6902" spans="1:4" ht="81">
      <c r="A6902" s="408">
        <v>94048</v>
      </c>
      <c r="B6902" s="409" t="s">
        <v>4111</v>
      </c>
      <c r="C6902" s="408" t="s">
        <v>42</v>
      </c>
      <c r="D6902" s="408">
        <v>13.54</v>
      </c>
    </row>
    <row r="6903" spans="1:4" ht="54">
      <c r="A6903" s="408">
        <v>94049</v>
      </c>
      <c r="B6903" s="409" t="s">
        <v>4112</v>
      </c>
      <c r="C6903" s="408" t="s">
        <v>42</v>
      </c>
      <c r="D6903" s="408">
        <v>22.07</v>
      </c>
    </row>
    <row r="6904" spans="1:4" ht="67.5">
      <c r="A6904" s="408">
        <v>94050</v>
      </c>
      <c r="B6904" s="409" t="s">
        <v>4113</v>
      </c>
      <c r="C6904" s="408" t="s">
        <v>42</v>
      </c>
      <c r="D6904" s="408">
        <v>29.65</v>
      </c>
    </row>
    <row r="6905" spans="1:4" ht="54">
      <c r="A6905" s="408">
        <v>94051</v>
      </c>
      <c r="B6905" s="409" t="s">
        <v>933</v>
      </c>
      <c r="C6905" s="408" t="s">
        <v>42</v>
      </c>
      <c r="D6905" s="408">
        <v>17.850000000000001</v>
      </c>
    </row>
    <row r="6906" spans="1:4" ht="67.5">
      <c r="A6906" s="408">
        <v>94052</v>
      </c>
      <c r="B6906" s="409" t="s">
        <v>4114</v>
      </c>
      <c r="C6906" s="408" t="s">
        <v>42</v>
      </c>
      <c r="D6906" s="408">
        <v>25.3</v>
      </c>
    </row>
    <row r="6907" spans="1:4" ht="54">
      <c r="A6907" s="408">
        <v>94053</v>
      </c>
      <c r="B6907" s="409" t="s">
        <v>4115</v>
      </c>
      <c r="C6907" s="408" t="s">
        <v>42</v>
      </c>
      <c r="D6907" s="408">
        <v>14.76</v>
      </c>
    </row>
    <row r="6908" spans="1:4" ht="67.5">
      <c r="A6908" s="408">
        <v>94054</v>
      </c>
      <c r="B6908" s="409" t="s">
        <v>4116</v>
      </c>
      <c r="C6908" s="408" t="s">
        <v>42</v>
      </c>
      <c r="D6908" s="408">
        <v>22.34</v>
      </c>
    </row>
    <row r="6909" spans="1:4" ht="54">
      <c r="A6909" s="408">
        <v>94055</v>
      </c>
      <c r="B6909" s="409" t="s">
        <v>4117</v>
      </c>
      <c r="C6909" s="408" t="s">
        <v>42</v>
      </c>
      <c r="D6909" s="408">
        <v>20.9</v>
      </c>
    </row>
    <row r="6910" spans="1:4" ht="67.5">
      <c r="A6910" s="408">
        <v>94056</v>
      </c>
      <c r="B6910" s="409" t="s">
        <v>4118</v>
      </c>
      <c r="C6910" s="408" t="s">
        <v>42</v>
      </c>
      <c r="D6910" s="408">
        <v>28.49</v>
      </c>
    </row>
    <row r="6911" spans="1:4" ht="67.5">
      <c r="A6911" s="408">
        <v>94057</v>
      </c>
      <c r="B6911" s="409" t="s">
        <v>4119</v>
      </c>
      <c r="C6911" s="408" t="s">
        <v>42</v>
      </c>
      <c r="D6911" s="408">
        <v>16.71</v>
      </c>
    </row>
    <row r="6912" spans="1:4" ht="67.5">
      <c r="A6912" s="408">
        <v>94058</v>
      </c>
      <c r="B6912" s="409" t="s">
        <v>4120</v>
      </c>
      <c r="C6912" s="408" t="s">
        <v>42</v>
      </c>
      <c r="D6912" s="408">
        <v>24.13</v>
      </c>
    </row>
    <row r="6913" spans="1:4" ht="67.5">
      <c r="A6913" s="408">
        <v>94059</v>
      </c>
      <c r="B6913" s="409" t="s">
        <v>4121</v>
      </c>
      <c r="C6913" s="408" t="s">
        <v>42</v>
      </c>
      <c r="D6913" s="408">
        <v>13.6</v>
      </c>
    </row>
    <row r="6914" spans="1:4" ht="67.5">
      <c r="A6914" s="408">
        <v>94060</v>
      </c>
      <c r="B6914" s="409" t="s">
        <v>4122</v>
      </c>
      <c r="C6914" s="408" t="s">
        <v>42</v>
      </c>
      <c r="D6914" s="408">
        <v>21.18</v>
      </c>
    </row>
    <row r="6915" spans="1:4" ht="27">
      <c r="A6915" s="408">
        <v>83770</v>
      </c>
      <c r="B6915" s="409" t="s">
        <v>263</v>
      </c>
      <c r="C6915" s="408" t="s">
        <v>42</v>
      </c>
      <c r="D6915" s="408">
        <v>125.61</v>
      </c>
    </row>
    <row r="6916" spans="1:4" ht="54">
      <c r="A6916" s="408">
        <v>73301</v>
      </c>
      <c r="B6916" s="409" t="s">
        <v>1515</v>
      </c>
      <c r="C6916" s="408" t="s">
        <v>27</v>
      </c>
      <c r="D6916" s="408">
        <v>9.4700000000000006</v>
      </c>
    </row>
    <row r="6917" spans="1:4" ht="54">
      <c r="A6917" s="408">
        <v>83515</v>
      </c>
      <c r="B6917" s="409" t="s">
        <v>1557</v>
      </c>
      <c r="C6917" s="408" t="s">
        <v>27</v>
      </c>
      <c r="D6917" s="408">
        <v>15.01</v>
      </c>
    </row>
    <row r="6918" spans="1:4" ht="54">
      <c r="A6918" s="408">
        <v>83516</v>
      </c>
      <c r="B6918" s="409" t="s">
        <v>1558</v>
      </c>
      <c r="C6918" s="408" t="s">
        <v>27</v>
      </c>
      <c r="D6918" s="408">
        <v>17.329999999999998</v>
      </c>
    </row>
    <row r="6919" spans="1:4" ht="40.5">
      <c r="A6919" s="408">
        <v>72144</v>
      </c>
      <c r="B6919" s="409" t="s">
        <v>1468</v>
      </c>
      <c r="C6919" s="408" t="s">
        <v>29</v>
      </c>
      <c r="D6919" s="408">
        <v>75.430000000000007</v>
      </c>
    </row>
    <row r="6920" spans="1:4" ht="54">
      <c r="A6920" s="408" t="s">
        <v>5393</v>
      </c>
      <c r="B6920" s="409" t="s">
        <v>5394</v>
      </c>
      <c r="C6920" s="408" t="s">
        <v>29</v>
      </c>
      <c r="D6920" s="408">
        <v>752.32</v>
      </c>
    </row>
    <row r="6921" spans="1:4" ht="54">
      <c r="A6921" s="408" t="s">
        <v>5395</v>
      </c>
      <c r="B6921" s="409" t="s">
        <v>1094</v>
      </c>
      <c r="C6921" s="408" t="s">
        <v>29</v>
      </c>
      <c r="D6921" s="408">
        <v>968.02</v>
      </c>
    </row>
    <row r="6922" spans="1:4" ht="54">
      <c r="A6922" s="408">
        <v>84874</v>
      </c>
      <c r="B6922" s="409" t="s">
        <v>1611</v>
      </c>
      <c r="C6922" s="408" t="s">
        <v>29</v>
      </c>
      <c r="D6922" s="408">
        <v>206.86</v>
      </c>
    </row>
    <row r="6923" spans="1:4" ht="27">
      <c r="A6923" s="408">
        <v>84876</v>
      </c>
      <c r="B6923" s="409" t="s">
        <v>300</v>
      </c>
      <c r="C6923" s="408" t="s">
        <v>42</v>
      </c>
      <c r="D6923" s="408">
        <v>583.45000000000005</v>
      </c>
    </row>
    <row r="6924" spans="1:4" ht="40.5">
      <c r="A6924" s="408">
        <v>90800</v>
      </c>
      <c r="B6924" s="409" t="s">
        <v>2924</v>
      </c>
      <c r="C6924" s="408" t="s">
        <v>29</v>
      </c>
      <c r="D6924" s="408">
        <v>160.74</v>
      </c>
    </row>
    <row r="6925" spans="1:4" ht="40.5">
      <c r="A6925" s="408">
        <v>90801</v>
      </c>
      <c r="B6925" s="409" t="s">
        <v>2925</v>
      </c>
      <c r="C6925" s="408" t="s">
        <v>29</v>
      </c>
      <c r="D6925" s="408">
        <v>167.54</v>
      </c>
    </row>
    <row r="6926" spans="1:4" ht="40.5">
      <c r="A6926" s="408">
        <v>90802</v>
      </c>
      <c r="B6926" s="409" t="s">
        <v>2926</v>
      </c>
      <c r="C6926" s="408" t="s">
        <v>29</v>
      </c>
      <c r="D6926" s="408">
        <v>174.36</v>
      </c>
    </row>
    <row r="6927" spans="1:4" ht="40.5">
      <c r="A6927" s="408">
        <v>90803</v>
      </c>
      <c r="B6927" s="409" t="s">
        <v>2927</v>
      </c>
      <c r="C6927" s="408" t="s">
        <v>29</v>
      </c>
      <c r="D6927" s="408">
        <v>181.16</v>
      </c>
    </row>
    <row r="6928" spans="1:4" ht="54">
      <c r="A6928" s="408">
        <v>90804</v>
      </c>
      <c r="B6928" s="409" t="s">
        <v>2928</v>
      </c>
      <c r="C6928" s="408" t="s">
        <v>29</v>
      </c>
      <c r="D6928" s="408">
        <v>218.63</v>
      </c>
    </row>
    <row r="6929" spans="1:4" ht="40.5">
      <c r="A6929" s="408">
        <v>90805</v>
      </c>
      <c r="B6929" s="409" t="s">
        <v>712</v>
      </c>
      <c r="C6929" s="408" t="s">
        <v>29</v>
      </c>
      <c r="D6929" s="408">
        <v>57.89</v>
      </c>
    </row>
    <row r="6930" spans="1:4" ht="54">
      <c r="A6930" s="408">
        <v>90806</v>
      </c>
      <c r="B6930" s="409" t="s">
        <v>2929</v>
      </c>
      <c r="C6930" s="408" t="s">
        <v>29</v>
      </c>
      <c r="D6930" s="408">
        <v>230.23</v>
      </c>
    </row>
    <row r="6931" spans="1:4" ht="40.5">
      <c r="A6931" s="408">
        <v>90807</v>
      </c>
      <c r="B6931" s="409" t="s">
        <v>713</v>
      </c>
      <c r="C6931" s="408" t="s">
        <v>29</v>
      </c>
      <c r="D6931" s="408">
        <v>62.69</v>
      </c>
    </row>
    <row r="6932" spans="1:4" ht="54">
      <c r="A6932" s="408">
        <v>90816</v>
      </c>
      <c r="B6932" s="409" t="s">
        <v>2938</v>
      </c>
      <c r="C6932" s="408" t="s">
        <v>29</v>
      </c>
      <c r="D6932" s="408">
        <v>241.85</v>
      </c>
    </row>
    <row r="6933" spans="1:4" ht="40.5">
      <c r="A6933" s="408">
        <v>90817</v>
      </c>
      <c r="B6933" s="409" t="s">
        <v>714</v>
      </c>
      <c r="C6933" s="408" t="s">
        <v>29</v>
      </c>
      <c r="D6933" s="408">
        <v>67.489999999999995</v>
      </c>
    </row>
    <row r="6934" spans="1:4" ht="54">
      <c r="A6934" s="408">
        <v>90818</v>
      </c>
      <c r="B6934" s="409" t="s">
        <v>2939</v>
      </c>
      <c r="C6934" s="408" t="s">
        <v>29</v>
      </c>
      <c r="D6934" s="408">
        <v>253.49</v>
      </c>
    </row>
    <row r="6935" spans="1:4" ht="40.5">
      <c r="A6935" s="408">
        <v>90819</v>
      </c>
      <c r="B6935" s="409" t="s">
        <v>715</v>
      </c>
      <c r="C6935" s="408" t="s">
        <v>29</v>
      </c>
      <c r="D6935" s="408">
        <v>72.33</v>
      </c>
    </row>
    <row r="6936" spans="1:4" ht="54">
      <c r="A6936" s="408">
        <v>90820</v>
      </c>
      <c r="B6936" s="409" t="s">
        <v>2940</v>
      </c>
      <c r="C6936" s="408" t="s">
        <v>29</v>
      </c>
      <c r="D6936" s="408">
        <v>361.85</v>
      </c>
    </row>
    <row r="6937" spans="1:4" ht="54">
      <c r="A6937" s="408">
        <v>90821</v>
      </c>
      <c r="B6937" s="409" t="s">
        <v>2941</v>
      </c>
      <c r="C6937" s="408" t="s">
        <v>29</v>
      </c>
      <c r="D6937" s="408">
        <v>391.68</v>
      </c>
    </row>
    <row r="6938" spans="1:4" ht="54">
      <c r="A6938" s="408">
        <v>90822</v>
      </c>
      <c r="B6938" s="409" t="s">
        <v>2942</v>
      </c>
      <c r="C6938" s="408" t="s">
        <v>29</v>
      </c>
      <c r="D6938" s="408">
        <v>386.51</v>
      </c>
    </row>
    <row r="6939" spans="1:4" ht="54">
      <c r="A6939" s="408">
        <v>90823</v>
      </c>
      <c r="B6939" s="409" t="s">
        <v>2943</v>
      </c>
      <c r="C6939" s="408" t="s">
        <v>29</v>
      </c>
      <c r="D6939" s="408">
        <v>405.1</v>
      </c>
    </row>
    <row r="6940" spans="1:4" ht="54">
      <c r="A6940" s="408">
        <v>90826</v>
      </c>
      <c r="B6940" s="409" t="s">
        <v>2944</v>
      </c>
      <c r="C6940" s="408" t="s">
        <v>29</v>
      </c>
      <c r="D6940" s="408">
        <v>24.21</v>
      </c>
    </row>
    <row r="6941" spans="1:4" ht="54">
      <c r="A6941" s="408">
        <v>90827</v>
      </c>
      <c r="B6941" s="409" t="s">
        <v>2945</v>
      </c>
      <c r="C6941" s="408" t="s">
        <v>29</v>
      </c>
      <c r="D6941" s="408">
        <v>25.49</v>
      </c>
    </row>
    <row r="6942" spans="1:4" ht="54">
      <c r="A6942" s="408">
        <v>90828</v>
      </c>
      <c r="B6942" s="409" t="s">
        <v>2946</v>
      </c>
      <c r="C6942" s="408" t="s">
        <v>29</v>
      </c>
      <c r="D6942" s="408">
        <v>26.8</v>
      </c>
    </row>
    <row r="6943" spans="1:4" ht="54">
      <c r="A6943" s="408">
        <v>90829</v>
      </c>
      <c r="B6943" s="409" t="s">
        <v>2947</v>
      </c>
      <c r="C6943" s="408" t="s">
        <v>29</v>
      </c>
      <c r="D6943" s="408">
        <v>28.13</v>
      </c>
    </row>
    <row r="6944" spans="1:4" ht="54">
      <c r="A6944" s="408">
        <v>90830</v>
      </c>
      <c r="B6944" s="409" t="s">
        <v>2948</v>
      </c>
      <c r="C6944" s="408" t="s">
        <v>29</v>
      </c>
      <c r="D6944" s="408">
        <v>96.6</v>
      </c>
    </row>
    <row r="6945" spans="1:4" ht="54">
      <c r="A6945" s="408">
        <v>90831</v>
      </c>
      <c r="B6945" s="409" t="s">
        <v>2949</v>
      </c>
      <c r="C6945" s="408" t="s">
        <v>29</v>
      </c>
      <c r="D6945" s="408">
        <v>75.73</v>
      </c>
    </row>
    <row r="6946" spans="1:4" ht="94.5">
      <c r="A6946" s="408">
        <v>90841</v>
      </c>
      <c r="B6946" s="409" t="s">
        <v>2950</v>
      </c>
      <c r="C6946" s="408" t="s">
        <v>29</v>
      </c>
      <c r="D6946" s="408">
        <v>704.63</v>
      </c>
    </row>
    <row r="6947" spans="1:4" ht="94.5">
      <c r="A6947" s="408">
        <v>90842</v>
      </c>
      <c r="B6947" s="409" t="s">
        <v>2951</v>
      </c>
      <c r="C6947" s="408" t="s">
        <v>29</v>
      </c>
      <c r="D6947" s="408">
        <v>755.38</v>
      </c>
    </row>
    <row r="6948" spans="1:4" ht="94.5">
      <c r="A6948" s="408">
        <v>90843</v>
      </c>
      <c r="B6948" s="409" t="s">
        <v>2952</v>
      </c>
      <c r="C6948" s="408" t="s">
        <v>29</v>
      </c>
      <c r="D6948" s="408">
        <v>778.56</v>
      </c>
    </row>
    <row r="6949" spans="1:4" ht="94.5">
      <c r="A6949" s="408">
        <v>90844</v>
      </c>
      <c r="B6949" s="409" t="s">
        <v>2953</v>
      </c>
      <c r="C6949" s="408" t="s">
        <v>29</v>
      </c>
      <c r="D6949" s="408">
        <v>811.45</v>
      </c>
    </row>
    <row r="6950" spans="1:4" ht="81">
      <c r="A6950" s="408">
        <v>90847</v>
      </c>
      <c r="B6950" s="409" t="s">
        <v>2954</v>
      </c>
      <c r="C6950" s="408" t="s">
        <v>29</v>
      </c>
      <c r="D6950" s="408">
        <v>628.9</v>
      </c>
    </row>
    <row r="6951" spans="1:4" ht="81">
      <c r="A6951" s="408">
        <v>90848</v>
      </c>
      <c r="B6951" s="409" t="s">
        <v>2955</v>
      </c>
      <c r="C6951" s="408" t="s">
        <v>29</v>
      </c>
      <c r="D6951" s="408">
        <v>672.89</v>
      </c>
    </row>
    <row r="6952" spans="1:4" ht="81">
      <c r="A6952" s="408">
        <v>90849</v>
      </c>
      <c r="B6952" s="409" t="s">
        <v>2956</v>
      </c>
      <c r="C6952" s="408" t="s">
        <v>29</v>
      </c>
      <c r="D6952" s="408">
        <v>681.96</v>
      </c>
    </row>
    <row r="6953" spans="1:4" ht="81">
      <c r="A6953" s="408">
        <v>90850</v>
      </c>
      <c r="B6953" s="409" t="s">
        <v>2957</v>
      </c>
      <c r="C6953" s="408" t="s">
        <v>29</v>
      </c>
      <c r="D6953" s="408">
        <v>714.85</v>
      </c>
    </row>
    <row r="6954" spans="1:4" ht="54">
      <c r="A6954" s="408">
        <v>91009</v>
      </c>
      <c r="B6954" s="409" t="s">
        <v>3013</v>
      </c>
      <c r="C6954" s="408" t="s">
        <v>29</v>
      </c>
      <c r="D6954" s="408">
        <v>370.07</v>
      </c>
    </row>
    <row r="6955" spans="1:4" ht="54">
      <c r="A6955" s="408">
        <v>91010</v>
      </c>
      <c r="B6955" s="409" t="s">
        <v>3014</v>
      </c>
      <c r="C6955" s="408" t="s">
        <v>29</v>
      </c>
      <c r="D6955" s="408">
        <v>301.52999999999997</v>
      </c>
    </row>
    <row r="6956" spans="1:4" ht="54">
      <c r="A6956" s="408">
        <v>91011</v>
      </c>
      <c r="B6956" s="409" t="s">
        <v>3015</v>
      </c>
      <c r="C6956" s="408" t="s">
        <v>29</v>
      </c>
      <c r="D6956" s="408">
        <v>417.31</v>
      </c>
    </row>
    <row r="6957" spans="1:4" ht="54">
      <c r="A6957" s="408">
        <v>91012</v>
      </c>
      <c r="B6957" s="409" t="s">
        <v>3016</v>
      </c>
      <c r="C6957" s="408" t="s">
        <v>29</v>
      </c>
      <c r="D6957" s="408">
        <v>398.77</v>
      </c>
    </row>
    <row r="6958" spans="1:4" ht="81">
      <c r="A6958" s="408">
        <v>91013</v>
      </c>
      <c r="B6958" s="409" t="s">
        <v>3017</v>
      </c>
      <c r="C6958" s="408" t="s">
        <v>29</v>
      </c>
      <c r="D6958" s="408">
        <v>637.12</v>
      </c>
    </row>
    <row r="6959" spans="1:4" ht="81">
      <c r="A6959" s="408">
        <v>91014</v>
      </c>
      <c r="B6959" s="409" t="s">
        <v>3018</v>
      </c>
      <c r="C6959" s="408" t="s">
        <v>29</v>
      </c>
      <c r="D6959" s="408">
        <v>582.74</v>
      </c>
    </row>
    <row r="6960" spans="1:4" ht="81">
      <c r="A6960" s="408">
        <v>91015</v>
      </c>
      <c r="B6960" s="409" t="s">
        <v>3019</v>
      </c>
      <c r="C6960" s="408" t="s">
        <v>29</v>
      </c>
      <c r="D6960" s="408">
        <v>712.76</v>
      </c>
    </row>
    <row r="6961" spans="1:4" ht="81">
      <c r="A6961" s="408">
        <v>91016</v>
      </c>
      <c r="B6961" s="409" t="s">
        <v>3020</v>
      </c>
      <c r="C6961" s="408" t="s">
        <v>29</v>
      </c>
      <c r="D6961" s="408">
        <v>708.52</v>
      </c>
    </row>
    <row r="6962" spans="1:4" ht="40.5">
      <c r="A6962" s="408">
        <v>91286</v>
      </c>
      <c r="B6962" s="409" t="s">
        <v>3114</v>
      </c>
      <c r="C6962" s="408" t="s">
        <v>29</v>
      </c>
      <c r="D6962" s="408">
        <v>128.76</v>
      </c>
    </row>
    <row r="6963" spans="1:4" ht="40.5">
      <c r="A6963" s="408">
        <v>91287</v>
      </c>
      <c r="B6963" s="409" t="s">
        <v>3115</v>
      </c>
      <c r="C6963" s="408" t="s">
        <v>29</v>
      </c>
      <c r="D6963" s="408">
        <v>135.56</v>
      </c>
    </row>
    <row r="6964" spans="1:4" ht="40.5">
      <c r="A6964" s="408">
        <v>91288</v>
      </c>
      <c r="B6964" s="409" t="s">
        <v>3116</v>
      </c>
      <c r="C6964" s="408" t="s">
        <v>29</v>
      </c>
      <c r="D6964" s="408">
        <v>142.38</v>
      </c>
    </row>
    <row r="6965" spans="1:4" ht="40.5">
      <c r="A6965" s="408">
        <v>91290</v>
      </c>
      <c r="B6965" s="409" t="s">
        <v>3117</v>
      </c>
      <c r="C6965" s="408" t="s">
        <v>29</v>
      </c>
      <c r="D6965" s="408">
        <v>149.18</v>
      </c>
    </row>
    <row r="6966" spans="1:4" ht="54">
      <c r="A6966" s="408">
        <v>91291</v>
      </c>
      <c r="B6966" s="409" t="s">
        <v>3118</v>
      </c>
      <c r="C6966" s="408" t="s">
        <v>29</v>
      </c>
      <c r="D6966" s="408">
        <v>186.65</v>
      </c>
    </row>
    <row r="6967" spans="1:4" ht="54">
      <c r="A6967" s="408">
        <v>91292</v>
      </c>
      <c r="B6967" s="409" t="s">
        <v>3119</v>
      </c>
      <c r="C6967" s="408" t="s">
        <v>29</v>
      </c>
      <c r="D6967" s="408">
        <v>198.25</v>
      </c>
    </row>
    <row r="6968" spans="1:4" ht="54">
      <c r="A6968" s="408">
        <v>91293</v>
      </c>
      <c r="B6968" s="409" t="s">
        <v>3120</v>
      </c>
      <c r="C6968" s="408" t="s">
        <v>29</v>
      </c>
      <c r="D6968" s="408">
        <v>209.87</v>
      </c>
    </row>
    <row r="6969" spans="1:4" ht="54">
      <c r="A6969" s="408">
        <v>91294</v>
      </c>
      <c r="B6969" s="409" t="s">
        <v>3121</v>
      </c>
      <c r="C6969" s="408" t="s">
        <v>29</v>
      </c>
      <c r="D6969" s="408">
        <v>221.51</v>
      </c>
    </row>
    <row r="6970" spans="1:4" ht="54">
      <c r="A6970" s="408">
        <v>91295</v>
      </c>
      <c r="B6970" s="409" t="s">
        <v>3122</v>
      </c>
      <c r="C6970" s="408" t="s">
        <v>29</v>
      </c>
      <c r="D6970" s="408">
        <v>347.98</v>
      </c>
    </row>
    <row r="6971" spans="1:4" ht="54">
      <c r="A6971" s="408">
        <v>91296</v>
      </c>
      <c r="B6971" s="409" t="s">
        <v>3123</v>
      </c>
      <c r="C6971" s="408" t="s">
        <v>29</v>
      </c>
      <c r="D6971" s="408">
        <v>367.65</v>
      </c>
    </row>
    <row r="6972" spans="1:4" ht="54">
      <c r="A6972" s="408">
        <v>91297</v>
      </c>
      <c r="B6972" s="409" t="s">
        <v>3124</v>
      </c>
      <c r="C6972" s="408" t="s">
        <v>29</v>
      </c>
      <c r="D6972" s="408">
        <v>419.57</v>
      </c>
    </row>
    <row r="6973" spans="1:4" ht="54">
      <c r="A6973" s="408">
        <v>91298</v>
      </c>
      <c r="B6973" s="409" t="s">
        <v>3125</v>
      </c>
      <c r="C6973" s="408" t="s">
        <v>29</v>
      </c>
      <c r="D6973" s="408">
        <v>553.41</v>
      </c>
    </row>
    <row r="6974" spans="1:4" ht="54">
      <c r="A6974" s="408">
        <v>91299</v>
      </c>
      <c r="B6974" s="409" t="s">
        <v>3126</v>
      </c>
      <c r="C6974" s="408" t="s">
        <v>29</v>
      </c>
      <c r="D6974" s="408">
        <v>747.73</v>
      </c>
    </row>
    <row r="6975" spans="1:4" ht="54">
      <c r="A6975" s="408">
        <v>91300</v>
      </c>
      <c r="B6975" s="409" t="s">
        <v>3127</v>
      </c>
      <c r="C6975" s="408" t="s">
        <v>29</v>
      </c>
      <c r="D6975" s="408">
        <v>20.51</v>
      </c>
    </row>
    <row r="6976" spans="1:4" ht="54">
      <c r="A6976" s="408">
        <v>91301</v>
      </c>
      <c r="B6976" s="409" t="s">
        <v>3128</v>
      </c>
      <c r="C6976" s="408" t="s">
        <v>29</v>
      </c>
      <c r="D6976" s="408">
        <v>21.73</v>
      </c>
    </row>
    <row r="6977" spans="1:4" ht="54">
      <c r="A6977" s="408">
        <v>91302</v>
      </c>
      <c r="B6977" s="409" t="s">
        <v>3129</v>
      </c>
      <c r="C6977" s="408" t="s">
        <v>29</v>
      </c>
      <c r="D6977" s="408">
        <v>22.97</v>
      </c>
    </row>
    <row r="6978" spans="1:4" ht="54">
      <c r="A6978" s="408">
        <v>91303</v>
      </c>
      <c r="B6978" s="409" t="s">
        <v>3130</v>
      </c>
      <c r="C6978" s="408" t="s">
        <v>29</v>
      </c>
      <c r="D6978" s="408">
        <v>24.24</v>
      </c>
    </row>
    <row r="6979" spans="1:4" ht="54">
      <c r="A6979" s="408">
        <v>91304</v>
      </c>
      <c r="B6979" s="409" t="s">
        <v>3131</v>
      </c>
      <c r="C6979" s="408" t="s">
        <v>29</v>
      </c>
      <c r="D6979" s="408">
        <v>72.95</v>
      </c>
    </row>
    <row r="6980" spans="1:4" ht="54">
      <c r="A6980" s="408">
        <v>91305</v>
      </c>
      <c r="B6980" s="409" t="s">
        <v>3132</v>
      </c>
      <c r="C6980" s="408" t="s">
        <v>29</v>
      </c>
      <c r="D6980" s="408">
        <v>55.06</v>
      </c>
    </row>
    <row r="6981" spans="1:4" ht="54">
      <c r="A6981" s="408">
        <v>91306</v>
      </c>
      <c r="B6981" s="409" t="s">
        <v>766</v>
      </c>
      <c r="C6981" s="408" t="s">
        <v>29</v>
      </c>
      <c r="D6981" s="408">
        <v>82.49</v>
      </c>
    </row>
    <row r="6982" spans="1:4" ht="54">
      <c r="A6982" s="408">
        <v>91307</v>
      </c>
      <c r="B6982" s="409" t="s">
        <v>767</v>
      </c>
      <c r="C6982" s="408" t="s">
        <v>29</v>
      </c>
      <c r="D6982" s="408">
        <v>57.84</v>
      </c>
    </row>
    <row r="6983" spans="1:4" ht="94.5">
      <c r="A6983" s="408">
        <v>91312</v>
      </c>
      <c r="B6983" s="409" t="s">
        <v>3133</v>
      </c>
      <c r="C6983" s="408" t="s">
        <v>29</v>
      </c>
      <c r="D6983" s="408">
        <v>644.58000000000004</v>
      </c>
    </row>
    <row r="6984" spans="1:4" ht="94.5">
      <c r="A6984" s="408">
        <v>91313</v>
      </c>
      <c r="B6984" s="409" t="s">
        <v>3134</v>
      </c>
      <c r="C6984" s="408" t="s">
        <v>29</v>
      </c>
      <c r="D6984" s="408">
        <v>691.23</v>
      </c>
    </row>
    <row r="6985" spans="1:4" ht="94.5">
      <c r="A6985" s="408">
        <v>91314</v>
      </c>
      <c r="B6985" s="409" t="s">
        <v>3135</v>
      </c>
      <c r="C6985" s="408" t="s">
        <v>29</v>
      </c>
      <c r="D6985" s="408">
        <v>715.27</v>
      </c>
    </row>
    <row r="6986" spans="1:4" ht="94.5">
      <c r="A6986" s="408">
        <v>91315</v>
      </c>
      <c r="B6986" s="409" t="s">
        <v>3136</v>
      </c>
      <c r="C6986" s="408" t="s">
        <v>29</v>
      </c>
      <c r="D6986" s="408">
        <v>748.04</v>
      </c>
    </row>
    <row r="6987" spans="1:4" ht="81">
      <c r="A6987" s="408">
        <v>91318</v>
      </c>
      <c r="B6987" s="409" t="s">
        <v>3137</v>
      </c>
      <c r="C6987" s="408" t="s">
        <v>29</v>
      </c>
      <c r="D6987" s="408">
        <v>589.52</v>
      </c>
    </row>
    <row r="6988" spans="1:4" ht="81">
      <c r="A6988" s="408">
        <v>91319</v>
      </c>
      <c r="B6988" s="409" t="s">
        <v>3138</v>
      </c>
      <c r="C6988" s="408" t="s">
        <v>29</v>
      </c>
      <c r="D6988" s="408">
        <v>633.39</v>
      </c>
    </row>
    <row r="6989" spans="1:4" ht="81">
      <c r="A6989" s="408">
        <v>91320</v>
      </c>
      <c r="B6989" s="409" t="s">
        <v>3139</v>
      </c>
      <c r="C6989" s="408" t="s">
        <v>29</v>
      </c>
      <c r="D6989" s="408">
        <v>642.32000000000005</v>
      </c>
    </row>
    <row r="6990" spans="1:4" ht="81">
      <c r="A6990" s="408">
        <v>91321</v>
      </c>
      <c r="B6990" s="409" t="s">
        <v>3140</v>
      </c>
      <c r="C6990" s="408" t="s">
        <v>29</v>
      </c>
      <c r="D6990" s="408">
        <v>675.09</v>
      </c>
    </row>
    <row r="6991" spans="1:4" ht="81">
      <c r="A6991" s="408">
        <v>91324</v>
      </c>
      <c r="B6991" s="409" t="s">
        <v>3141</v>
      </c>
      <c r="C6991" s="408" t="s">
        <v>29</v>
      </c>
      <c r="D6991" s="408">
        <v>597.74</v>
      </c>
    </row>
    <row r="6992" spans="1:4" ht="81">
      <c r="A6992" s="408">
        <v>91325</v>
      </c>
      <c r="B6992" s="409" t="s">
        <v>3142</v>
      </c>
      <c r="C6992" s="408" t="s">
        <v>29</v>
      </c>
      <c r="D6992" s="408">
        <v>543.24</v>
      </c>
    </row>
    <row r="6993" spans="1:4" ht="81">
      <c r="A6993" s="408">
        <v>91326</v>
      </c>
      <c r="B6993" s="409" t="s">
        <v>3143</v>
      </c>
      <c r="C6993" s="408" t="s">
        <v>29</v>
      </c>
      <c r="D6993" s="408">
        <v>673.12</v>
      </c>
    </row>
    <row r="6994" spans="1:4" ht="81">
      <c r="A6994" s="408">
        <v>91327</v>
      </c>
      <c r="B6994" s="409" t="s">
        <v>3144</v>
      </c>
      <c r="C6994" s="408" t="s">
        <v>29</v>
      </c>
      <c r="D6994" s="408">
        <v>668.76</v>
      </c>
    </row>
    <row r="6995" spans="1:4" ht="81">
      <c r="A6995" s="408">
        <v>91328</v>
      </c>
      <c r="B6995" s="409" t="s">
        <v>3145</v>
      </c>
      <c r="C6995" s="408" t="s">
        <v>29</v>
      </c>
      <c r="D6995" s="408">
        <v>615.03</v>
      </c>
    </row>
    <row r="6996" spans="1:4" ht="81">
      <c r="A6996" s="408">
        <v>91329</v>
      </c>
      <c r="B6996" s="409" t="s">
        <v>3146</v>
      </c>
      <c r="C6996" s="408" t="s">
        <v>29</v>
      </c>
      <c r="D6996" s="408">
        <v>575.65</v>
      </c>
    </row>
    <row r="6997" spans="1:4" ht="81">
      <c r="A6997" s="408">
        <v>91330</v>
      </c>
      <c r="B6997" s="409" t="s">
        <v>3147</v>
      </c>
      <c r="C6997" s="408" t="s">
        <v>29</v>
      </c>
      <c r="D6997" s="408">
        <v>648.86</v>
      </c>
    </row>
    <row r="6998" spans="1:4" ht="81">
      <c r="A6998" s="408">
        <v>91331</v>
      </c>
      <c r="B6998" s="409" t="s">
        <v>3148</v>
      </c>
      <c r="C6998" s="408" t="s">
        <v>29</v>
      </c>
      <c r="D6998" s="408">
        <v>609.36</v>
      </c>
    </row>
    <row r="6999" spans="1:4" ht="81">
      <c r="A6999" s="408">
        <v>91332</v>
      </c>
      <c r="B6999" s="409" t="s">
        <v>3149</v>
      </c>
      <c r="C6999" s="408" t="s">
        <v>29</v>
      </c>
      <c r="D6999" s="408">
        <v>715.02</v>
      </c>
    </row>
    <row r="7000" spans="1:4" ht="81">
      <c r="A7000" s="408">
        <v>91333</v>
      </c>
      <c r="B7000" s="409" t="s">
        <v>3150</v>
      </c>
      <c r="C7000" s="408" t="s">
        <v>29</v>
      </c>
      <c r="D7000" s="408">
        <v>675.38</v>
      </c>
    </row>
    <row r="7001" spans="1:4" ht="81">
      <c r="A7001" s="408">
        <v>91334</v>
      </c>
      <c r="B7001" s="409" t="s">
        <v>3151</v>
      </c>
      <c r="C7001" s="408" t="s">
        <v>29</v>
      </c>
      <c r="D7001" s="408">
        <v>848.86</v>
      </c>
    </row>
    <row r="7002" spans="1:4" ht="81">
      <c r="A7002" s="408">
        <v>91335</v>
      </c>
      <c r="B7002" s="409" t="s">
        <v>3152</v>
      </c>
      <c r="C7002" s="408" t="s">
        <v>29</v>
      </c>
      <c r="D7002" s="408">
        <v>809.22</v>
      </c>
    </row>
    <row r="7003" spans="1:4" ht="81">
      <c r="A7003" s="408">
        <v>91336</v>
      </c>
      <c r="B7003" s="409" t="s">
        <v>3153</v>
      </c>
      <c r="C7003" s="408" t="s">
        <v>29</v>
      </c>
      <c r="D7003" s="410">
        <v>1043.18</v>
      </c>
    </row>
    <row r="7004" spans="1:4" ht="81">
      <c r="A7004" s="408">
        <v>91337</v>
      </c>
      <c r="B7004" s="409" t="s">
        <v>3154</v>
      </c>
      <c r="C7004" s="408" t="s">
        <v>29</v>
      </c>
      <c r="D7004" s="410">
        <v>1003.54</v>
      </c>
    </row>
    <row r="7005" spans="1:4" ht="40.5">
      <c r="A7005" s="408" t="s">
        <v>5248</v>
      </c>
      <c r="B7005" s="409" t="s">
        <v>5249</v>
      </c>
      <c r="C7005" s="408" t="s">
        <v>29</v>
      </c>
      <c r="D7005" s="410">
        <v>1868.84</v>
      </c>
    </row>
    <row r="7006" spans="1:4" ht="40.5">
      <c r="A7006" s="408">
        <v>84844</v>
      </c>
      <c r="B7006" s="409" t="s">
        <v>296</v>
      </c>
      <c r="C7006" s="408" t="s">
        <v>42</v>
      </c>
      <c r="D7006" s="408">
        <v>504.36</v>
      </c>
    </row>
    <row r="7007" spans="1:4" ht="27">
      <c r="A7007" s="408">
        <v>84845</v>
      </c>
      <c r="B7007" s="409" t="s">
        <v>1607</v>
      </c>
      <c r="C7007" s="408" t="s">
        <v>42</v>
      </c>
      <c r="D7007" s="408">
        <v>791.61</v>
      </c>
    </row>
    <row r="7008" spans="1:4" ht="40.5">
      <c r="A7008" s="408">
        <v>84846</v>
      </c>
      <c r="B7008" s="409" t="s">
        <v>297</v>
      </c>
      <c r="C7008" s="408" t="s">
        <v>42</v>
      </c>
      <c r="D7008" s="408">
        <v>801.1</v>
      </c>
    </row>
    <row r="7009" spans="1:4" ht="27">
      <c r="A7009" s="408">
        <v>84847</v>
      </c>
      <c r="B7009" s="409" t="s">
        <v>1608</v>
      </c>
      <c r="C7009" s="408" t="s">
        <v>42</v>
      </c>
      <c r="D7009" s="408">
        <v>801.1</v>
      </c>
    </row>
    <row r="7010" spans="1:4" ht="40.5">
      <c r="A7010" s="408">
        <v>84848</v>
      </c>
      <c r="B7010" s="409" t="s">
        <v>1609</v>
      </c>
      <c r="C7010" s="408" t="s">
        <v>42</v>
      </c>
      <c r="D7010" s="408">
        <v>627.29999999999995</v>
      </c>
    </row>
    <row r="7011" spans="1:4" ht="27">
      <c r="A7011" s="408">
        <v>84849</v>
      </c>
      <c r="B7011" s="409" t="s">
        <v>1610</v>
      </c>
      <c r="C7011" s="408" t="s">
        <v>29</v>
      </c>
      <c r="D7011" s="408">
        <v>77.75</v>
      </c>
    </row>
    <row r="7012" spans="1:4" ht="27">
      <c r="A7012" s="408" t="s">
        <v>5402</v>
      </c>
      <c r="B7012" s="409" t="s">
        <v>5403</v>
      </c>
      <c r="C7012" s="408" t="s">
        <v>42</v>
      </c>
      <c r="D7012" s="408">
        <v>465.81</v>
      </c>
    </row>
    <row r="7013" spans="1:4" ht="27">
      <c r="A7013" s="408" t="s">
        <v>5404</v>
      </c>
      <c r="B7013" s="409" t="s">
        <v>1101</v>
      </c>
      <c r="C7013" s="408" t="s">
        <v>42</v>
      </c>
      <c r="D7013" s="408">
        <v>323.89999999999998</v>
      </c>
    </row>
    <row r="7014" spans="1:4" ht="40.5">
      <c r="A7014" s="408" t="s">
        <v>5405</v>
      </c>
      <c r="B7014" s="409" t="s">
        <v>5406</v>
      </c>
      <c r="C7014" s="408" t="s">
        <v>42</v>
      </c>
      <c r="D7014" s="408">
        <v>436.29</v>
      </c>
    </row>
    <row r="7015" spans="1:4" ht="27">
      <c r="A7015" s="408" t="s">
        <v>5491</v>
      </c>
      <c r="B7015" s="409" t="s">
        <v>1137</v>
      </c>
      <c r="C7015" s="408" t="s">
        <v>29</v>
      </c>
      <c r="D7015" s="408">
        <v>122.12</v>
      </c>
    </row>
    <row r="7016" spans="1:4" ht="27">
      <c r="A7016" s="408" t="s">
        <v>5492</v>
      </c>
      <c r="B7016" s="409" t="s">
        <v>1138</v>
      </c>
      <c r="C7016" s="408" t="s">
        <v>29</v>
      </c>
      <c r="D7016" s="408">
        <v>134.38</v>
      </c>
    </row>
    <row r="7017" spans="1:4" ht="27">
      <c r="A7017" s="408" t="s">
        <v>5533</v>
      </c>
      <c r="B7017" s="409" t="s">
        <v>1151</v>
      </c>
      <c r="C7017" s="408" t="s">
        <v>42</v>
      </c>
      <c r="D7017" s="408">
        <v>391.21</v>
      </c>
    </row>
    <row r="7018" spans="1:4" ht="54">
      <c r="A7018" s="408" t="s">
        <v>5534</v>
      </c>
      <c r="B7018" s="409" t="s">
        <v>1152</v>
      </c>
      <c r="C7018" s="408" t="s">
        <v>42</v>
      </c>
      <c r="D7018" s="408">
        <v>336.44</v>
      </c>
    </row>
    <row r="7019" spans="1:4" ht="40.5">
      <c r="A7019" s="408" t="s">
        <v>5535</v>
      </c>
      <c r="B7019" s="409" t="s">
        <v>5536</v>
      </c>
      <c r="C7019" s="408" t="s">
        <v>42</v>
      </c>
      <c r="D7019" s="408">
        <v>246.93</v>
      </c>
    </row>
    <row r="7020" spans="1:4" ht="13.5">
      <c r="A7020" s="408">
        <v>84854</v>
      </c>
      <c r="B7020" s="409" t="s">
        <v>298</v>
      </c>
      <c r="C7020" s="408" t="s">
        <v>13</v>
      </c>
      <c r="D7020" s="408">
        <v>30.81</v>
      </c>
    </row>
    <row r="7021" spans="1:4" ht="40.5">
      <c r="A7021" s="408">
        <v>94559</v>
      </c>
      <c r="B7021" s="409" t="s">
        <v>4243</v>
      </c>
      <c r="C7021" s="408" t="s">
        <v>42</v>
      </c>
      <c r="D7021" s="408">
        <v>530.12</v>
      </c>
    </row>
    <row r="7022" spans="1:4" ht="40.5">
      <c r="A7022" s="408">
        <v>94560</v>
      </c>
      <c r="B7022" s="409" t="s">
        <v>949</v>
      </c>
      <c r="C7022" s="408" t="s">
        <v>42</v>
      </c>
      <c r="D7022" s="408">
        <v>478.79</v>
      </c>
    </row>
    <row r="7023" spans="1:4" ht="40.5">
      <c r="A7023" s="408">
        <v>94562</v>
      </c>
      <c r="B7023" s="409" t="s">
        <v>950</v>
      </c>
      <c r="C7023" s="408" t="s">
        <v>42</v>
      </c>
      <c r="D7023" s="408">
        <v>503.07</v>
      </c>
    </row>
    <row r="7024" spans="1:4" ht="40.5">
      <c r="A7024" s="408">
        <v>94563</v>
      </c>
      <c r="B7024" s="409" t="s">
        <v>951</v>
      </c>
      <c r="C7024" s="408" t="s">
        <v>42</v>
      </c>
      <c r="D7024" s="408">
        <v>632</v>
      </c>
    </row>
    <row r="7025" spans="1:4" ht="54">
      <c r="A7025" s="408">
        <v>94564</v>
      </c>
      <c r="B7025" s="409" t="s">
        <v>4244</v>
      </c>
      <c r="C7025" s="408" t="s">
        <v>42</v>
      </c>
      <c r="D7025" s="408">
        <v>482.36</v>
      </c>
    </row>
    <row r="7026" spans="1:4" ht="54">
      <c r="A7026" s="408">
        <v>94565</v>
      </c>
      <c r="B7026" s="409" t="s">
        <v>4245</v>
      </c>
      <c r="C7026" s="408" t="s">
        <v>42</v>
      </c>
      <c r="D7026" s="408">
        <v>462.89</v>
      </c>
    </row>
    <row r="7027" spans="1:4" ht="54">
      <c r="A7027" s="408">
        <v>94567</v>
      </c>
      <c r="B7027" s="409" t="s">
        <v>4246</v>
      </c>
      <c r="C7027" s="408" t="s">
        <v>42</v>
      </c>
      <c r="D7027" s="408">
        <v>482.13</v>
      </c>
    </row>
    <row r="7028" spans="1:4" ht="54">
      <c r="A7028" s="408">
        <v>94568</v>
      </c>
      <c r="B7028" s="409" t="s">
        <v>4247</v>
      </c>
      <c r="C7028" s="408" t="s">
        <v>42</v>
      </c>
      <c r="D7028" s="408">
        <v>607.41</v>
      </c>
    </row>
    <row r="7029" spans="1:4" ht="13.5">
      <c r="A7029" s="408" t="s">
        <v>5401</v>
      </c>
      <c r="B7029" s="409" t="s">
        <v>1100</v>
      </c>
      <c r="C7029" s="408" t="s">
        <v>42</v>
      </c>
      <c r="D7029" s="408">
        <v>312.43</v>
      </c>
    </row>
    <row r="7030" spans="1:4" ht="27">
      <c r="A7030" s="408">
        <v>73631</v>
      </c>
      <c r="B7030" s="409" t="s">
        <v>194</v>
      </c>
      <c r="C7030" s="408" t="s">
        <v>42</v>
      </c>
      <c r="D7030" s="408">
        <v>321.39</v>
      </c>
    </row>
    <row r="7031" spans="1:4" ht="27">
      <c r="A7031" s="408" t="s">
        <v>5577</v>
      </c>
      <c r="B7031" s="409" t="s">
        <v>1162</v>
      </c>
      <c r="C7031" s="408" t="s">
        <v>13</v>
      </c>
      <c r="D7031" s="408">
        <v>374.17</v>
      </c>
    </row>
    <row r="7032" spans="1:4" ht="40.5">
      <c r="A7032" s="408">
        <v>73665</v>
      </c>
      <c r="B7032" s="409" t="s">
        <v>1527</v>
      </c>
      <c r="C7032" s="408" t="s">
        <v>13</v>
      </c>
      <c r="D7032" s="408">
        <v>59.26</v>
      </c>
    </row>
    <row r="7033" spans="1:4" ht="27">
      <c r="A7033" s="408" t="s">
        <v>5489</v>
      </c>
      <c r="B7033" s="409" t="s">
        <v>1135</v>
      </c>
      <c r="C7033" s="408" t="s">
        <v>13</v>
      </c>
      <c r="D7033" s="408">
        <v>114.93</v>
      </c>
    </row>
    <row r="7034" spans="1:4" ht="27">
      <c r="A7034" s="408" t="s">
        <v>5490</v>
      </c>
      <c r="B7034" s="409" t="s">
        <v>1136</v>
      </c>
      <c r="C7034" s="408" t="s">
        <v>13</v>
      </c>
      <c r="D7034" s="408">
        <v>82.57</v>
      </c>
    </row>
    <row r="7035" spans="1:4" ht="27">
      <c r="A7035" s="408" t="s">
        <v>5576</v>
      </c>
      <c r="B7035" s="409" t="s">
        <v>1161</v>
      </c>
      <c r="C7035" s="408" t="s">
        <v>13</v>
      </c>
      <c r="D7035" s="408">
        <v>246.36</v>
      </c>
    </row>
    <row r="7036" spans="1:4" ht="27">
      <c r="A7036" s="408">
        <v>84862</v>
      </c>
      <c r="B7036" s="409" t="s">
        <v>299</v>
      </c>
      <c r="C7036" s="408" t="s">
        <v>13</v>
      </c>
      <c r="D7036" s="408">
        <v>207.47</v>
      </c>
    </row>
    <row r="7037" spans="1:4" ht="54">
      <c r="A7037" s="408">
        <v>68050</v>
      </c>
      <c r="B7037" s="409" t="s">
        <v>112</v>
      </c>
      <c r="C7037" s="408" t="s">
        <v>42</v>
      </c>
      <c r="D7037" s="408">
        <v>556.41999999999996</v>
      </c>
    </row>
    <row r="7038" spans="1:4" ht="27">
      <c r="A7038" s="408">
        <v>90838</v>
      </c>
      <c r="B7038" s="409" t="s">
        <v>716</v>
      </c>
      <c r="C7038" s="408" t="s">
        <v>29</v>
      </c>
      <c r="D7038" s="408">
        <v>888.83</v>
      </c>
    </row>
    <row r="7039" spans="1:4" ht="40.5">
      <c r="A7039" s="408">
        <v>91338</v>
      </c>
      <c r="B7039" s="409" t="s">
        <v>5966</v>
      </c>
      <c r="C7039" s="408" t="s">
        <v>42</v>
      </c>
      <c r="D7039" s="408">
        <v>926.97</v>
      </c>
    </row>
    <row r="7040" spans="1:4" ht="54">
      <c r="A7040" s="408">
        <v>91341</v>
      </c>
      <c r="B7040" s="409" t="s">
        <v>3155</v>
      </c>
      <c r="C7040" s="408" t="s">
        <v>42</v>
      </c>
      <c r="D7040" s="408">
        <v>681.21</v>
      </c>
    </row>
    <row r="7041" spans="1:4" ht="54">
      <c r="A7041" s="408">
        <v>94805</v>
      </c>
      <c r="B7041" s="409" t="s">
        <v>4367</v>
      </c>
      <c r="C7041" s="408" t="s">
        <v>29</v>
      </c>
      <c r="D7041" s="410">
        <v>1058.32</v>
      </c>
    </row>
    <row r="7042" spans="1:4" ht="54">
      <c r="A7042" s="408">
        <v>94806</v>
      </c>
      <c r="B7042" s="409" t="s">
        <v>962</v>
      </c>
      <c r="C7042" s="408" t="s">
        <v>29</v>
      </c>
      <c r="D7042" s="408">
        <v>429.68</v>
      </c>
    </row>
    <row r="7043" spans="1:4" ht="54">
      <c r="A7043" s="408">
        <v>94807</v>
      </c>
      <c r="B7043" s="409" t="s">
        <v>963</v>
      </c>
      <c r="C7043" s="408" t="s">
        <v>29</v>
      </c>
      <c r="D7043" s="408">
        <v>514.17999999999995</v>
      </c>
    </row>
    <row r="7044" spans="1:4" ht="27">
      <c r="A7044" s="408" t="s">
        <v>5172</v>
      </c>
      <c r="B7044" s="409" t="s">
        <v>5173</v>
      </c>
      <c r="C7044" s="408" t="s">
        <v>13</v>
      </c>
      <c r="D7044" s="408">
        <v>120.16</v>
      </c>
    </row>
    <row r="7045" spans="1:4" ht="27">
      <c r="A7045" s="408" t="s">
        <v>5174</v>
      </c>
      <c r="B7045" s="409" t="s">
        <v>5175</v>
      </c>
      <c r="C7045" s="408" t="s">
        <v>13</v>
      </c>
      <c r="D7045" s="408">
        <v>240.12</v>
      </c>
    </row>
    <row r="7046" spans="1:4" ht="27">
      <c r="A7046" s="408" t="s">
        <v>5176</v>
      </c>
      <c r="B7046" s="409" t="s">
        <v>5177</v>
      </c>
      <c r="C7046" s="408" t="s">
        <v>13</v>
      </c>
      <c r="D7046" s="408">
        <v>278.89999999999998</v>
      </c>
    </row>
    <row r="7047" spans="1:4" ht="27">
      <c r="A7047" s="408">
        <v>85096</v>
      </c>
      <c r="B7047" s="409" t="s">
        <v>316</v>
      </c>
      <c r="C7047" s="408" t="s">
        <v>42</v>
      </c>
      <c r="D7047" s="408">
        <v>242.99</v>
      </c>
    </row>
    <row r="7048" spans="1:4" ht="27">
      <c r="A7048" s="408" t="s">
        <v>5171</v>
      </c>
      <c r="B7048" s="409" t="s">
        <v>1005</v>
      </c>
      <c r="C7048" s="408" t="s">
        <v>29</v>
      </c>
      <c r="D7048" s="408">
        <v>116.42</v>
      </c>
    </row>
    <row r="7049" spans="1:4" ht="67.5">
      <c r="A7049" s="408">
        <v>84885</v>
      </c>
      <c r="B7049" s="409" t="s">
        <v>1612</v>
      </c>
      <c r="C7049" s="408" t="s">
        <v>29</v>
      </c>
      <c r="D7049" s="408">
        <v>633.25</v>
      </c>
    </row>
    <row r="7050" spans="1:4" ht="27">
      <c r="A7050" s="408">
        <v>84886</v>
      </c>
      <c r="B7050" s="409" t="s">
        <v>301</v>
      </c>
      <c r="C7050" s="408" t="s">
        <v>29</v>
      </c>
      <c r="D7050" s="410">
        <v>1179.76</v>
      </c>
    </row>
    <row r="7051" spans="1:4" ht="27">
      <c r="A7051" s="408">
        <v>84889</v>
      </c>
      <c r="B7051" s="409" t="s">
        <v>302</v>
      </c>
      <c r="C7051" s="408" t="s">
        <v>29</v>
      </c>
      <c r="D7051" s="408">
        <v>18.010000000000002</v>
      </c>
    </row>
    <row r="7052" spans="1:4" ht="27">
      <c r="A7052" s="408">
        <v>84891</v>
      </c>
      <c r="B7052" s="409" t="s">
        <v>303</v>
      </c>
      <c r="C7052" s="408" t="s">
        <v>29</v>
      </c>
      <c r="D7052" s="408">
        <v>182.27</v>
      </c>
    </row>
    <row r="7053" spans="1:4" ht="27">
      <c r="A7053" s="408" t="s">
        <v>5479</v>
      </c>
      <c r="B7053" s="409" t="s">
        <v>1129</v>
      </c>
      <c r="C7053" s="408" t="s">
        <v>29</v>
      </c>
      <c r="D7053" s="408">
        <v>34.22</v>
      </c>
    </row>
    <row r="7054" spans="1:4" ht="40.5">
      <c r="A7054" s="408" t="s">
        <v>5480</v>
      </c>
      <c r="B7054" s="409" t="s">
        <v>1130</v>
      </c>
      <c r="C7054" s="408" t="s">
        <v>29</v>
      </c>
      <c r="D7054" s="408">
        <v>30.43</v>
      </c>
    </row>
    <row r="7055" spans="1:4" ht="27">
      <c r="A7055" s="408" t="s">
        <v>5494</v>
      </c>
      <c r="B7055" s="409" t="s">
        <v>5495</v>
      </c>
      <c r="C7055" s="408" t="s">
        <v>29</v>
      </c>
      <c r="D7055" s="408">
        <v>149.72999999999999</v>
      </c>
    </row>
    <row r="7056" spans="1:4" ht="27">
      <c r="A7056" s="408">
        <v>84950</v>
      </c>
      <c r="B7056" s="409" t="s">
        <v>304</v>
      </c>
      <c r="C7056" s="408" t="s">
        <v>29</v>
      </c>
      <c r="D7056" s="408">
        <v>48.21</v>
      </c>
    </row>
    <row r="7057" spans="1:4" ht="27">
      <c r="A7057" s="408">
        <v>84952</v>
      </c>
      <c r="B7057" s="409" t="s">
        <v>305</v>
      </c>
      <c r="C7057" s="408" t="s">
        <v>29</v>
      </c>
      <c r="D7057" s="408">
        <v>36.130000000000003</v>
      </c>
    </row>
    <row r="7058" spans="1:4" ht="27">
      <c r="A7058" s="408">
        <v>72116</v>
      </c>
      <c r="B7058" s="409" t="s">
        <v>116</v>
      </c>
      <c r="C7058" s="408" t="s">
        <v>42</v>
      </c>
      <c r="D7058" s="408">
        <v>100.92</v>
      </c>
    </row>
    <row r="7059" spans="1:4" ht="27">
      <c r="A7059" s="408">
        <v>72117</v>
      </c>
      <c r="B7059" s="409" t="s">
        <v>117</v>
      </c>
      <c r="C7059" s="408" t="s">
        <v>42</v>
      </c>
      <c r="D7059" s="408">
        <v>129.19</v>
      </c>
    </row>
    <row r="7060" spans="1:4" ht="40.5">
      <c r="A7060" s="408">
        <v>72118</v>
      </c>
      <c r="B7060" s="409" t="s">
        <v>1460</v>
      </c>
      <c r="C7060" s="408" t="s">
        <v>42</v>
      </c>
      <c r="D7060" s="408">
        <v>157.11000000000001</v>
      </c>
    </row>
    <row r="7061" spans="1:4" ht="40.5">
      <c r="A7061" s="408">
        <v>72119</v>
      </c>
      <c r="B7061" s="409" t="s">
        <v>1461</v>
      </c>
      <c r="C7061" s="408" t="s">
        <v>42</v>
      </c>
      <c r="D7061" s="408">
        <v>197.1</v>
      </c>
    </row>
    <row r="7062" spans="1:4" ht="40.5">
      <c r="A7062" s="408">
        <v>72120</v>
      </c>
      <c r="B7062" s="409" t="s">
        <v>1462</v>
      </c>
      <c r="C7062" s="408" t="s">
        <v>42</v>
      </c>
      <c r="D7062" s="408">
        <v>248.07</v>
      </c>
    </row>
    <row r="7063" spans="1:4" ht="27">
      <c r="A7063" s="408">
        <v>72122</v>
      </c>
      <c r="B7063" s="409" t="s">
        <v>118</v>
      </c>
      <c r="C7063" s="408" t="s">
        <v>42</v>
      </c>
      <c r="D7063" s="408">
        <v>111.2</v>
      </c>
    </row>
    <row r="7064" spans="1:4" ht="13.5">
      <c r="A7064" s="408">
        <v>72123</v>
      </c>
      <c r="B7064" s="409" t="s">
        <v>119</v>
      </c>
      <c r="C7064" s="408" t="s">
        <v>42</v>
      </c>
      <c r="D7064" s="408">
        <v>293.2</v>
      </c>
    </row>
    <row r="7065" spans="1:4" ht="27">
      <c r="A7065" s="408" t="s">
        <v>5285</v>
      </c>
      <c r="B7065" s="409" t="s">
        <v>5286</v>
      </c>
      <c r="C7065" s="408" t="s">
        <v>29</v>
      </c>
      <c r="D7065" s="410">
        <v>1989.19</v>
      </c>
    </row>
    <row r="7066" spans="1:4" ht="27">
      <c r="A7066" s="408" t="s">
        <v>5502</v>
      </c>
      <c r="B7066" s="409" t="s">
        <v>1144</v>
      </c>
      <c r="C7066" s="408" t="s">
        <v>42</v>
      </c>
      <c r="D7066" s="408">
        <v>381.96</v>
      </c>
    </row>
    <row r="7067" spans="1:4" ht="40.5">
      <c r="A7067" s="408" t="s">
        <v>5503</v>
      </c>
      <c r="B7067" s="409" t="s">
        <v>5504</v>
      </c>
      <c r="C7067" s="408" t="s">
        <v>42</v>
      </c>
      <c r="D7067" s="408">
        <v>408.42</v>
      </c>
    </row>
    <row r="7068" spans="1:4" ht="27">
      <c r="A7068" s="408">
        <v>84957</v>
      </c>
      <c r="B7068" s="409" t="s">
        <v>306</v>
      </c>
      <c r="C7068" s="408" t="s">
        <v>42</v>
      </c>
      <c r="D7068" s="408">
        <v>155.16999999999999</v>
      </c>
    </row>
    <row r="7069" spans="1:4" ht="27">
      <c r="A7069" s="408">
        <v>84959</v>
      </c>
      <c r="B7069" s="409" t="s">
        <v>307</v>
      </c>
      <c r="C7069" s="408" t="s">
        <v>42</v>
      </c>
      <c r="D7069" s="408">
        <v>181.17</v>
      </c>
    </row>
    <row r="7070" spans="1:4" ht="13.5">
      <c r="A7070" s="408">
        <v>85001</v>
      </c>
      <c r="B7070" s="409" t="s">
        <v>308</v>
      </c>
      <c r="C7070" s="408" t="s">
        <v>42</v>
      </c>
      <c r="D7070" s="408">
        <v>172.5</v>
      </c>
    </row>
    <row r="7071" spans="1:4" ht="13.5">
      <c r="A7071" s="408">
        <v>85002</v>
      </c>
      <c r="B7071" s="409" t="s">
        <v>309</v>
      </c>
      <c r="C7071" s="408" t="s">
        <v>42</v>
      </c>
      <c r="D7071" s="408">
        <v>241.84</v>
      </c>
    </row>
    <row r="7072" spans="1:4" ht="13.5">
      <c r="A7072" s="408">
        <v>85004</v>
      </c>
      <c r="B7072" s="409" t="s">
        <v>310</v>
      </c>
      <c r="C7072" s="408" t="s">
        <v>42</v>
      </c>
      <c r="D7072" s="408">
        <v>120.5</v>
      </c>
    </row>
    <row r="7073" spans="1:4" ht="27">
      <c r="A7073" s="408">
        <v>85005</v>
      </c>
      <c r="B7073" s="409" t="s">
        <v>311</v>
      </c>
      <c r="C7073" s="408" t="s">
        <v>42</v>
      </c>
      <c r="D7073" s="408">
        <v>348.65</v>
      </c>
    </row>
    <row r="7074" spans="1:4" ht="27">
      <c r="A7074" s="408">
        <v>68054</v>
      </c>
      <c r="B7074" s="409" t="s">
        <v>113</v>
      </c>
      <c r="C7074" s="408" t="s">
        <v>42</v>
      </c>
      <c r="D7074" s="408">
        <v>247.9</v>
      </c>
    </row>
    <row r="7075" spans="1:4" ht="27">
      <c r="A7075" s="408" t="s">
        <v>5498</v>
      </c>
      <c r="B7075" s="409" t="s">
        <v>1142</v>
      </c>
      <c r="C7075" s="408" t="s">
        <v>42</v>
      </c>
      <c r="D7075" s="408">
        <v>394.73</v>
      </c>
    </row>
    <row r="7076" spans="1:4" ht="40.5">
      <c r="A7076" s="408" t="s">
        <v>5598</v>
      </c>
      <c r="B7076" s="409" t="s">
        <v>5599</v>
      </c>
      <c r="C7076" s="408" t="s">
        <v>42</v>
      </c>
      <c r="D7076" s="408">
        <v>633.20000000000005</v>
      </c>
    </row>
    <row r="7077" spans="1:4" ht="40.5">
      <c r="A7077" s="408">
        <v>85188</v>
      </c>
      <c r="B7077" s="409" t="s">
        <v>1615</v>
      </c>
      <c r="C7077" s="408" t="s">
        <v>29</v>
      </c>
      <c r="D7077" s="408">
        <v>627.11</v>
      </c>
    </row>
    <row r="7078" spans="1:4" ht="40.5">
      <c r="A7078" s="408">
        <v>85189</v>
      </c>
      <c r="B7078" s="409" t="s">
        <v>1616</v>
      </c>
      <c r="C7078" s="408" t="s">
        <v>29</v>
      </c>
      <c r="D7078" s="410">
        <v>1285.42</v>
      </c>
    </row>
    <row r="7079" spans="1:4" ht="13.5">
      <c r="A7079" s="408">
        <v>85010</v>
      </c>
      <c r="B7079" s="409" t="s">
        <v>312</v>
      </c>
      <c r="C7079" s="408" t="s">
        <v>42</v>
      </c>
      <c r="D7079" s="408">
        <v>477.82</v>
      </c>
    </row>
    <row r="7080" spans="1:4" ht="27">
      <c r="A7080" s="408">
        <v>85014</v>
      </c>
      <c r="B7080" s="409" t="s">
        <v>313</v>
      </c>
      <c r="C7080" s="408" t="s">
        <v>42</v>
      </c>
      <c r="D7080" s="408">
        <v>583.19000000000005</v>
      </c>
    </row>
    <row r="7081" spans="1:4" ht="54">
      <c r="A7081" s="408">
        <v>94569</v>
      </c>
      <c r="B7081" s="409" t="s">
        <v>4248</v>
      </c>
      <c r="C7081" s="408" t="s">
        <v>42</v>
      </c>
      <c r="D7081" s="408">
        <v>650.97</v>
      </c>
    </row>
    <row r="7082" spans="1:4" ht="54">
      <c r="A7082" s="408">
        <v>94570</v>
      </c>
      <c r="B7082" s="409" t="s">
        <v>4249</v>
      </c>
      <c r="C7082" s="408" t="s">
        <v>42</v>
      </c>
      <c r="D7082" s="408">
        <v>420.03</v>
      </c>
    </row>
    <row r="7083" spans="1:4" ht="54">
      <c r="A7083" s="408">
        <v>94572</v>
      </c>
      <c r="B7083" s="409" t="s">
        <v>4250</v>
      </c>
      <c r="C7083" s="408" t="s">
        <v>42</v>
      </c>
      <c r="D7083" s="408">
        <v>636.09</v>
      </c>
    </row>
    <row r="7084" spans="1:4" ht="54">
      <c r="A7084" s="408">
        <v>94573</v>
      </c>
      <c r="B7084" s="409" t="s">
        <v>4251</v>
      </c>
      <c r="C7084" s="408" t="s">
        <v>42</v>
      </c>
      <c r="D7084" s="408">
        <v>482.02</v>
      </c>
    </row>
    <row r="7085" spans="1:4" ht="54">
      <c r="A7085" s="408">
        <v>94574</v>
      </c>
      <c r="B7085" s="409" t="s">
        <v>4252</v>
      </c>
      <c r="C7085" s="408" t="s">
        <v>42</v>
      </c>
      <c r="D7085" s="408">
        <v>715.92</v>
      </c>
    </row>
    <row r="7086" spans="1:4" ht="54">
      <c r="A7086" s="408">
        <v>94575</v>
      </c>
      <c r="B7086" s="409" t="s">
        <v>952</v>
      </c>
      <c r="C7086" s="408" t="s">
        <v>42</v>
      </c>
      <c r="D7086" s="408">
        <v>688.56</v>
      </c>
    </row>
    <row r="7087" spans="1:4" ht="54">
      <c r="A7087" s="408">
        <v>94576</v>
      </c>
      <c r="B7087" s="409" t="s">
        <v>953</v>
      </c>
      <c r="C7087" s="408" t="s">
        <v>42</v>
      </c>
      <c r="D7087" s="408">
        <v>430.59</v>
      </c>
    </row>
    <row r="7088" spans="1:4" ht="54">
      <c r="A7088" s="408">
        <v>94578</v>
      </c>
      <c r="B7088" s="409" t="s">
        <v>954</v>
      </c>
      <c r="C7088" s="408" t="s">
        <v>42</v>
      </c>
      <c r="D7088" s="408">
        <v>646.80999999999995</v>
      </c>
    </row>
    <row r="7089" spans="1:4" ht="54">
      <c r="A7089" s="408">
        <v>94579</v>
      </c>
      <c r="B7089" s="409" t="s">
        <v>955</v>
      </c>
      <c r="C7089" s="408" t="s">
        <v>42</v>
      </c>
      <c r="D7089" s="408">
        <v>493.49</v>
      </c>
    </row>
    <row r="7090" spans="1:4" ht="54">
      <c r="A7090" s="408">
        <v>94580</v>
      </c>
      <c r="B7090" s="409" t="s">
        <v>956</v>
      </c>
      <c r="C7090" s="408" t="s">
        <v>42</v>
      </c>
      <c r="D7090" s="408">
        <v>727.01</v>
      </c>
    </row>
    <row r="7091" spans="1:4" ht="40.5">
      <c r="A7091" s="408">
        <v>94581</v>
      </c>
      <c r="B7091" s="409" t="s">
        <v>4253</v>
      </c>
      <c r="C7091" s="408" t="s">
        <v>42</v>
      </c>
      <c r="D7091" s="408">
        <v>686.48</v>
      </c>
    </row>
    <row r="7092" spans="1:4" ht="40.5">
      <c r="A7092" s="408">
        <v>94582</v>
      </c>
      <c r="B7092" s="409" t="s">
        <v>4254</v>
      </c>
      <c r="C7092" s="408" t="s">
        <v>42</v>
      </c>
      <c r="D7092" s="408">
        <v>430.35</v>
      </c>
    </row>
    <row r="7093" spans="1:4" ht="40.5">
      <c r="A7093" s="408">
        <v>94584</v>
      </c>
      <c r="B7093" s="409" t="s">
        <v>4255</v>
      </c>
      <c r="C7093" s="408" t="s">
        <v>42</v>
      </c>
      <c r="D7093" s="408">
        <v>652.29999999999995</v>
      </c>
    </row>
    <row r="7094" spans="1:4" ht="40.5">
      <c r="A7094" s="408">
        <v>94585</v>
      </c>
      <c r="B7094" s="409" t="s">
        <v>4256</v>
      </c>
      <c r="C7094" s="408" t="s">
        <v>42</v>
      </c>
      <c r="D7094" s="408">
        <v>492.54</v>
      </c>
    </row>
    <row r="7095" spans="1:4" ht="40.5">
      <c r="A7095" s="408">
        <v>94586</v>
      </c>
      <c r="B7095" s="409" t="s">
        <v>4257</v>
      </c>
      <c r="C7095" s="408" t="s">
        <v>42</v>
      </c>
      <c r="D7095" s="408">
        <v>733.42</v>
      </c>
    </row>
    <row r="7096" spans="1:4" ht="27">
      <c r="A7096" s="408" t="s">
        <v>5389</v>
      </c>
      <c r="B7096" s="409" t="s">
        <v>1092</v>
      </c>
      <c r="C7096" s="408" t="s">
        <v>13</v>
      </c>
      <c r="D7096" s="408">
        <v>34.51</v>
      </c>
    </row>
    <row r="7097" spans="1:4" ht="27">
      <c r="A7097" s="408" t="s">
        <v>5390</v>
      </c>
      <c r="B7097" s="409" t="s">
        <v>5391</v>
      </c>
      <c r="C7097" s="408" t="s">
        <v>13</v>
      </c>
      <c r="D7097" s="408">
        <v>27.31</v>
      </c>
    </row>
    <row r="7098" spans="1:4" ht="13.5">
      <c r="A7098" s="408">
        <v>85015</v>
      </c>
      <c r="B7098" s="409" t="s">
        <v>314</v>
      </c>
      <c r="C7098" s="408" t="s">
        <v>13</v>
      </c>
      <c r="D7098" s="408">
        <v>19.89</v>
      </c>
    </row>
    <row r="7099" spans="1:4" ht="27">
      <c r="A7099" s="408">
        <v>85016</v>
      </c>
      <c r="B7099" s="409" t="s">
        <v>315</v>
      </c>
      <c r="C7099" s="408" t="s">
        <v>13</v>
      </c>
      <c r="D7099" s="408">
        <v>25.11</v>
      </c>
    </row>
    <row r="7100" spans="1:4" ht="67.5">
      <c r="A7100" s="408">
        <v>97751</v>
      </c>
      <c r="B7100" s="409" t="s">
        <v>5889</v>
      </c>
      <c r="C7100" s="408" t="s">
        <v>27</v>
      </c>
      <c r="D7100" s="408">
        <v>602.29</v>
      </c>
    </row>
    <row r="7101" spans="1:4" ht="67.5">
      <c r="A7101" s="408">
        <v>97752</v>
      </c>
      <c r="B7101" s="409" t="s">
        <v>5890</v>
      </c>
      <c r="C7101" s="408" t="s">
        <v>27</v>
      </c>
      <c r="D7101" s="408">
        <v>573.92999999999995</v>
      </c>
    </row>
    <row r="7102" spans="1:4" ht="67.5">
      <c r="A7102" s="408">
        <v>97753</v>
      </c>
      <c r="B7102" s="409" t="s">
        <v>5891</v>
      </c>
      <c r="C7102" s="408" t="s">
        <v>27</v>
      </c>
      <c r="D7102" s="408">
        <v>534.28</v>
      </c>
    </row>
    <row r="7103" spans="1:4" ht="67.5">
      <c r="A7103" s="408">
        <v>97754</v>
      </c>
      <c r="B7103" s="409" t="s">
        <v>5892</v>
      </c>
      <c r="C7103" s="408" t="s">
        <v>27</v>
      </c>
      <c r="D7103" s="408">
        <v>508.25</v>
      </c>
    </row>
    <row r="7104" spans="1:4" ht="81">
      <c r="A7104" s="408">
        <v>97755</v>
      </c>
      <c r="B7104" s="409" t="s">
        <v>5893</v>
      </c>
      <c r="C7104" s="408" t="s">
        <v>27</v>
      </c>
      <c r="D7104" s="408">
        <v>583.64</v>
      </c>
    </row>
    <row r="7105" spans="1:4" ht="81">
      <c r="A7105" s="408">
        <v>97756</v>
      </c>
      <c r="B7105" s="409" t="s">
        <v>5894</v>
      </c>
      <c r="C7105" s="408" t="s">
        <v>27</v>
      </c>
      <c r="D7105" s="408">
        <v>558.32000000000005</v>
      </c>
    </row>
    <row r="7106" spans="1:4" ht="81">
      <c r="A7106" s="408">
        <v>97757</v>
      </c>
      <c r="B7106" s="409" t="s">
        <v>5895</v>
      </c>
      <c r="C7106" s="408" t="s">
        <v>27</v>
      </c>
      <c r="D7106" s="408">
        <v>515.77</v>
      </c>
    </row>
    <row r="7107" spans="1:4" ht="81">
      <c r="A7107" s="408">
        <v>97758</v>
      </c>
      <c r="B7107" s="409" t="s">
        <v>5896</v>
      </c>
      <c r="C7107" s="408" t="s">
        <v>27</v>
      </c>
      <c r="D7107" s="408">
        <v>483.83</v>
      </c>
    </row>
    <row r="7108" spans="1:4" ht="67.5">
      <c r="A7108" s="408">
        <v>97759</v>
      </c>
      <c r="B7108" s="409" t="s">
        <v>5897</v>
      </c>
      <c r="C7108" s="408" t="s">
        <v>27</v>
      </c>
      <c r="D7108" s="408">
        <v>581.44000000000005</v>
      </c>
    </row>
    <row r="7109" spans="1:4" ht="67.5">
      <c r="A7109" s="408">
        <v>97760</v>
      </c>
      <c r="B7109" s="409" t="s">
        <v>5898</v>
      </c>
      <c r="C7109" s="408" t="s">
        <v>27</v>
      </c>
      <c r="D7109" s="408">
        <v>548.54999999999995</v>
      </c>
    </row>
    <row r="7110" spans="1:4" ht="67.5">
      <c r="A7110" s="408">
        <v>97761</v>
      </c>
      <c r="B7110" s="409" t="s">
        <v>5899</v>
      </c>
      <c r="C7110" s="408" t="s">
        <v>27</v>
      </c>
      <c r="D7110" s="408">
        <v>501.42</v>
      </c>
    </row>
    <row r="7111" spans="1:4" ht="67.5">
      <c r="A7111" s="408">
        <v>97762</v>
      </c>
      <c r="B7111" s="409" t="s">
        <v>5900</v>
      </c>
      <c r="C7111" s="408" t="s">
        <v>27</v>
      </c>
      <c r="D7111" s="408">
        <v>465.68</v>
      </c>
    </row>
    <row r="7112" spans="1:4" ht="67.5">
      <c r="A7112" s="408">
        <v>97763</v>
      </c>
      <c r="B7112" s="409" t="s">
        <v>5901</v>
      </c>
      <c r="C7112" s="408" t="s">
        <v>27</v>
      </c>
      <c r="D7112" s="408">
        <v>569.99</v>
      </c>
    </row>
    <row r="7113" spans="1:4" ht="67.5">
      <c r="A7113" s="408">
        <v>97764</v>
      </c>
      <c r="B7113" s="409" t="s">
        <v>5902</v>
      </c>
      <c r="C7113" s="408" t="s">
        <v>27</v>
      </c>
      <c r="D7113" s="408">
        <v>507.65</v>
      </c>
    </row>
    <row r="7114" spans="1:4" ht="67.5">
      <c r="A7114" s="408">
        <v>97765</v>
      </c>
      <c r="B7114" s="409" t="s">
        <v>5903</v>
      </c>
      <c r="C7114" s="408" t="s">
        <v>27</v>
      </c>
      <c r="D7114" s="408">
        <v>480.64</v>
      </c>
    </row>
    <row r="7115" spans="1:4" ht="67.5">
      <c r="A7115" s="408">
        <v>97766</v>
      </c>
      <c r="B7115" s="409" t="s">
        <v>5904</v>
      </c>
      <c r="C7115" s="408" t="s">
        <v>27</v>
      </c>
      <c r="D7115" s="408">
        <v>463.65</v>
      </c>
    </row>
    <row r="7116" spans="1:4" ht="81">
      <c r="A7116" s="408">
        <v>97767</v>
      </c>
      <c r="B7116" s="409" t="s">
        <v>5905</v>
      </c>
      <c r="C7116" s="408" t="s">
        <v>27</v>
      </c>
      <c r="D7116" s="408">
        <v>481.31</v>
      </c>
    </row>
    <row r="7117" spans="1:4" ht="81">
      <c r="A7117" s="408">
        <v>97768</v>
      </c>
      <c r="B7117" s="409" t="s">
        <v>5906</v>
      </c>
      <c r="C7117" s="408" t="s">
        <v>27</v>
      </c>
      <c r="D7117" s="408">
        <v>469.95</v>
      </c>
    </row>
    <row r="7118" spans="1:4" ht="81">
      <c r="A7118" s="408">
        <v>97769</v>
      </c>
      <c r="B7118" s="409" t="s">
        <v>5907</v>
      </c>
      <c r="C7118" s="408" t="s">
        <v>27</v>
      </c>
      <c r="D7118" s="408">
        <v>446.45</v>
      </c>
    </row>
    <row r="7119" spans="1:4" ht="81">
      <c r="A7119" s="408">
        <v>97770</v>
      </c>
      <c r="B7119" s="409" t="s">
        <v>5908</v>
      </c>
      <c r="C7119" s="408" t="s">
        <v>27</v>
      </c>
      <c r="D7119" s="408">
        <v>426.8</v>
      </c>
    </row>
    <row r="7120" spans="1:4" ht="67.5">
      <c r="A7120" s="408">
        <v>97771</v>
      </c>
      <c r="B7120" s="409" t="s">
        <v>5909</v>
      </c>
      <c r="C7120" s="408" t="s">
        <v>27</v>
      </c>
      <c r="D7120" s="408">
        <v>462.83</v>
      </c>
    </row>
    <row r="7121" spans="1:4" ht="67.5">
      <c r="A7121" s="408">
        <v>97772</v>
      </c>
      <c r="B7121" s="409" t="s">
        <v>5910</v>
      </c>
      <c r="C7121" s="408" t="s">
        <v>27</v>
      </c>
      <c r="D7121" s="408">
        <v>447.28</v>
      </c>
    </row>
    <row r="7122" spans="1:4" ht="67.5">
      <c r="A7122" s="408">
        <v>97773</v>
      </c>
      <c r="B7122" s="409" t="s">
        <v>5911</v>
      </c>
      <c r="C7122" s="408" t="s">
        <v>27</v>
      </c>
      <c r="D7122" s="408">
        <v>422.96</v>
      </c>
    </row>
    <row r="7123" spans="1:4" ht="67.5">
      <c r="A7123" s="408">
        <v>97774</v>
      </c>
      <c r="B7123" s="409" t="s">
        <v>5912</v>
      </c>
      <c r="C7123" s="408" t="s">
        <v>27</v>
      </c>
      <c r="D7123" s="408">
        <v>401.8</v>
      </c>
    </row>
    <row r="7124" spans="1:4" ht="81">
      <c r="A7124" s="408">
        <v>97775</v>
      </c>
      <c r="B7124" s="409" t="s">
        <v>5913</v>
      </c>
      <c r="C7124" s="408" t="s">
        <v>27</v>
      </c>
      <c r="D7124" s="408">
        <v>658.66</v>
      </c>
    </row>
    <row r="7125" spans="1:4" ht="81">
      <c r="A7125" s="408">
        <v>97776</v>
      </c>
      <c r="B7125" s="409" t="s">
        <v>5914</v>
      </c>
      <c r="C7125" s="408" t="s">
        <v>27</v>
      </c>
      <c r="D7125" s="408">
        <v>628.92999999999995</v>
      </c>
    </row>
    <row r="7126" spans="1:4" ht="81">
      <c r="A7126" s="408">
        <v>97777</v>
      </c>
      <c r="B7126" s="409" t="s">
        <v>5915</v>
      </c>
      <c r="C7126" s="408" t="s">
        <v>27</v>
      </c>
      <c r="D7126" s="408">
        <v>587.83000000000004</v>
      </c>
    </row>
    <row r="7127" spans="1:4" ht="81">
      <c r="A7127" s="408">
        <v>97778</v>
      </c>
      <c r="B7127" s="409" t="s">
        <v>5916</v>
      </c>
      <c r="C7127" s="408" t="s">
        <v>27</v>
      </c>
      <c r="D7127" s="408">
        <v>561.26</v>
      </c>
    </row>
    <row r="7128" spans="1:4" ht="81">
      <c r="A7128" s="408">
        <v>97779</v>
      </c>
      <c r="B7128" s="409" t="s">
        <v>5917</v>
      </c>
      <c r="C7128" s="408" t="s">
        <v>27</v>
      </c>
      <c r="D7128" s="408">
        <v>629.32000000000005</v>
      </c>
    </row>
    <row r="7129" spans="1:4" ht="81">
      <c r="A7129" s="408">
        <v>97780</v>
      </c>
      <c r="B7129" s="409" t="s">
        <v>5918</v>
      </c>
      <c r="C7129" s="408" t="s">
        <v>27</v>
      </c>
      <c r="D7129" s="408">
        <v>603.91</v>
      </c>
    </row>
    <row r="7130" spans="1:4" ht="81">
      <c r="A7130" s="408">
        <v>97781</v>
      </c>
      <c r="B7130" s="409" t="s">
        <v>5919</v>
      </c>
      <c r="C7130" s="408" t="s">
        <v>27</v>
      </c>
      <c r="D7130" s="408">
        <v>560.19000000000005</v>
      </c>
    </row>
    <row r="7131" spans="1:4" ht="81">
      <c r="A7131" s="408">
        <v>97782</v>
      </c>
      <c r="B7131" s="409" t="s">
        <v>5920</v>
      </c>
      <c r="C7131" s="408" t="s">
        <v>27</v>
      </c>
      <c r="D7131" s="408">
        <v>527.03</v>
      </c>
    </row>
    <row r="7132" spans="1:4" ht="81">
      <c r="A7132" s="408">
        <v>97783</v>
      </c>
      <c r="B7132" s="409" t="s">
        <v>5921</v>
      </c>
      <c r="C7132" s="408" t="s">
        <v>27</v>
      </c>
      <c r="D7132" s="408">
        <v>626.73</v>
      </c>
    </row>
    <row r="7133" spans="1:4" ht="81">
      <c r="A7133" s="408">
        <v>97784</v>
      </c>
      <c r="B7133" s="409" t="s">
        <v>5922</v>
      </c>
      <c r="C7133" s="408" t="s">
        <v>27</v>
      </c>
      <c r="D7133" s="408">
        <v>592.84</v>
      </c>
    </row>
    <row r="7134" spans="1:4" ht="81">
      <c r="A7134" s="408">
        <v>97785</v>
      </c>
      <c r="B7134" s="409" t="s">
        <v>5923</v>
      </c>
      <c r="C7134" s="408" t="s">
        <v>27</v>
      </c>
      <c r="D7134" s="408">
        <v>544.14</v>
      </c>
    </row>
    <row r="7135" spans="1:4" ht="81">
      <c r="A7135" s="408">
        <v>97786</v>
      </c>
      <c r="B7135" s="409" t="s">
        <v>5924</v>
      </c>
      <c r="C7135" s="408" t="s">
        <v>27</v>
      </c>
      <c r="D7135" s="408">
        <v>506.67</v>
      </c>
    </row>
    <row r="7136" spans="1:4" ht="81">
      <c r="A7136" s="408">
        <v>97787</v>
      </c>
      <c r="B7136" s="409" t="s">
        <v>5925</v>
      </c>
      <c r="C7136" s="408" t="s">
        <v>27</v>
      </c>
      <c r="D7136" s="408">
        <v>583.99</v>
      </c>
    </row>
    <row r="7137" spans="1:4" ht="81">
      <c r="A7137" s="408">
        <v>97788</v>
      </c>
      <c r="B7137" s="409" t="s">
        <v>5926</v>
      </c>
      <c r="C7137" s="408" t="s">
        <v>27</v>
      </c>
      <c r="D7137" s="408">
        <v>562.65</v>
      </c>
    </row>
    <row r="7138" spans="1:4" ht="81">
      <c r="A7138" s="408">
        <v>97789</v>
      </c>
      <c r="B7138" s="409" t="s">
        <v>5927</v>
      </c>
      <c r="C7138" s="408" t="s">
        <v>27</v>
      </c>
      <c r="D7138" s="408">
        <v>534.19000000000005</v>
      </c>
    </row>
    <row r="7139" spans="1:4" ht="81">
      <c r="A7139" s="408">
        <v>97790</v>
      </c>
      <c r="B7139" s="409" t="s">
        <v>5928</v>
      </c>
      <c r="C7139" s="408" t="s">
        <v>27</v>
      </c>
      <c r="D7139" s="408">
        <v>516.66</v>
      </c>
    </row>
    <row r="7140" spans="1:4" ht="81">
      <c r="A7140" s="408">
        <v>97791</v>
      </c>
      <c r="B7140" s="409" t="s">
        <v>5929</v>
      </c>
      <c r="C7140" s="408" t="s">
        <v>27</v>
      </c>
      <c r="D7140" s="408">
        <v>526.99</v>
      </c>
    </row>
    <row r="7141" spans="1:4" ht="81">
      <c r="A7141" s="408">
        <v>97792</v>
      </c>
      <c r="B7141" s="409" t="s">
        <v>5930</v>
      </c>
      <c r="C7141" s="408" t="s">
        <v>27</v>
      </c>
      <c r="D7141" s="408">
        <v>515.54</v>
      </c>
    </row>
    <row r="7142" spans="1:4" ht="81">
      <c r="A7142" s="408">
        <v>97793</v>
      </c>
      <c r="B7142" s="409" t="s">
        <v>5931</v>
      </c>
      <c r="C7142" s="408" t="s">
        <v>27</v>
      </c>
      <c r="D7142" s="408">
        <v>490.87</v>
      </c>
    </row>
    <row r="7143" spans="1:4" ht="81">
      <c r="A7143" s="408">
        <v>97794</v>
      </c>
      <c r="B7143" s="409" t="s">
        <v>5932</v>
      </c>
      <c r="C7143" s="408" t="s">
        <v>27</v>
      </c>
      <c r="D7143" s="408">
        <v>470</v>
      </c>
    </row>
    <row r="7144" spans="1:4" ht="81">
      <c r="A7144" s="408">
        <v>97795</v>
      </c>
      <c r="B7144" s="409" t="s">
        <v>5933</v>
      </c>
      <c r="C7144" s="408" t="s">
        <v>27</v>
      </c>
      <c r="D7144" s="408">
        <v>508.12</v>
      </c>
    </row>
    <row r="7145" spans="1:4" ht="81">
      <c r="A7145" s="408">
        <v>97796</v>
      </c>
      <c r="B7145" s="409" t="s">
        <v>5934</v>
      </c>
      <c r="C7145" s="408" t="s">
        <v>27</v>
      </c>
      <c r="D7145" s="408">
        <v>491.57</v>
      </c>
    </row>
    <row r="7146" spans="1:4" ht="81">
      <c r="A7146" s="408">
        <v>97797</v>
      </c>
      <c r="B7146" s="409" t="s">
        <v>5935</v>
      </c>
      <c r="C7146" s="408" t="s">
        <v>27</v>
      </c>
      <c r="D7146" s="408">
        <v>465.68</v>
      </c>
    </row>
    <row r="7147" spans="1:4" ht="81">
      <c r="A7147" s="408">
        <v>97798</v>
      </c>
      <c r="B7147" s="409" t="s">
        <v>5936</v>
      </c>
      <c r="C7147" s="408" t="s">
        <v>27</v>
      </c>
      <c r="D7147" s="408">
        <v>442.79</v>
      </c>
    </row>
    <row r="7148" spans="1:4" ht="54">
      <c r="A7148" s="408">
        <v>97799</v>
      </c>
      <c r="B7148" s="409" t="s">
        <v>5937</v>
      </c>
      <c r="C7148" s="408" t="s">
        <v>27</v>
      </c>
      <c r="D7148" s="408">
        <v>532.15</v>
      </c>
    </row>
    <row r="7149" spans="1:4" ht="54">
      <c r="A7149" s="408">
        <v>97800</v>
      </c>
      <c r="B7149" s="409" t="s">
        <v>5938</v>
      </c>
      <c r="C7149" s="408" t="s">
        <v>27</v>
      </c>
      <c r="D7149" s="408">
        <v>590.14</v>
      </c>
    </row>
    <row r="7150" spans="1:4" ht="81">
      <c r="A7150" s="408">
        <v>89198</v>
      </c>
      <c r="B7150" s="409" t="s">
        <v>2219</v>
      </c>
      <c r="C7150" s="408" t="s">
        <v>13</v>
      </c>
      <c r="D7150" s="408">
        <v>73.17</v>
      </c>
    </row>
    <row r="7151" spans="1:4" ht="81">
      <c r="A7151" s="408">
        <v>89199</v>
      </c>
      <c r="B7151" s="409" t="s">
        <v>2220</v>
      </c>
      <c r="C7151" s="408" t="s">
        <v>13</v>
      </c>
      <c r="D7151" s="408">
        <v>96.23</v>
      </c>
    </row>
    <row r="7152" spans="1:4" ht="94.5">
      <c r="A7152" s="408">
        <v>89200</v>
      </c>
      <c r="B7152" s="409" t="s">
        <v>2221</v>
      </c>
      <c r="C7152" s="408" t="s">
        <v>13</v>
      </c>
      <c r="D7152" s="408">
        <v>226.47</v>
      </c>
    </row>
    <row r="7153" spans="1:4" ht="81">
      <c r="A7153" s="408">
        <v>89201</v>
      </c>
      <c r="B7153" s="409" t="s">
        <v>2222</v>
      </c>
      <c r="C7153" s="408" t="s">
        <v>13</v>
      </c>
      <c r="D7153" s="408">
        <v>58.11</v>
      </c>
    </row>
    <row r="7154" spans="1:4" ht="81">
      <c r="A7154" s="408">
        <v>89202</v>
      </c>
      <c r="B7154" s="409" t="s">
        <v>2223</v>
      </c>
      <c r="C7154" s="408" t="s">
        <v>13</v>
      </c>
      <c r="D7154" s="408">
        <v>75.42</v>
      </c>
    </row>
    <row r="7155" spans="1:4" ht="94.5">
      <c r="A7155" s="408">
        <v>89203</v>
      </c>
      <c r="B7155" s="409" t="s">
        <v>2224</v>
      </c>
      <c r="C7155" s="408" t="s">
        <v>13</v>
      </c>
      <c r="D7155" s="408">
        <v>176.93</v>
      </c>
    </row>
    <row r="7156" spans="1:4" ht="81">
      <c r="A7156" s="408">
        <v>89204</v>
      </c>
      <c r="B7156" s="409" t="s">
        <v>2225</v>
      </c>
      <c r="C7156" s="408" t="s">
        <v>13</v>
      </c>
      <c r="D7156" s="408">
        <v>52.91</v>
      </c>
    </row>
    <row r="7157" spans="1:4" ht="81">
      <c r="A7157" s="408">
        <v>89205</v>
      </c>
      <c r="B7157" s="409" t="s">
        <v>2226</v>
      </c>
      <c r="C7157" s="408" t="s">
        <v>13</v>
      </c>
      <c r="D7157" s="408">
        <v>69.290000000000006</v>
      </c>
    </row>
    <row r="7158" spans="1:4" ht="94.5">
      <c r="A7158" s="408">
        <v>89206</v>
      </c>
      <c r="B7158" s="409" t="s">
        <v>2227</v>
      </c>
      <c r="C7158" s="408" t="s">
        <v>13</v>
      </c>
      <c r="D7158" s="408">
        <v>165.27</v>
      </c>
    </row>
    <row r="7159" spans="1:4" ht="67.5">
      <c r="A7159" s="408">
        <v>90808</v>
      </c>
      <c r="B7159" s="409" t="s">
        <v>2930</v>
      </c>
      <c r="C7159" s="408" t="s">
        <v>13</v>
      </c>
      <c r="D7159" s="408">
        <v>70.099999999999994</v>
      </c>
    </row>
    <row r="7160" spans="1:4" ht="67.5">
      <c r="A7160" s="408">
        <v>90809</v>
      </c>
      <c r="B7160" s="409" t="s">
        <v>2931</v>
      </c>
      <c r="C7160" s="408" t="s">
        <v>13</v>
      </c>
      <c r="D7160" s="408">
        <v>67.92</v>
      </c>
    </row>
    <row r="7161" spans="1:4" ht="67.5">
      <c r="A7161" s="408">
        <v>90810</v>
      </c>
      <c r="B7161" s="409" t="s">
        <v>2932</v>
      </c>
      <c r="C7161" s="408" t="s">
        <v>13</v>
      </c>
      <c r="D7161" s="408">
        <v>153.11000000000001</v>
      </c>
    </row>
    <row r="7162" spans="1:4" ht="67.5">
      <c r="A7162" s="408">
        <v>90811</v>
      </c>
      <c r="B7162" s="409" t="s">
        <v>2933</v>
      </c>
      <c r="C7162" s="408" t="s">
        <v>13</v>
      </c>
      <c r="D7162" s="408">
        <v>146.55000000000001</v>
      </c>
    </row>
    <row r="7163" spans="1:4" ht="67.5">
      <c r="A7163" s="408">
        <v>90812</v>
      </c>
      <c r="B7163" s="409" t="s">
        <v>2934</v>
      </c>
      <c r="C7163" s="408" t="s">
        <v>13</v>
      </c>
      <c r="D7163" s="408">
        <v>265.62</v>
      </c>
    </row>
    <row r="7164" spans="1:4" ht="67.5">
      <c r="A7164" s="408">
        <v>90813</v>
      </c>
      <c r="B7164" s="409" t="s">
        <v>2935</v>
      </c>
      <c r="C7164" s="408" t="s">
        <v>13</v>
      </c>
      <c r="D7164" s="408">
        <v>256.57</v>
      </c>
    </row>
    <row r="7165" spans="1:4" ht="67.5">
      <c r="A7165" s="408">
        <v>90814</v>
      </c>
      <c r="B7165" s="409" t="s">
        <v>2936</v>
      </c>
      <c r="C7165" s="408" t="s">
        <v>13</v>
      </c>
      <c r="D7165" s="408">
        <v>323.89</v>
      </c>
    </row>
    <row r="7166" spans="1:4" ht="67.5">
      <c r="A7166" s="408">
        <v>90815</v>
      </c>
      <c r="B7166" s="409" t="s">
        <v>2937</v>
      </c>
      <c r="C7166" s="408" t="s">
        <v>13</v>
      </c>
      <c r="D7166" s="408">
        <v>393.82</v>
      </c>
    </row>
    <row r="7167" spans="1:4" ht="81">
      <c r="A7167" s="408">
        <v>90877</v>
      </c>
      <c r="B7167" s="409" t="s">
        <v>2958</v>
      </c>
      <c r="C7167" s="408" t="s">
        <v>13</v>
      </c>
      <c r="D7167" s="408">
        <v>42.3</v>
      </c>
    </row>
    <row r="7168" spans="1:4" ht="81">
      <c r="A7168" s="408">
        <v>90878</v>
      </c>
      <c r="B7168" s="409" t="s">
        <v>2959</v>
      </c>
      <c r="C7168" s="408" t="s">
        <v>13</v>
      </c>
      <c r="D7168" s="408">
        <v>40.71</v>
      </c>
    </row>
    <row r="7169" spans="1:4" ht="81">
      <c r="A7169" s="408">
        <v>90880</v>
      </c>
      <c r="B7169" s="409" t="s">
        <v>2960</v>
      </c>
      <c r="C7169" s="408" t="s">
        <v>13</v>
      </c>
      <c r="D7169" s="408">
        <v>54.6</v>
      </c>
    </row>
    <row r="7170" spans="1:4" ht="81">
      <c r="A7170" s="408">
        <v>90881</v>
      </c>
      <c r="B7170" s="409" t="s">
        <v>2961</v>
      </c>
      <c r="C7170" s="408" t="s">
        <v>13</v>
      </c>
      <c r="D7170" s="408">
        <v>50.57</v>
      </c>
    </row>
    <row r="7171" spans="1:4" ht="81">
      <c r="A7171" s="408">
        <v>90883</v>
      </c>
      <c r="B7171" s="409" t="s">
        <v>2962</v>
      </c>
      <c r="C7171" s="408" t="s">
        <v>13</v>
      </c>
      <c r="D7171" s="408">
        <v>75.290000000000006</v>
      </c>
    </row>
    <row r="7172" spans="1:4" ht="94.5">
      <c r="A7172" s="408">
        <v>90884</v>
      </c>
      <c r="B7172" s="409" t="s">
        <v>2963</v>
      </c>
      <c r="C7172" s="408" t="s">
        <v>13</v>
      </c>
      <c r="D7172" s="408">
        <v>73.430000000000007</v>
      </c>
    </row>
    <row r="7173" spans="1:4" ht="81">
      <c r="A7173" s="408">
        <v>90885</v>
      </c>
      <c r="B7173" s="409" t="s">
        <v>717</v>
      </c>
      <c r="C7173" s="408" t="s">
        <v>13</v>
      </c>
      <c r="D7173" s="408">
        <v>72.599999999999994</v>
      </c>
    </row>
    <row r="7174" spans="1:4" ht="81">
      <c r="A7174" s="408">
        <v>90886</v>
      </c>
      <c r="B7174" s="409" t="s">
        <v>2964</v>
      </c>
      <c r="C7174" s="408" t="s">
        <v>13</v>
      </c>
      <c r="D7174" s="408">
        <v>149.03</v>
      </c>
    </row>
    <row r="7175" spans="1:4" ht="94.5">
      <c r="A7175" s="408">
        <v>90887</v>
      </c>
      <c r="B7175" s="409" t="s">
        <v>2965</v>
      </c>
      <c r="C7175" s="408" t="s">
        <v>13</v>
      </c>
      <c r="D7175" s="408">
        <v>146.97999999999999</v>
      </c>
    </row>
    <row r="7176" spans="1:4" ht="81">
      <c r="A7176" s="408">
        <v>90888</v>
      </c>
      <c r="B7176" s="409" t="s">
        <v>718</v>
      </c>
      <c r="C7176" s="408" t="s">
        <v>13</v>
      </c>
      <c r="D7176" s="408">
        <v>146.09</v>
      </c>
    </row>
    <row r="7177" spans="1:4" ht="81">
      <c r="A7177" s="408">
        <v>90889</v>
      </c>
      <c r="B7177" s="409" t="s">
        <v>2966</v>
      </c>
      <c r="C7177" s="408" t="s">
        <v>13</v>
      </c>
      <c r="D7177" s="408">
        <v>175.91</v>
      </c>
    </row>
    <row r="7178" spans="1:4" ht="81">
      <c r="A7178" s="408">
        <v>90890</v>
      </c>
      <c r="B7178" s="409" t="s">
        <v>2967</v>
      </c>
      <c r="C7178" s="408" t="s">
        <v>13</v>
      </c>
      <c r="D7178" s="408">
        <v>172.81</v>
      </c>
    </row>
    <row r="7179" spans="1:4" ht="81">
      <c r="A7179" s="408">
        <v>90891</v>
      </c>
      <c r="B7179" s="409" t="s">
        <v>2968</v>
      </c>
      <c r="C7179" s="408" t="s">
        <v>13</v>
      </c>
      <c r="D7179" s="408">
        <v>171.43</v>
      </c>
    </row>
    <row r="7180" spans="1:4" ht="40.5">
      <c r="A7180" s="408">
        <v>95601</v>
      </c>
      <c r="B7180" s="409" t="s">
        <v>995</v>
      </c>
      <c r="C7180" s="408" t="s">
        <v>29</v>
      </c>
      <c r="D7180" s="408">
        <v>13.26</v>
      </c>
    </row>
    <row r="7181" spans="1:4" ht="40.5">
      <c r="A7181" s="408">
        <v>95602</v>
      </c>
      <c r="B7181" s="409" t="s">
        <v>996</v>
      </c>
      <c r="C7181" s="408" t="s">
        <v>29</v>
      </c>
      <c r="D7181" s="408">
        <v>16.96</v>
      </c>
    </row>
    <row r="7182" spans="1:4" ht="40.5">
      <c r="A7182" s="408">
        <v>95603</v>
      </c>
      <c r="B7182" s="409" t="s">
        <v>997</v>
      </c>
      <c r="C7182" s="408" t="s">
        <v>29</v>
      </c>
      <c r="D7182" s="408">
        <v>22.26</v>
      </c>
    </row>
    <row r="7183" spans="1:4" ht="40.5">
      <c r="A7183" s="408">
        <v>95604</v>
      </c>
      <c r="B7183" s="409" t="s">
        <v>998</v>
      </c>
      <c r="C7183" s="408" t="s">
        <v>29</v>
      </c>
      <c r="D7183" s="408">
        <v>29.29</v>
      </c>
    </row>
    <row r="7184" spans="1:4" ht="40.5">
      <c r="A7184" s="408">
        <v>95605</v>
      </c>
      <c r="B7184" s="409" t="s">
        <v>999</v>
      </c>
      <c r="C7184" s="408" t="s">
        <v>29</v>
      </c>
      <c r="D7184" s="408">
        <v>45.94</v>
      </c>
    </row>
    <row r="7185" spans="1:4" ht="27">
      <c r="A7185" s="408">
        <v>95607</v>
      </c>
      <c r="B7185" s="409" t="s">
        <v>4652</v>
      </c>
      <c r="C7185" s="408" t="s">
        <v>29</v>
      </c>
      <c r="D7185" s="408">
        <v>5.08</v>
      </c>
    </row>
    <row r="7186" spans="1:4" ht="27">
      <c r="A7186" s="408">
        <v>95608</v>
      </c>
      <c r="B7186" s="409" t="s">
        <v>4653</v>
      </c>
      <c r="C7186" s="408" t="s">
        <v>29</v>
      </c>
      <c r="D7186" s="408">
        <v>5.86</v>
      </c>
    </row>
    <row r="7187" spans="1:4" ht="27">
      <c r="A7187" s="408">
        <v>95609</v>
      </c>
      <c r="B7187" s="409" t="s">
        <v>4654</v>
      </c>
      <c r="C7187" s="408" t="s">
        <v>29</v>
      </c>
      <c r="D7187" s="408">
        <v>6.55</v>
      </c>
    </row>
    <row r="7188" spans="1:4" ht="40.5">
      <c r="A7188" s="408">
        <v>96160</v>
      </c>
      <c r="B7188" s="409" t="s">
        <v>4828</v>
      </c>
      <c r="C7188" s="408" t="s">
        <v>13</v>
      </c>
      <c r="D7188" s="408">
        <v>171.26</v>
      </c>
    </row>
    <row r="7189" spans="1:4" ht="40.5">
      <c r="A7189" s="408">
        <v>96161</v>
      </c>
      <c r="B7189" s="409" t="s">
        <v>4829</v>
      </c>
      <c r="C7189" s="408" t="s">
        <v>13</v>
      </c>
      <c r="D7189" s="408">
        <v>255.13</v>
      </c>
    </row>
    <row r="7190" spans="1:4" ht="40.5">
      <c r="A7190" s="408">
        <v>96162</v>
      </c>
      <c r="B7190" s="409" t="s">
        <v>4830</v>
      </c>
      <c r="C7190" s="408" t="s">
        <v>13</v>
      </c>
      <c r="D7190" s="408">
        <v>333.14</v>
      </c>
    </row>
    <row r="7191" spans="1:4" ht="40.5">
      <c r="A7191" s="408">
        <v>96163</v>
      </c>
      <c r="B7191" s="409" t="s">
        <v>4831</v>
      </c>
      <c r="C7191" s="408" t="s">
        <v>13</v>
      </c>
      <c r="D7191" s="408">
        <v>378.02</v>
      </c>
    </row>
    <row r="7192" spans="1:4" ht="40.5">
      <c r="A7192" s="408">
        <v>96164</v>
      </c>
      <c r="B7192" s="409" t="s">
        <v>4832</v>
      </c>
      <c r="C7192" s="408" t="s">
        <v>13</v>
      </c>
      <c r="D7192" s="408">
        <v>156.88999999999999</v>
      </c>
    </row>
    <row r="7193" spans="1:4" ht="40.5">
      <c r="A7193" s="408">
        <v>96165</v>
      </c>
      <c r="B7193" s="409" t="s">
        <v>4833</v>
      </c>
      <c r="C7193" s="408" t="s">
        <v>13</v>
      </c>
      <c r="D7193" s="408">
        <v>235.42</v>
      </c>
    </row>
    <row r="7194" spans="1:4" ht="40.5">
      <c r="A7194" s="408">
        <v>96166</v>
      </c>
      <c r="B7194" s="409" t="s">
        <v>4834</v>
      </c>
      <c r="C7194" s="408" t="s">
        <v>13</v>
      </c>
      <c r="D7194" s="408">
        <v>302.81</v>
      </c>
    </row>
    <row r="7195" spans="1:4" ht="40.5">
      <c r="A7195" s="408">
        <v>96167</v>
      </c>
      <c r="B7195" s="409" t="s">
        <v>4835</v>
      </c>
      <c r="C7195" s="408" t="s">
        <v>13</v>
      </c>
      <c r="D7195" s="408">
        <v>334.9</v>
      </c>
    </row>
    <row r="7196" spans="1:4" ht="40.5">
      <c r="A7196" s="408">
        <v>96168</v>
      </c>
      <c r="B7196" s="409" t="s">
        <v>4836</v>
      </c>
      <c r="C7196" s="408" t="s">
        <v>13</v>
      </c>
      <c r="D7196" s="408">
        <v>149.93</v>
      </c>
    </row>
    <row r="7197" spans="1:4" ht="40.5">
      <c r="A7197" s="408">
        <v>96169</v>
      </c>
      <c r="B7197" s="409" t="s">
        <v>4837</v>
      </c>
      <c r="C7197" s="408" t="s">
        <v>13</v>
      </c>
      <c r="D7197" s="408">
        <v>226.46</v>
      </c>
    </row>
    <row r="7198" spans="1:4" ht="40.5">
      <c r="A7198" s="408">
        <v>96170</v>
      </c>
      <c r="B7198" s="409" t="s">
        <v>4838</v>
      </c>
      <c r="C7198" s="408" t="s">
        <v>13</v>
      </c>
      <c r="D7198" s="408">
        <v>291.77</v>
      </c>
    </row>
    <row r="7199" spans="1:4" ht="40.5">
      <c r="A7199" s="408">
        <v>96171</v>
      </c>
      <c r="B7199" s="409" t="s">
        <v>4839</v>
      </c>
      <c r="C7199" s="408" t="s">
        <v>13</v>
      </c>
      <c r="D7199" s="408">
        <v>320.08</v>
      </c>
    </row>
    <row r="7200" spans="1:4" ht="40.5">
      <c r="A7200" s="408">
        <v>96172</v>
      </c>
      <c r="B7200" s="409" t="s">
        <v>4840</v>
      </c>
      <c r="C7200" s="408" t="s">
        <v>13</v>
      </c>
      <c r="D7200" s="408">
        <v>181.58</v>
      </c>
    </row>
    <row r="7201" spans="1:4" ht="40.5">
      <c r="A7201" s="408">
        <v>96173</v>
      </c>
      <c r="B7201" s="409" t="s">
        <v>4841</v>
      </c>
      <c r="C7201" s="408" t="s">
        <v>13</v>
      </c>
      <c r="D7201" s="408">
        <v>268.04000000000002</v>
      </c>
    </row>
    <row r="7202" spans="1:4" ht="40.5">
      <c r="A7202" s="408">
        <v>96174</v>
      </c>
      <c r="B7202" s="409" t="s">
        <v>4842</v>
      </c>
      <c r="C7202" s="408" t="s">
        <v>13</v>
      </c>
      <c r="D7202" s="408">
        <v>349.65</v>
      </c>
    </row>
    <row r="7203" spans="1:4" ht="40.5">
      <c r="A7203" s="408">
        <v>96175</v>
      </c>
      <c r="B7203" s="409" t="s">
        <v>4843</v>
      </c>
      <c r="C7203" s="408" t="s">
        <v>13</v>
      </c>
      <c r="D7203" s="408">
        <v>397.22</v>
      </c>
    </row>
    <row r="7204" spans="1:4" ht="40.5">
      <c r="A7204" s="408">
        <v>96176</v>
      </c>
      <c r="B7204" s="409" t="s">
        <v>4844</v>
      </c>
      <c r="C7204" s="408" t="s">
        <v>13</v>
      </c>
      <c r="D7204" s="408">
        <v>163.76</v>
      </c>
    </row>
    <row r="7205" spans="1:4" ht="40.5">
      <c r="A7205" s="408">
        <v>96177</v>
      </c>
      <c r="B7205" s="409" t="s">
        <v>4845</v>
      </c>
      <c r="C7205" s="408" t="s">
        <v>13</v>
      </c>
      <c r="D7205" s="408">
        <v>243.34</v>
      </c>
    </row>
    <row r="7206" spans="1:4" ht="40.5">
      <c r="A7206" s="408">
        <v>96178</v>
      </c>
      <c r="B7206" s="409" t="s">
        <v>4846</v>
      </c>
      <c r="C7206" s="408" t="s">
        <v>13</v>
      </c>
      <c r="D7206" s="408">
        <v>312.16000000000003</v>
      </c>
    </row>
    <row r="7207" spans="1:4" ht="40.5">
      <c r="A7207" s="408">
        <v>96179</v>
      </c>
      <c r="B7207" s="409" t="s">
        <v>4847</v>
      </c>
      <c r="C7207" s="408" t="s">
        <v>13</v>
      </c>
      <c r="D7207" s="408">
        <v>345.04</v>
      </c>
    </row>
    <row r="7208" spans="1:4" ht="40.5">
      <c r="A7208" s="408">
        <v>96180</v>
      </c>
      <c r="B7208" s="409" t="s">
        <v>4848</v>
      </c>
      <c r="C7208" s="408" t="s">
        <v>13</v>
      </c>
      <c r="D7208" s="408">
        <v>154.97</v>
      </c>
    </row>
    <row r="7209" spans="1:4" ht="40.5">
      <c r="A7209" s="408">
        <v>96181</v>
      </c>
      <c r="B7209" s="409" t="s">
        <v>4849</v>
      </c>
      <c r="C7209" s="408" t="s">
        <v>13</v>
      </c>
      <c r="D7209" s="408">
        <v>232.32</v>
      </c>
    </row>
    <row r="7210" spans="1:4" ht="40.5">
      <c r="A7210" s="408">
        <v>96182</v>
      </c>
      <c r="B7210" s="409" t="s">
        <v>4850</v>
      </c>
      <c r="C7210" s="408" t="s">
        <v>13</v>
      </c>
      <c r="D7210" s="408">
        <v>297.48</v>
      </c>
    </row>
    <row r="7211" spans="1:4" ht="40.5">
      <c r="A7211" s="408">
        <v>96183</v>
      </c>
      <c r="B7211" s="409" t="s">
        <v>4851</v>
      </c>
      <c r="C7211" s="408" t="s">
        <v>13</v>
      </c>
      <c r="D7211" s="408">
        <v>326.97000000000003</v>
      </c>
    </row>
    <row r="7212" spans="1:4" ht="54">
      <c r="A7212" s="408">
        <v>98228</v>
      </c>
      <c r="B7212" s="409" t="s">
        <v>5974</v>
      </c>
      <c r="C7212" s="408" t="s">
        <v>13</v>
      </c>
      <c r="D7212" s="408">
        <v>47.24</v>
      </c>
    </row>
    <row r="7213" spans="1:4" ht="54">
      <c r="A7213" s="408">
        <v>98229</v>
      </c>
      <c r="B7213" s="409" t="s">
        <v>5975</v>
      </c>
      <c r="C7213" s="408" t="s">
        <v>13</v>
      </c>
      <c r="D7213" s="408">
        <v>63.65</v>
      </c>
    </row>
    <row r="7214" spans="1:4" ht="54">
      <c r="A7214" s="408">
        <v>98230</v>
      </c>
      <c r="B7214" s="409" t="s">
        <v>5976</v>
      </c>
      <c r="C7214" s="408" t="s">
        <v>13</v>
      </c>
      <c r="D7214" s="408">
        <v>86.48</v>
      </c>
    </row>
    <row r="7215" spans="1:4" ht="40.5">
      <c r="A7215" s="408">
        <v>83534</v>
      </c>
      <c r="B7215" s="409" t="s">
        <v>1560</v>
      </c>
      <c r="C7215" s="408" t="s">
        <v>27</v>
      </c>
      <c r="D7215" s="408">
        <v>486.48</v>
      </c>
    </row>
    <row r="7216" spans="1:4" ht="40.5">
      <c r="A7216" s="408">
        <v>95240</v>
      </c>
      <c r="B7216" s="409" t="s">
        <v>6150</v>
      </c>
      <c r="C7216" s="408" t="s">
        <v>42</v>
      </c>
      <c r="D7216" s="408">
        <v>12.26</v>
      </c>
    </row>
    <row r="7217" spans="1:4" ht="40.5">
      <c r="A7217" s="408">
        <v>95241</v>
      </c>
      <c r="B7217" s="409" t="s">
        <v>6151</v>
      </c>
      <c r="C7217" s="408" t="s">
        <v>42</v>
      </c>
      <c r="D7217" s="408">
        <v>20.440000000000001</v>
      </c>
    </row>
    <row r="7218" spans="1:4" ht="40.5">
      <c r="A7218" s="408">
        <v>96616</v>
      </c>
      <c r="B7218" s="409" t="s">
        <v>4943</v>
      </c>
      <c r="C7218" s="408" t="s">
        <v>27</v>
      </c>
      <c r="D7218" s="408">
        <v>426.43</v>
      </c>
    </row>
    <row r="7219" spans="1:4" ht="40.5">
      <c r="A7219" s="408">
        <v>96617</v>
      </c>
      <c r="B7219" s="409" t="s">
        <v>4944</v>
      </c>
      <c r="C7219" s="408" t="s">
        <v>42</v>
      </c>
      <c r="D7219" s="408">
        <v>12.77</v>
      </c>
    </row>
    <row r="7220" spans="1:4" ht="40.5">
      <c r="A7220" s="408">
        <v>96619</v>
      </c>
      <c r="B7220" s="409" t="s">
        <v>4945</v>
      </c>
      <c r="C7220" s="408" t="s">
        <v>42</v>
      </c>
      <c r="D7220" s="408">
        <v>21.31</v>
      </c>
    </row>
    <row r="7221" spans="1:4" ht="27">
      <c r="A7221" s="408">
        <v>96620</v>
      </c>
      <c r="B7221" s="409" t="s">
        <v>4946</v>
      </c>
      <c r="C7221" s="408" t="s">
        <v>27</v>
      </c>
      <c r="D7221" s="408">
        <v>409.11</v>
      </c>
    </row>
    <row r="7222" spans="1:4" ht="40.5">
      <c r="A7222" s="408">
        <v>96621</v>
      </c>
      <c r="B7222" s="409" t="s">
        <v>4947</v>
      </c>
      <c r="C7222" s="408" t="s">
        <v>27</v>
      </c>
      <c r="D7222" s="408">
        <v>154.04</v>
      </c>
    </row>
    <row r="7223" spans="1:4" ht="40.5">
      <c r="A7223" s="408">
        <v>96622</v>
      </c>
      <c r="B7223" s="409" t="s">
        <v>4948</v>
      </c>
      <c r="C7223" s="408" t="s">
        <v>27</v>
      </c>
      <c r="D7223" s="408">
        <v>103.16</v>
      </c>
    </row>
    <row r="7224" spans="1:4" ht="40.5">
      <c r="A7224" s="408">
        <v>96623</v>
      </c>
      <c r="B7224" s="409" t="s">
        <v>4949</v>
      </c>
      <c r="C7224" s="408" t="s">
        <v>27</v>
      </c>
      <c r="D7224" s="408">
        <v>142.19</v>
      </c>
    </row>
    <row r="7225" spans="1:4" ht="40.5">
      <c r="A7225" s="408">
        <v>96624</v>
      </c>
      <c r="B7225" s="409" t="s">
        <v>4950</v>
      </c>
      <c r="C7225" s="408" t="s">
        <v>27</v>
      </c>
      <c r="D7225" s="408">
        <v>98.98</v>
      </c>
    </row>
    <row r="7226" spans="1:4" ht="27">
      <c r="A7226" s="408">
        <v>97082</v>
      </c>
      <c r="B7226" s="409" t="s">
        <v>5681</v>
      </c>
      <c r="C7226" s="408" t="s">
        <v>27</v>
      </c>
      <c r="D7226" s="408">
        <v>43.26</v>
      </c>
    </row>
    <row r="7227" spans="1:4" ht="40.5">
      <c r="A7227" s="408">
        <v>97083</v>
      </c>
      <c r="B7227" s="409" t="s">
        <v>5682</v>
      </c>
      <c r="C7227" s="408" t="s">
        <v>42</v>
      </c>
      <c r="D7227" s="408">
        <v>2.2599999999999998</v>
      </c>
    </row>
    <row r="7228" spans="1:4" ht="40.5">
      <c r="A7228" s="408">
        <v>97084</v>
      </c>
      <c r="B7228" s="409" t="s">
        <v>5683</v>
      </c>
      <c r="C7228" s="408" t="s">
        <v>42</v>
      </c>
      <c r="D7228" s="408">
        <v>0.46</v>
      </c>
    </row>
    <row r="7229" spans="1:4" ht="40.5">
      <c r="A7229" s="408">
        <v>97086</v>
      </c>
      <c r="B7229" s="409" t="s">
        <v>5684</v>
      </c>
      <c r="C7229" s="408" t="s">
        <v>42</v>
      </c>
      <c r="D7229" s="408">
        <v>75.489999999999995</v>
      </c>
    </row>
    <row r="7230" spans="1:4" ht="54">
      <c r="A7230" s="408">
        <v>97094</v>
      </c>
      <c r="B7230" s="409" t="s">
        <v>5685</v>
      </c>
      <c r="C7230" s="408" t="s">
        <v>27</v>
      </c>
      <c r="D7230" s="408">
        <v>477.17</v>
      </c>
    </row>
    <row r="7231" spans="1:4" ht="54">
      <c r="A7231" s="408">
        <v>97095</v>
      </c>
      <c r="B7231" s="409" t="s">
        <v>5686</v>
      </c>
      <c r="C7231" s="408" t="s">
        <v>27</v>
      </c>
      <c r="D7231" s="408">
        <v>448.19</v>
      </c>
    </row>
    <row r="7232" spans="1:4" ht="54">
      <c r="A7232" s="408">
        <v>97096</v>
      </c>
      <c r="B7232" s="409" t="s">
        <v>5687</v>
      </c>
      <c r="C7232" s="408" t="s">
        <v>27</v>
      </c>
      <c r="D7232" s="408">
        <v>433.31</v>
      </c>
    </row>
    <row r="7233" spans="1:4" ht="54">
      <c r="A7233" s="408">
        <v>90996</v>
      </c>
      <c r="B7233" s="409" t="s">
        <v>3000</v>
      </c>
      <c r="C7233" s="408" t="s">
        <v>42</v>
      </c>
      <c r="D7233" s="408">
        <v>11.46</v>
      </c>
    </row>
    <row r="7234" spans="1:4" ht="54">
      <c r="A7234" s="408">
        <v>90997</v>
      </c>
      <c r="B7234" s="409" t="s">
        <v>3001</v>
      </c>
      <c r="C7234" s="408" t="s">
        <v>42</v>
      </c>
      <c r="D7234" s="408">
        <v>15.55</v>
      </c>
    </row>
    <row r="7235" spans="1:4" ht="54">
      <c r="A7235" s="408">
        <v>90998</v>
      </c>
      <c r="B7235" s="409" t="s">
        <v>3002</v>
      </c>
      <c r="C7235" s="408" t="s">
        <v>42</v>
      </c>
      <c r="D7235" s="408">
        <v>18.760000000000002</v>
      </c>
    </row>
    <row r="7236" spans="1:4" ht="54">
      <c r="A7236" s="408">
        <v>91000</v>
      </c>
      <c r="B7236" s="409" t="s">
        <v>3004</v>
      </c>
      <c r="C7236" s="408" t="s">
        <v>42</v>
      </c>
      <c r="D7236" s="408">
        <v>14.34</v>
      </c>
    </row>
    <row r="7237" spans="1:4" ht="54">
      <c r="A7237" s="408">
        <v>91002</v>
      </c>
      <c r="B7237" s="409" t="s">
        <v>3006</v>
      </c>
      <c r="C7237" s="408" t="s">
        <v>42</v>
      </c>
      <c r="D7237" s="408">
        <v>13.19</v>
      </c>
    </row>
    <row r="7238" spans="1:4" ht="67.5">
      <c r="A7238" s="408">
        <v>91003</v>
      </c>
      <c r="B7238" s="409" t="s">
        <v>3007</v>
      </c>
      <c r="C7238" s="408" t="s">
        <v>42</v>
      </c>
      <c r="D7238" s="408">
        <v>15.26</v>
      </c>
    </row>
    <row r="7239" spans="1:4" ht="54">
      <c r="A7239" s="408">
        <v>91004</v>
      </c>
      <c r="B7239" s="409" t="s">
        <v>3008</v>
      </c>
      <c r="C7239" s="408" t="s">
        <v>42</v>
      </c>
      <c r="D7239" s="408">
        <v>12.09</v>
      </c>
    </row>
    <row r="7240" spans="1:4" ht="54">
      <c r="A7240" s="408">
        <v>91005</v>
      </c>
      <c r="B7240" s="409" t="s">
        <v>3009</v>
      </c>
      <c r="C7240" s="408" t="s">
        <v>42</v>
      </c>
      <c r="D7240" s="408">
        <v>14.49</v>
      </c>
    </row>
    <row r="7241" spans="1:4" ht="54">
      <c r="A7241" s="408">
        <v>91006</v>
      </c>
      <c r="B7241" s="409" t="s">
        <v>3010</v>
      </c>
      <c r="C7241" s="408" t="s">
        <v>42</v>
      </c>
      <c r="D7241" s="408">
        <v>11.18</v>
      </c>
    </row>
    <row r="7242" spans="1:4" ht="54">
      <c r="A7242" s="408">
        <v>91007</v>
      </c>
      <c r="B7242" s="409" t="s">
        <v>3011</v>
      </c>
      <c r="C7242" s="408" t="s">
        <v>42</v>
      </c>
      <c r="D7242" s="408">
        <v>10.039999999999999</v>
      </c>
    </row>
    <row r="7243" spans="1:4" ht="67.5">
      <c r="A7243" s="408">
        <v>91008</v>
      </c>
      <c r="B7243" s="409" t="s">
        <v>3012</v>
      </c>
      <c r="C7243" s="408" t="s">
        <v>42</v>
      </c>
      <c r="D7243" s="408">
        <v>12.11</v>
      </c>
    </row>
    <row r="7244" spans="1:4" ht="54">
      <c r="A7244" s="408">
        <v>92263</v>
      </c>
      <c r="B7244" s="409" t="s">
        <v>3408</v>
      </c>
      <c r="C7244" s="408" t="s">
        <v>42</v>
      </c>
      <c r="D7244" s="408">
        <v>96.53</v>
      </c>
    </row>
    <row r="7245" spans="1:4" ht="54">
      <c r="A7245" s="408">
        <v>92264</v>
      </c>
      <c r="B7245" s="409" t="s">
        <v>3409</v>
      </c>
      <c r="C7245" s="408" t="s">
        <v>42</v>
      </c>
      <c r="D7245" s="408">
        <v>110.7</v>
      </c>
    </row>
    <row r="7246" spans="1:4" ht="40.5">
      <c r="A7246" s="408">
        <v>92265</v>
      </c>
      <c r="B7246" s="409" t="s">
        <v>3410</v>
      </c>
      <c r="C7246" s="408" t="s">
        <v>42</v>
      </c>
      <c r="D7246" s="408">
        <v>73.930000000000007</v>
      </c>
    </row>
    <row r="7247" spans="1:4" ht="40.5">
      <c r="A7247" s="408">
        <v>92266</v>
      </c>
      <c r="B7247" s="409" t="s">
        <v>3411</v>
      </c>
      <c r="C7247" s="408" t="s">
        <v>42</v>
      </c>
      <c r="D7247" s="408">
        <v>86.55</v>
      </c>
    </row>
    <row r="7248" spans="1:4" ht="40.5">
      <c r="A7248" s="408">
        <v>92267</v>
      </c>
      <c r="B7248" s="409" t="s">
        <v>3412</v>
      </c>
      <c r="C7248" s="408" t="s">
        <v>42</v>
      </c>
      <c r="D7248" s="408">
        <v>27.78</v>
      </c>
    </row>
    <row r="7249" spans="1:4" ht="40.5">
      <c r="A7249" s="408">
        <v>92268</v>
      </c>
      <c r="B7249" s="409" t="s">
        <v>3413</v>
      </c>
      <c r="C7249" s="408" t="s">
        <v>42</v>
      </c>
      <c r="D7249" s="408">
        <v>38.92</v>
      </c>
    </row>
    <row r="7250" spans="1:4" ht="40.5">
      <c r="A7250" s="408">
        <v>92269</v>
      </c>
      <c r="B7250" s="409" t="s">
        <v>3414</v>
      </c>
      <c r="C7250" s="408" t="s">
        <v>42</v>
      </c>
      <c r="D7250" s="408">
        <v>60.55</v>
      </c>
    </row>
    <row r="7251" spans="1:4" ht="27">
      <c r="A7251" s="408">
        <v>92270</v>
      </c>
      <c r="B7251" s="409" t="s">
        <v>3415</v>
      </c>
      <c r="C7251" s="408" t="s">
        <v>42</v>
      </c>
      <c r="D7251" s="408">
        <v>46.75</v>
      </c>
    </row>
    <row r="7252" spans="1:4" ht="27">
      <c r="A7252" s="408">
        <v>92271</v>
      </c>
      <c r="B7252" s="409" t="s">
        <v>3416</v>
      </c>
      <c r="C7252" s="408" t="s">
        <v>42</v>
      </c>
      <c r="D7252" s="408">
        <v>28.39</v>
      </c>
    </row>
    <row r="7253" spans="1:4" ht="27">
      <c r="A7253" s="408">
        <v>92272</v>
      </c>
      <c r="B7253" s="409" t="s">
        <v>832</v>
      </c>
      <c r="C7253" s="408" t="s">
        <v>13</v>
      </c>
      <c r="D7253" s="408">
        <v>20.27</v>
      </c>
    </row>
    <row r="7254" spans="1:4" ht="27">
      <c r="A7254" s="408">
        <v>92273</v>
      </c>
      <c r="B7254" s="409" t="s">
        <v>833</v>
      </c>
      <c r="C7254" s="408" t="s">
        <v>13</v>
      </c>
      <c r="D7254" s="408">
        <v>9.09</v>
      </c>
    </row>
    <row r="7255" spans="1:4" ht="81">
      <c r="A7255" s="408">
        <v>92408</v>
      </c>
      <c r="B7255" s="409" t="s">
        <v>3469</v>
      </c>
      <c r="C7255" s="408" t="s">
        <v>42</v>
      </c>
      <c r="D7255" s="408">
        <v>134.11000000000001</v>
      </c>
    </row>
    <row r="7256" spans="1:4" ht="81">
      <c r="A7256" s="408">
        <v>92409</v>
      </c>
      <c r="B7256" s="409" t="s">
        <v>3470</v>
      </c>
      <c r="C7256" s="408" t="s">
        <v>42</v>
      </c>
      <c r="D7256" s="408">
        <v>125.71</v>
      </c>
    </row>
    <row r="7257" spans="1:4" ht="81">
      <c r="A7257" s="408">
        <v>92410</v>
      </c>
      <c r="B7257" s="409" t="s">
        <v>3471</v>
      </c>
      <c r="C7257" s="408" t="s">
        <v>42</v>
      </c>
      <c r="D7257" s="408">
        <v>96.01</v>
      </c>
    </row>
    <row r="7258" spans="1:4" ht="81">
      <c r="A7258" s="408">
        <v>92411</v>
      </c>
      <c r="B7258" s="409" t="s">
        <v>3472</v>
      </c>
      <c r="C7258" s="408" t="s">
        <v>42</v>
      </c>
      <c r="D7258" s="408">
        <v>88.59</v>
      </c>
    </row>
    <row r="7259" spans="1:4" ht="81">
      <c r="A7259" s="408">
        <v>92412</v>
      </c>
      <c r="B7259" s="409" t="s">
        <v>3473</v>
      </c>
      <c r="C7259" s="408" t="s">
        <v>42</v>
      </c>
      <c r="D7259" s="408">
        <v>65.92</v>
      </c>
    </row>
    <row r="7260" spans="1:4" ht="81">
      <c r="A7260" s="408">
        <v>92413</v>
      </c>
      <c r="B7260" s="409" t="s">
        <v>3474</v>
      </c>
      <c r="C7260" s="408" t="s">
        <v>42</v>
      </c>
      <c r="D7260" s="408">
        <v>60.2</v>
      </c>
    </row>
    <row r="7261" spans="1:4" ht="81">
      <c r="A7261" s="408">
        <v>92414</v>
      </c>
      <c r="B7261" s="409" t="s">
        <v>3475</v>
      </c>
      <c r="C7261" s="408" t="s">
        <v>42</v>
      </c>
      <c r="D7261" s="408">
        <v>92.76</v>
      </c>
    </row>
    <row r="7262" spans="1:4" ht="81">
      <c r="A7262" s="408">
        <v>92415</v>
      </c>
      <c r="B7262" s="409" t="s">
        <v>3476</v>
      </c>
      <c r="C7262" s="408" t="s">
        <v>42</v>
      </c>
      <c r="D7262" s="408">
        <v>85.34</v>
      </c>
    </row>
    <row r="7263" spans="1:4" ht="81">
      <c r="A7263" s="408">
        <v>92416</v>
      </c>
      <c r="B7263" s="409" t="s">
        <v>3477</v>
      </c>
      <c r="C7263" s="408" t="s">
        <v>42</v>
      </c>
      <c r="D7263" s="408">
        <v>108</v>
      </c>
    </row>
    <row r="7264" spans="1:4" ht="81">
      <c r="A7264" s="408">
        <v>92417</v>
      </c>
      <c r="B7264" s="409" t="s">
        <v>3478</v>
      </c>
      <c r="C7264" s="408" t="s">
        <v>42</v>
      </c>
      <c r="D7264" s="408">
        <v>100.62</v>
      </c>
    </row>
    <row r="7265" spans="1:4" ht="81">
      <c r="A7265" s="408">
        <v>92418</v>
      </c>
      <c r="B7265" s="409" t="s">
        <v>3479</v>
      </c>
      <c r="C7265" s="408" t="s">
        <v>42</v>
      </c>
      <c r="D7265" s="408">
        <v>60.3</v>
      </c>
    </row>
    <row r="7266" spans="1:4" ht="81">
      <c r="A7266" s="408">
        <v>92419</v>
      </c>
      <c r="B7266" s="409" t="s">
        <v>3480</v>
      </c>
      <c r="C7266" s="408" t="s">
        <v>42</v>
      </c>
      <c r="D7266" s="408">
        <v>54.62</v>
      </c>
    </row>
    <row r="7267" spans="1:4" ht="81">
      <c r="A7267" s="408">
        <v>92420</v>
      </c>
      <c r="B7267" s="409" t="s">
        <v>3481</v>
      </c>
      <c r="C7267" s="408" t="s">
        <v>42</v>
      </c>
      <c r="D7267" s="408">
        <v>72.03</v>
      </c>
    </row>
    <row r="7268" spans="1:4" ht="81">
      <c r="A7268" s="408">
        <v>92421</v>
      </c>
      <c r="B7268" s="409" t="s">
        <v>3482</v>
      </c>
      <c r="C7268" s="408" t="s">
        <v>42</v>
      </c>
      <c r="D7268" s="408">
        <v>66.33</v>
      </c>
    </row>
    <row r="7269" spans="1:4" ht="81">
      <c r="A7269" s="408">
        <v>92422</v>
      </c>
      <c r="B7269" s="409" t="s">
        <v>3483</v>
      </c>
      <c r="C7269" s="408" t="s">
        <v>42</v>
      </c>
      <c r="D7269" s="408">
        <v>49.92</v>
      </c>
    </row>
    <row r="7270" spans="1:4" ht="81">
      <c r="A7270" s="408">
        <v>92423</v>
      </c>
      <c r="B7270" s="409" t="s">
        <v>3484</v>
      </c>
      <c r="C7270" s="408" t="s">
        <v>42</v>
      </c>
      <c r="D7270" s="408">
        <v>44.98</v>
      </c>
    </row>
    <row r="7271" spans="1:4" ht="81">
      <c r="A7271" s="408">
        <v>92424</v>
      </c>
      <c r="B7271" s="409" t="s">
        <v>3485</v>
      </c>
      <c r="C7271" s="408" t="s">
        <v>42</v>
      </c>
      <c r="D7271" s="408">
        <v>60.12</v>
      </c>
    </row>
    <row r="7272" spans="1:4" ht="81">
      <c r="A7272" s="408">
        <v>92425</v>
      </c>
      <c r="B7272" s="409" t="s">
        <v>3486</v>
      </c>
      <c r="C7272" s="408" t="s">
        <v>42</v>
      </c>
      <c r="D7272" s="408">
        <v>55.17</v>
      </c>
    </row>
    <row r="7273" spans="1:4" ht="81">
      <c r="A7273" s="408">
        <v>92426</v>
      </c>
      <c r="B7273" s="409" t="s">
        <v>3487</v>
      </c>
      <c r="C7273" s="408" t="s">
        <v>42</v>
      </c>
      <c r="D7273" s="408">
        <v>44.68</v>
      </c>
    </row>
    <row r="7274" spans="1:4" ht="81">
      <c r="A7274" s="408">
        <v>92427</v>
      </c>
      <c r="B7274" s="409" t="s">
        <v>3488</v>
      </c>
      <c r="C7274" s="408" t="s">
        <v>42</v>
      </c>
      <c r="D7274" s="408">
        <v>40.1</v>
      </c>
    </row>
    <row r="7275" spans="1:4" ht="81">
      <c r="A7275" s="408">
        <v>92428</v>
      </c>
      <c r="B7275" s="409" t="s">
        <v>3489</v>
      </c>
      <c r="C7275" s="408" t="s">
        <v>42</v>
      </c>
      <c r="D7275" s="408">
        <v>54.13</v>
      </c>
    </row>
    <row r="7276" spans="1:4" ht="81">
      <c r="A7276" s="408">
        <v>92429</v>
      </c>
      <c r="B7276" s="409" t="s">
        <v>3490</v>
      </c>
      <c r="C7276" s="408" t="s">
        <v>42</v>
      </c>
      <c r="D7276" s="408">
        <v>49.54</v>
      </c>
    </row>
    <row r="7277" spans="1:4" ht="94.5">
      <c r="A7277" s="408">
        <v>92430</v>
      </c>
      <c r="B7277" s="409" t="s">
        <v>3491</v>
      </c>
      <c r="C7277" s="408" t="s">
        <v>42</v>
      </c>
      <c r="D7277" s="408">
        <v>40.86</v>
      </c>
    </row>
    <row r="7278" spans="1:4" ht="94.5">
      <c r="A7278" s="408">
        <v>92431</v>
      </c>
      <c r="B7278" s="409" t="s">
        <v>3492</v>
      </c>
      <c r="C7278" s="408" t="s">
        <v>42</v>
      </c>
      <c r="D7278" s="408">
        <v>36.5</v>
      </c>
    </row>
    <row r="7279" spans="1:4" ht="94.5">
      <c r="A7279" s="408">
        <v>92432</v>
      </c>
      <c r="B7279" s="409" t="s">
        <v>3493</v>
      </c>
      <c r="C7279" s="408" t="s">
        <v>42</v>
      </c>
      <c r="D7279" s="408">
        <v>49.82</v>
      </c>
    </row>
    <row r="7280" spans="1:4" ht="94.5">
      <c r="A7280" s="408">
        <v>92433</v>
      </c>
      <c r="B7280" s="409" t="s">
        <v>3494</v>
      </c>
      <c r="C7280" s="408" t="s">
        <v>42</v>
      </c>
      <c r="D7280" s="408">
        <v>45.46</v>
      </c>
    </row>
    <row r="7281" spans="1:4" ht="94.5">
      <c r="A7281" s="408">
        <v>92434</v>
      </c>
      <c r="B7281" s="409" t="s">
        <v>3495</v>
      </c>
      <c r="C7281" s="408" t="s">
        <v>42</v>
      </c>
      <c r="D7281" s="408">
        <v>39.01</v>
      </c>
    </row>
    <row r="7282" spans="1:4" ht="94.5">
      <c r="A7282" s="408">
        <v>92435</v>
      </c>
      <c r="B7282" s="409" t="s">
        <v>3496</v>
      </c>
      <c r="C7282" s="408" t="s">
        <v>42</v>
      </c>
      <c r="D7282" s="408">
        <v>34.799999999999997</v>
      </c>
    </row>
    <row r="7283" spans="1:4" ht="94.5">
      <c r="A7283" s="408">
        <v>92436</v>
      </c>
      <c r="B7283" s="409" t="s">
        <v>3497</v>
      </c>
      <c r="C7283" s="408" t="s">
        <v>42</v>
      </c>
      <c r="D7283" s="408">
        <v>47.66</v>
      </c>
    </row>
    <row r="7284" spans="1:4" ht="94.5">
      <c r="A7284" s="408">
        <v>92437</v>
      </c>
      <c r="B7284" s="409" t="s">
        <v>3498</v>
      </c>
      <c r="C7284" s="408" t="s">
        <v>42</v>
      </c>
      <c r="D7284" s="408">
        <v>43.46</v>
      </c>
    </row>
    <row r="7285" spans="1:4" ht="94.5">
      <c r="A7285" s="408">
        <v>92438</v>
      </c>
      <c r="B7285" s="409" t="s">
        <v>3499</v>
      </c>
      <c r="C7285" s="408" t="s">
        <v>42</v>
      </c>
      <c r="D7285" s="408">
        <v>37.69</v>
      </c>
    </row>
    <row r="7286" spans="1:4" ht="94.5">
      <c r="A7286" s="408">
        <v>92439</v>
      </c>
      <c r="B7286" s="409" t="s">
        <v>3500</v>
      </c>
      <c r="C7286" s="408" t="s">
        <v>42</v>
      </c>
      <c r="D7286" s="408">
        <v>33.58</v>
      </c>
    </row>
    <row r="7287" spans="1:4" ht="94.5">
      <c r="A7287" s="408">
        <v>92440</v>
      </c>
      <c r="B7287" s="409" t="s">
        <v>3501</v>
      </c>
      <c r="C7287" s="408" t="s">
        <v>42</v>
      </c>
      <c r="D7287" s="408">
        <v>46.1</v>
      </c>
    </row>
    <row r="7288" spans="1:4" ht="94.5">
      <c r="A7288" s="408">
        <v>92441</v>
      </c>
      <c r="B7288" s="409" t="s">
        <v>3502</v>
      </c>
      <c r="C7288" s="408" t="s">
        <v>42</v>
      </c>
      <c r="D7288" s="408">
        <v>42.03</v>
      </c>
    </row>
    <row r="7289" spans="1:4" ht="94.5">
      <c r="A7289" s="408">
        <v>92442</v>
      </c>
      <c r="B7289" s="409" t="s">
        <v>3503</v>
      </c>
      <c r="C7289" s="408" t="s">
        <v>42</v>
      </c>
      <c r="D7289" s="408">
        <v>34.97</v>
      </c>
    </row>
    <row r="7290" spans="1:4" ht="94.5">
      <c r="A7290" s="408">
        <v>92443</v>
      </c>
      <c r="B7290" s="409" t="s">
        <v>3504</v>
      </c>
      <c r="C7290" s="408" t="s">
        <v>42</v>
      </c>
      <c r="D7290" s="408">
        <v>31.01</v>
      </c>
    </row>
    <row r="7291" spans="1:4" ht="94.5">
      <c r="A7291" s="408">
        <v>92444</v>
      </c>
      <c r="B7291" s="409" t="s">
        <v>3505</v>
      </c>
      <c r="C7291" s="408" t="s">
        <v>42</v>
      </c>
      <c r="D7291" s="408">
        <v>43.12</v>
      </c>
    </row>
    <row r="7292" spans="1:4" ht="94.5">
      <c r="A7292" s="408">
        <v>92445</v>
      </c>
      <c r="B7292" s="409" t="s">
        <v>3506</v>
      </c>
      <c r="C7292" s="408" t="s">
        <v>42</v>
      </c>
      <c r="D7292" s="408">
        <v>39.17</v>
      </c>
    </row>
    <row r="7293" spans="1:4" ht="54">
      <c r="A7293" s="408">
        <v>92446</v>
      </c>
      <c r="B7293" s="409" t="s">
        <v>3507</v>
      </c>
      <c r="C7293" s="408" t="s">
        <v>42</v>
      </c>
      <c r="D7293" s="408">
        <v>120.84</v>
      </c>
    </row>
    <row r="7294" spans="1:4" ht="54">
      <c r="A7294" s="408">
        <v>92447</v>
      </c>
      <c r="B7294" s="409" t="s">
        <v>3508</v>
      </c>
      <c r="C7294" s="408" t="s">
        <v>42</v>
      </c>
      <c r="D7294" s="408">
        <v>89.85</v>
      </c>
    </row>
    <row r="7295" spans="1:4" ht="54">
      <c r="A7295" s="408">
        <v>92448</v>
      </c>
      <c r="B7295" s="409" t="s">
        <v>3509</v>
      </c>
      <c r="C7295" s="408" t="s">
        <v>42</v>
      </c>
      <c r="D7295" s="408">
        <v>74.760000000000005</v>
      </c>
    </row>
    <row r="7296" spans="1:4" ht="54">
      <c r="A7296" s="408">
        <v>92449</v>
      </c>
      <c r="B7296" s="409" t="s">
        <v>3510</v>
      </c>
      <c r="C7296" s="408" t="s">
        <v>42</v>
      </c>
      <c r="D7296" s="408">
        <v>158.66999999999999</v>
      </c>
    </row>
    <row r="7297" spans="1:4" ht="54">
      <c r="A7297" s="408">
        <v>92450</v>
      </c>
      <c r="B7297" s="409" t="s">
        <v>3511</v>
      </c>
      <c r="C7297" s="408" t="s">
        <v>42</v>
      </c>
      <c r="D7297" s="408">
        <v>189.75</v>
      </c>
    </row>
    <row r="7298" spans="1:4" ht="54">
      <c r="A7298" s="408">
        <v>92451</v>
      </c>
      <c r="B7298" s="409" t="s">
        <v>3512</v>
      </c>
      <c r="C7298" s="408" t="s">
        <v>42</v>
      </c>
      <c r="D7298" s="408">
        <v>109.43</v>
      </c>
    </row>
    <row r="7299" spans="1:4" ht="54">
      <c r="A7299" s="408">
        <v>92452</v>
      </c>
      <c r="B7299" s="409" t="s">
        <v>3513</v>
      </c>
      <c r="C7299" s="408" t="s">
        <v>42</v>
      </c>
      <c r="D7299" s="408">
        <v>103.11</v>
      </c>
    </row>
    <row r="7300" spans="1:4" ht="54">
      <c r="A7300" s="408">
        <v>92453</v>
      </c>
      <c r="B7300" s="409" t="s">
        <v>3514</v>
      </c>
      <c r="C7300" s="408" t="s">
        <v>42</v>
      </c>
      <c r="D7300" s="408">
        <v>136.1</v>
      </c>
    </row>
    <row r="7301" spans="1:4" ht="54">
      <c r="A7301" s="408">
        <v>92454</v>
      </c>
      <c r="B7301" s="409" t="s">
        <v>3515</v>
      </c>
      <c r="C7301" s="408" t="s">
        <v>42</v>
      </c>
      <c r="D7301" s="408">
        <v>208.32</v>
      </c>
    </row>
    <row r="7302" spans="1:4" ht="54">
      <c r="A7302" s="408">
        <v>92455</v>
      </c>
      <c r="B7302" s="409" t="s">
        <v>3516</v>
      </c>
      <c r="C7302" s="408" t="s">
        <v>42</v>
      </c>
      <c r="D7302" s="408">
        <v>89.79</v>
      </c>
    </row>
    <row r="7303" spans="1:4" ht="54">
      <c r="A7303" s="408">
        <v>92456</v>
      </c>
      <c r="B7303" s="409" t="s">
        <v>3517</v>
      </c>
      <c r="C7303" s="408" t="s">
        <v>42</v>
      </c>
      <c r="D7303" s="408">
        <v>87.72</v>
      </c>
    </row>
    <row r="7304" spans="1:4" ht="54">
      <c r="A7304" s="408">
        <v>92457</v>
      </c>
      <c r="B7304" s="409" t="s">
        <v>3518</v>
      </c>
      <c r="C7304" s="408" t="s">
        <v>42</v>
      </c>
      <c r="D7304" s="408">
        <v>117.78</v>
      </c>
    </row>
    <row r="7305" spans="1:4" ht="54">
      <c r="A7305" s="408">
        <v>92458</v>
      </c>
      <c r="B7305" s="409" t="s">
        <v>3519</v>
      </c>
      <c r="C7305" s="408" t="s">
        <v>42</v>
      </c>
      <c r="D7305" s="408">
        <v>196.19</v>
      </c>
    </row>
    <row r="7306" spans="1:4" ht="54">
      <c r="A7306" s="408">
        <v>92459</v>
      </c>
      <c r="B7306" s="409" t="s">
        <v>3520</v>
      </c>
      <c r="C7306" s="408" t="s">
        <v>42</v>
      </c>
      <c r="D7306" s="408">
        <v>75.88</v>
      </c>
    </row>
    <row r="7307" spans="1:4" ht="54">
      <c r="A7307" s="408">
        <v>92460</v>
      </c>
      <c r="B7307" s="409" t="s">
        <v>3521</v>
      </c>
      <c r="C7307" s="408" t="s">
        <v>42</v>
      </c>
      <c r="D7307" s="408">
        <v>71.739999999999995</v>
      </c>
    </row>
    <row r="7308" spans="1:4" ht="54">
      <c r="A7308" s="408">
        <v>92461</v>
      </c>
      <c r="B7308" s="409" t="s">
        <v>3522</v>
      </c>
      <c r="C7308" s="408" t="s">
        <v>42</v>
      </c>
      <c r="D7308" s="408">
        <v>108.24</v>
      </c>
    </row>
    <row r="7309" spans="1:4" ht="54">
      <c r="A7309" s="408">
        <v>92462</v>
      </c>
      <c r="B7309" s="409" t="s">
        <v>3523</v>
      </c>
      <c r="C7309" s="408" t="s">
        <v>42</v>
      </c>
      <c r="D7309" s="408">
        <v>188.47</v>
      </c>
    </row>
    <row r="7310" spans="1:4" ht="54">
      <c r="A7310" s="408">
        <v>92463</v>
      </c>
      <c r="B7310" s="409" t="s">
        <v>3524</v>
      </c>
      <c r="C7310" s="408" t="s">
        <v>42</v>
      </c>
      <c r="D7310" s="408">
        <v>68.459999999999994</v>
      </c>
    </row>
    <row r="7311" spans="1:4" ht="54">
      <c r="A7311" s="408">
        <v>92464</v>
      </c>
      <c r="B7311" s="409" t="s">
        <v>3525</v>
      </c>
      <c r="C7311" s="408" t="s">
        <v>42</v>
      </c>
      <c r="D7311" s="408">
        <v>68.44</v>
      </c>
    </row>
    <row r="7312" spans="1:4" ht="67.5">
      <c r="A7312" s="408">
        <v>92465</v>
      </c>
      <c r="B7312" s="409" t="s">
        <v>3526</v>
      </c>
      <c r="C7312" s="408" t="s">
        <v>42</v>
      </c>
      <c r="D7312" s="408">
        <v>84.94</v>
      </c>
    </row>
    <row r="7313" spans="1:4" ht="67.5">
      <c r="A7313" s="408">
        <v>92466</v>
      </c>
      <c r="B7313" s="409" t="s">
        <v>3527</v>
      </c>
      <c r="C7313" s="408" t="s">
        <v>42</v>
      </c>
      <c r="D7313" s="408">
        <v>182.32</v>
      </c>
    </row>
    <row r="7314" spans="1:4" ht="67.5">
      <c r="A7314" s="408">
        <v>92467</v>
      </c>
      <c r="B7314" s="409" t="s">
        <v>3528</v>
      </c>
      <c r="C7314" s="408" t="s">
        <v>42</v>
      </c>
      <c r="D7314" s="408">
        <v>54.86</v>
      </c>
    </row>
    <row r="7315" spans="1:4" ht="67.5">
      <c r="A7315" s="408">
        <v>92468</v>
      </c>
      <c r="B7315" s="409" t="s">
        <v>3529</v>
      </c>
      <c r="C7315" s="408" t="s">
        <v>42</v>
      </c>
      <c r="D7315" s="408">
        <v>62.59</v>
      </c>
    </row>
    <row r="7316" spans="1:4" ht="67.5">
      <c r="A7316" s="408">
        <v>92469</v>
      </c>
      <c r="B7316" s="409" t="s">
        <v>3530</v>
      </c>
      <c r="C7316" s="408" t="s">
        <v>42</v>
      </c>
      <c r="D7316" s="408">
        <v>77.19</v>
      </c>
    </row>
    <row r="7317" spans="1:4" ht="67.5">
      <c r="A7317" s="408">
        <v>92470</v>
      </c>
      <c r="B7317" s="409" t="s">
        <v>3531</v>
      </c>
      <c r="C7317" s="408" t="s">
        <v>42</v>
      </c>
      <c r="D7317" s="408">
        <v>178.11</v>
      </c>
    </row>
    <row r="7318" spans="1:4" ht="67.5">
      <c r="A7318" s="408">
        <v>92471</v>
      </c>
      <c r="B7318" s="409" t="s">
        <v>3532</v>
      </c>
      <c r="C7318" s="408" t="s">
        <v>42</v>
      </c>
      <c r="D7318" s="408">
        <v>49.91</v>
      </c>
    </row>
    <row r="7319" spans="1:4" ht="67.5">
      <c r="A7319" s="408">
        <v>92472</v>
      </c>
      <c r="B7319" s="409" t="s">
        <v>3533</v>
      </c>
      <c r="C7319" s="408" t="s">
        <v>42</v>
      </c>
      <c r="D7319" s="408">
        <v>58.93</v>
      </c>
    </row>
    <row r="7320" spans="1:4" ht="67.5">
      <c r="A7320" s="408">
        <v>92473</v>
      </c>
      <c r="B7320" s="409" t="s">
        <v>3534</v>
      </c>
      <c r="C7320" s="408" t="s">
        <v>42</v>
      </c>
      <c r="D7320" s="408">
        <v>70.89</v>
      </c>
    </row>
    <row r="7321" spans="1:4" ht="67.5">
      <c r="A7321" s="408">
        <v>92474</v>
      </c>
      <c r="B7321" s="409" t="s">
        <v>3535</v>
      </c>
      <c r="C7321" s="408" t="s">
        <v>42</v>
      </c>
      <c r="D7321" s="408">
        <v>174.47</v>
      </c>
    </row>
    <row r="7322" spans="1:4" ht="67.5">
      <c r="A7322" s="408">
        <v>92475</v>
      </c>
      <c r="B7322" s="409" t="s">
        <v>3536</v>
      </c>
      <c r="C7322" s="408" t="s">
        <v>42</v>
      </c>
      <c r="D7322" s="408">
        <v>45.87</v>
      </c>
    </row>
    <row r="7323" spans="1:4" ht="67.5">
      <c r="A7323" s="408">
        <v>92476</v>
      </c>
      <c r="B7323" s="409" t="s">
        <v>3537</v>
      </c>
      <c r="C7323" s="408" t="s">
        <v>42</v>
      </c>
      <c r="D7323" s="408">
        <v>55.83</v>
      </c>
    </row>
    <row r="7324" spans="1:4" ht="67.5">
      <c r="A7324" s="408">
        <v>92477</v>
      </c>
      <c r="B7324" s="409" t="s">
        <v>3538</v>
      </c>
      <c r="C7324" s="408" t="s">
        <v>42</v>
      </c>
      <c r="D7324" s="408">
        <v>57.52</v>
      </c>
    </row>
    <row r="7325" spans="1:4" ht="67.5">
      <c r="A7325" s="408">
        <v>92478</v>
      </c>
      <c r="B7325" s="409" t="s">
        <v>3539</v>
      </c>
      <c r="C7325" s="408" t="s">
        <v>42</v>
      </c>
      <c r="D7325" s="408">
        <v>167.34</v>
      </c>
    </row>
    <row r="7326" spans="1:4" ht="67.5">
      <c r="A7326" s="408">
        <v>92479</v>
      </c>
      <c r="B7326" s="409" t="s">
        <v>3540</v>
      </c>
      <c r="C7326" s="408" t="s">
        <v>42</v>
      </c>
      <c r="D7326" s="408">
        <v>37.32</v>
      </c>
    </row>
    <row r="7327" spans="1:4" ht="67.5">
      <c r="A7327" s="408">
        <v>92480</v>
      </c>
      <c r="B7327" s="409" t="s">
        <v>3541</v>
      </c>
      <c r="C7327" s="408" t="s">
        <v>42</v>
      </c>
      <c r="D7327" s="408">
        <v>49.67</v>
      </c>
    </row>
    <row r="7328" spans="1:4" ht="54">
      <c r="A7328" s="408">
        <v>92481</v>
      </c>
      <c r="B7328" s="409" t="s">
        <v>851</v>
      </c>
      <c r="C7328" s="408" t="s">
        <v>42</v>
      </c>
      <c r="D7328" s="408">
        <v>151.83000000000001</v>
      </c>
    </row>
    <row r="7329" spans="1:4" ht="54">
      <c r="A7329" s="408">
        <v>92482</v>
      </c>
      <c r="B7329" s="409" t="s">
        <v>3542</v>
      </c>
      <c r="C7329" s="408" t="s">
        <v>42</v>
      </c>
      <c r="D7329" s="408">
        <v>142.04</v>
      </c>
    </row>
    <row r="7330" spans="1:4" ht="54">
      <c r="A7330" s="408">
        <v>92483</v>
      </c>
      <c r="B7330" s="409" t="s">
        <v>852</v>
      </c>
      <c r="C7330" s="408" t="s">
        <v>42</v>
      </c>
      <c r="D7330" s="408">
        <v>120.54</v>
      </c>
    </row>
    <row r="7331" spans="1:4" ht="54">
      <c r="A7331" s="408">
        <v>92484</v>
      </c>
      <c r="B7331" s="409" t="s">
        <v>3543</v>
      </c>
      <c r="C7331" s="408" t="s">
        <v>42</v>
      </c>
      <c r="D7331" s="408">
        <v>111.9</v>
      </c>
    </row>
    <row r="7332" spans="1:4" ht="54">
      <c r="A7332" s="408">
        <v>92485</v>
      </c>
      <c r="B7332" s="409" t="s">
        <v>853</v>
      </c>
      <c r="C7332" s="408" t="s">
        <v>42</v>
      </c>
      <c r="D7332" s="408">
        <v>89.04</v>
      </c>
    </row>
    <row r="7333" spans="1:4" ht="54">
      <c r="A7333" s="408">
        <v>92486</v>
      </c>
      <c r="B7333" s="409" t="s">
        <v>3544</v>
      </c>
      <c r="C7333" s="408" t="s">
        <v>42</v>
      </c>
      <c r="D7333" s="408">
        <v>82.4</v>
      </c>
    </row>
    <row r="7334" spans="1:4" ht="81">
      <c r="A7334" s="408">
        <v>92487</v>
      </c>
      <c r="B7334" s="409" t="s">
        <v>3545</v>
      </c>
      <c r="C7334" s="408" t="s">
        <v>42</v>
      </c>
      <c r="D7334" s="408">
        <v>70.36</v>
      </c>
    </row>
    <row r="7335" spans="1:4" ht="67.5">
      <c r="A7335" s="408">
        <v>92488</v>
      </c>
      <c r="B7335" s="409" t="s">
        <v>3546</v>
      </c>
      <c r="C7335" s="408" t="s">
        <v>42</v>
      </c>
      <c r="D7335" s="408">
        <v>68.069999999999993</v>
      </c>
    </row>
    <row r="7336" spans="1:4" ht="81">
      <c r="A7336" s="408">
        <v>92489</v>
      </c>
      <c r="B7336" s="409" t="s">
        <v>3547</v>
      </c>
      <c r="C7336" s="408" t="s">
        <v>42</v>
      </c>
      <c r="D7336" s="408">
        <v>39.51</v>
      </c>
    </row>
    <row r="7337" spans="1:4" ht="67.5">
      <c r="A7337" s="408">
        <v>92490</v>
      </c>
      <c r="B7337" s="409" t="s">
        <v>3548</v>
      </c>
      <c r="C7337" s="408" t="s">
        <v>42</v>
      </c>
      <c r="D7337" s="408">
        <v>37.409999999999997</v>
      </c>
    </row>
    <row r="7338" spans="1:4" ht="81">
      <c r="A7338" s="408">
        <v>92491</v>
      </c>
      <c r="B7338" s="409" t="s">
        <v>3549</v>
      </c>
      <c r="C7338" s="408" t="s">
        <v>42</v>
      </c>
      <c r="D7338" s="408">
        <v>68.02</v>
      </c>
    </row>
    <row r="7339" spans="1:4" ht="67.5">
      <c r="A7339" s="408">
        <v>92492</v>
      </c>
      <c r="B7339" s="409" t="s">
        <v>3550</v>
      </c>
      <c r="C7339" s="408" t="s">
        <v>42</v>
      </c>
      <c r="D7339" s="408">
        <v>65.83</v>
      </c>
    </row>
    <row r="7340" spans="1:4" ht="81">
      <c r="A7340" s="408">
        <v>92493</v>
      </c>
      <c r="B7340" s="409" t="s">
        <v>3551</v>
      </c>
      <c r="C7340" s="408" t="s">
        <v>42</v>
      </c>
      <c r="D7340" s="408">
        <v>35.15</v>
      </c>
    </row>
    <row r="7341" spans="1:4" ht="67.5">
      <c r="A7341" s="408">
        <v>92494</v>
      </c>
      <c r="B7341" s="409" t="s">
        <v>3552</v>
      </c>
      <c r="C7341" s="408" t="s">
        <v>42</v>
      </c>
      <c r="D7341" s="408">
        <v>35.51</v>
      </c>
    </row>
    <row r="7342" spans="1:4" ht="81">
      <c r="A7342" s="408">
        <v>92495</v>
      </c>
      <c r="B7342" s="409" t="s">
        <v>3553</v>
      </c>
      <c r="C7342" s="408" t="s">
        <v>42</v>
      </c>
      <c r="D7342" s="408">
        <v>66.41</v>
      </c>
    </row>
    <row r="7343" spans="1:4" ht="67.5">
      <c r="A7343" s="408">
        <v>92496</v>
      </c>
      <c r="B7343" s="409" t="s">
        <v>3554</v>
      </c>
      <c r="C7343" s="408" t="s">
        <v>42</v>
      </c>
      <c r="D7343" s="408">
        <v>64.319999999999993</v>
      </c>
    </row>
    <row r="7344" spans="1:4" ht="81">
      <c r="A7344" s="408">
        <v>92497</v>
      </c>
      <c r="B7344" s="409" t="s">
        <v>3555</v>
      </c>
      <c r="C7344" s="408" t="s">
        <v>42</v>
      </c>
      <c r="D7344" s="408">
        <v>36.17</v>
      </c>
    </row>
    <row r="7345" spans="1:4" ht="67.5">
      <c r="A7345" s="408">
        <v>92498</v>
      </c>
      <c r="B7345" s="409" t="s">
        <v>3556</v>
      </c>
      <c r="C7345" s="408" t="s">
        <v>42</v>
      </c>
      <c r="D7345" s="408">
        <v>34.22</v>
      </c>
    </row>
    <row r="7346" spans="1:4" ht="81">
      <c r="A7346" s="408">
        <v>92499</v>
      </c>
      <c r="B7346" s="409" t="s">
        <v>3557</v>
      </c>
      <c r="C7346" s="408" t="s">
        <v>42</v>
      </c>
      <c r="D7346" s="408">
        <v>65.47</v>
      </c>
    </row>
    <row r="7347" spans="1:4" ht="67.5">
      <c r="A7347" s="408">
        <v>92500</v>
      </c>
      <c r="B7347" s="409" t="s">
        <v>3558</v>
      </c>
      <c r="C7347" s="408" t="s">
        <v>42</v>
      </c>
      <c r="D7347" s="408">
        <v>63.43</v>
      </c>
    </row>
    <row r="7348" spans="1:4" ht="81">
      <c r="A7348" s="408">
        <v>92501</v>
      </c>
      <c r="B7348" s="409" t="s">
        <v>3559</v>
      </c>
      <c r="C7348" s="408" t="s">
        <v>42</v>
      </c>
      <c r="D7348" s="408">
        <v>35.39</v>
      </c>
    </row>
    <row r="7349" spans="1:4" ht="67.5">
      <c r="A7349" s="408">
        <v>92502</v>
      </c>
      <c r="B7349" s="409" t="s">
        <v>3560</v>
      </c>
      <c r="C7349" s="408" t="s">
        <v>42</v>
      </c>
      <c r="D7349" s="408">
        <v>33.49</v>
      </c>
    </row>
    <row r="7350" spans="1:4" ht="81">
      <c r="A7350" s="408">
        <v>92503</v>
      </c>
      <c r="B7350" s="409" t="s">
        <v>3561</v>
      </c>
      <c r="C7350" s="408" t="s">
        <v>42</v>
      </c>
      <c r="D7350" s="408">
        <v>63.93</v>
      </c>
    </row>
    <row r="7351" spans="1:4" ht="67.5">
      <c r="A7351" s="408">
        <v>92504</v>
      </c>
      <c r="B7351" s="409" t="s">
        <v>3562</v>
      </c>
      <c r="C7351" s="408" t="s">
        <v>42</v>
      </c>
      <c r="D7351" s="408">
        <v>38.409999999999997</v>
      </c>
    </row>
    <row r="7352" spans="1:4" ht="81">
      <c r="A7352" s="408">
        <v>92505</v>
      </c>
      <c r="B7352" s="409" t="s">
        <v>3563</v>
      </c>
      <c r="C7352" s="408" t="s">
        <v>42</v>
      </c>
      <c r="D7352" s="408">
        <v>34.08</v>
      </c>
    </row>
    <row r="7353" spans="1:4" ht="67.5">
      <c r="A7353" s="408">
        <v>92506</v>
      </c>
      <c r="B7353" s="409" t="s">
        <v>3564</v>
      </c>
      <c r="C7353" s="408" t="s">
        <v>42</v>
      </c>
      <c r="D7353" s="408">
        <v>32.25</v>
      </c>
    </row>
    <row r="7354" spans="1:4" ht="67.5">
      <c r="A7354" s="408">
        <v>92507</v>
      </c>
      <c r="B7354" s="409" t="s">
        <v>3565</v>
      </c>
      <c r="C7354" s="408" t="s">
        <v>42</v>
      </c>
      <c r="D7354" s="408">
        <v>62.07</v>
      </c>
    </row>
    <row r="7355" spans="1:4" ht="67.5">
      <c r="A7355" s="408">
        <v>92508</v>
      </c>
      <c r="B7355" s="409" t="s">
        <v>3566</v>
      </c>
      <c r="C7355" s="408" t="s">
        <v>42</v>
      </c>
      <c r="D7355" s="408">
        <v>60.25</v>
      </c>
    </row>
    <row r="7356" spans="1:4" ht="67.5">
      <c r="A7356" s="408">
        <v>92509</v>
      </c>
      <c r="B7356" s="409" t="s">
        <v>3567</v>
      </c>
      <c r="C7356" s="408" t="s">
        <v>42</v>
      </c>
      <c r="D7356" s="408">
        <v>35</v>
      </c>
    </row>
    <row r="7357" spans="1:4" ht="67.5">
      <c r="A7357" s="408">
        <v>92510</v>
      </c>
      <c r="B7357" s="409" t="s">
        <v>3568</v>
      </c>
      <c r="C7357" s="408" t="s">
        <v>42</v>
      </c>
      <c r="D7357" s="408">
        <v>33.31</v>
      </c>
    </row>
    <row r="7358" spans="1:4" ht="67.5">
      <c r="A7358" s="408">
        <v>92511</v>
      </c>
      <c r="B7358" s="409" t="s">
        <v>3569</v>
      </c>
      <c r="C7358" s="408" t="s">
        <v>42</v>
      </c>
      <c r="D7358" s="408">
        <v>57.59</v>
      </c>
    </row>
    <row r="7359" spans="1:4" ht="67.5">
      <c r="A7359" s="408">
        <v>92512</v>
      </c>
      <c r="B7359" s="409" t="s">
        <v>3570</v>
      </c>
      <c r="C7359" s="408" t="s">
        <v>42</v>
      </c>
      <c r="D7359" s="408">
        <v>56.19</v>
      </c>
    </row>
    <row r="7360" spans="1:4" ht="67.5">
      <c r="A7360" s="408">
        <v>92513</v>
      </c>
      <c r="B7360" s="409" t="s">
        <v>3571</v>
      </c>
      <c r="C7360" s="408" t="s">
        <v>42</v>
      </c>
      <c r="D7360" s="408">
        <v>25.93</v>
      </c>
    </row>
    <row r="7361" spans="1:4" ht="67.5">
      <c r="A7361" s="408">
        <v>92514</v>
      </c>
      <c r="B7361" s="409" t="s">
        <v>3572</v>
      </c>
      <c r="C7361" s="408" t="s">
        <v>42</v>
      </c>
      <c r="D7361" s="408">
        <v>24.63</v>
      </c>
    </row>
    <row r="7362" spans="1:4" ht="67.5">
      <c r="A7362" s="408">
        <v>92515</v>
      </c>
      <c r="B7362" s="409" t="s">
        <v>3573</v>
      </c>
      <c r="C7362" s="408" t="s">
        <v>42</v>
      </c>
      <c r="D7362" s="408">
        <v>52.2</v>
      </c>
    </row>
    <row r="7363" spans="1:4" ht="67.5">
      <c r="A7363" s="408">
        <v>92516</v>
      </c>
      <c r="B7363" s="409" t="s">
        <v>3574</v>
      </c>
      <c r="C7363" s="408" t="s">
        <v>42</v>
      </c>
      <c r="D7363" s="408">
        <v>51</v>
      </c>
    </row>
    <row r="7364" spans="1:4" ht="67.5">
      <c r="A7364" s="408">
        <v>92517</v>
      </c>
      <c r="B7364" s="409" t="s">
        <v>3575</v>
      </c>
      <c r="C7364" s="408" t="s">
        <v>42</v>
      </c>
      <c r="D7364" s="408">
        <v>21.64</v>
      </c>
    </row>
    <row r="7365" spans="1:4" ht="67.5">
      <c r="A7365" s="408">
        <v>92518</v>
      </c>
      <c r="B7365" s="409" t="s">
        <v>3576</v>
      </c>
      <c r="C7365" s="408" t="s">
        <v>42</v>
      </c>
      <c r="D7365" s="408">
        <v>20.51</v>
      </c>
    </row>
    <row r="7366" spans="1:4" ht="67.5">
      <c r="A7366" s="408">
        <v>92519</v>
      </c>
      <c r="B7366" s="409" t="s">
        <v>3577</v>
      </c>
      <c r="C7366" s="408" t="s">
        <v>42</v>
      </c>
      <c r="D7366" s="408">
        <v>49.47</v>
      </c>
    </row>
    <row r="7367" spans="1:4" ht="67.5">
      <c r="A7367" s="408">
        <v>92520</v>
      </c>
      <c r="B7367" s="409" t="s">
        <v>3578</v>
      </c>
      <c r="C7367" s="408" t="s">
        <v>42</v>
      </c>
      <c r="D7367" s="408">
        <v>48.35</v>
      </c>
    </row>
    <row r="7368" spans="1:4" ht="67.5">
      <c r="A7368" s="408">
        <v>92521</v>
      </c>
      <c r="B7368" s="409" t="s">
        <v>3579</v>
      </c>
      <c r="C7368" s="408" t="s">
        <v>42</v>
      </c>
      <c r="D7368" s="408">
        <v>19.440000000000001</v>
      </c>
    </row>
    <row r="7369" spans="1:4" ht="67.5">
      <c r="A7369" s="408">
        <v>92522</v>
      </c>
      <c r="B7369" s="409" t="s">
        <v>3580</v>
      </c>
      <c r="C7369" s="408" t="s">
        <v>42</v>
      </c>
      <c r="D7369" s="408">
        <v>18.39</v>
      </c>
    </row>
    <row r="7370" spans="1:4" ht="67.5">
      <c r="A7370" s="408">
        <v>92523</v>
      </c>
      <c r="B7370" s="409" t="s">
        <v>3581</v>
      </c>
      <c r="C7370" s="408" t="s">
        <v>42</v>
      </c>
      <c r="D7370" s="408">
        <v>48.49</v>
      </c>
    </row>
    <row r="7371" spans="1:4" ht="67.5">
      <c r="A7371" s="408">
        <v>92524</v>
      </c>
      <c r="B7371" s="409" t="s">
        <v>3582</v>
      </c>
      <c r="C7371" s="408" t="s">
        <v>42</v>
      </c>
      <c r="D7371" s="408">
        <v>47.42</v>
      </c>
    </row>
    <row r="7372" spans="1:4" ht="67.5">
      <c r="A7372" s="408">
        <v>92525</v>
      </c>
      <c r="B7372" s="409" t="s">
        <v>3583</v>
      </c>
      <c r="C7372" s="408" t="s">
        <v>42</v>
      </c>
      <c r="D7372" s="408">
        <v>18.79</v>
      </c>
    </row>
    <row r="7373" spans="1:4" ht="67.5">
      <c r="A7373" s="408">
        <v>92526</v>
      </c>
      <c r="B7373" s="409" t="s">
        <v>3584</v>
      </c>
      <c r="C7373" s="408" t="s">
        <v>42</v>
      </c>
      <c r="D7373" s="408">
        <v>17.79</v>
      </c>
    </row>
    <row r="7374" spans="1:4" ht="67.5">
      <c r="A7374" s="408">
        <v>92527</v>
      </c>
      <c r="B7374" s="409" t="s">
        <v>3585</v>
      </c>
      <c r="C7374" s="408" t="s">
        <v>42</v>
      </c>
      <c r="D7374" s="408">
        <v>47.41</v>
      </c>
    </row>
    <row r="7375" spans="1:4" ht="67.5">
      <c r="A7375" s="408">
        <v>92528</v>
      </c>
      <c r="B7375" s="409" t="s">
        <v>3586</v>
      </c>
      <c r="C7375" s="408" t="s">
        <v>42</v>
      </c>
      <c r="D7375" s="408">
        <v>46.38</v>
      </c>
    </row>
    <row r="7376" spans="1:4" ht="67.5">
      <c r="A7376" s="408">
        <v>92529</v>
      </c>
      <c r="B7376" s="409" t="s">
        <v>3587</v>
      </c>
      <c r="C7376" s="408" t="s">
        <v>42</v>
      </c>
      <c r="D7376" s="408">
        <v>17.91</v>
      </c>
    </row>
    <row r="7377" spans="1:4" ht="67.5">
      <c r="A7377" s="408">
        <v>92530</v>
      </c>
      <c r="B7377" s="409" t="s">
        <v>3588</v>
      </c>
      <c r="C7377" s="408" t="s">
        <v>42</v>
      </c>
      <c r="D7377" s="408">
        <v>16.940000000000001</v>
      </c>
    </row>
    <row r="7378" spans="1:4" ht="67.5">
      <c r="A7378" s="408">
        <v>92531</v>
      </c>
      <c r="B7378" s="409" t="s">
        <v>3589</v>
      </c>
      <c r="C7378" s="408" t="s">
        <v>42</v>
      </c>
      <c r="D7378" s="408">
        <v>46.59</v>
      </c>
    </row>
    <row r="7379" spans="1:4" ht="67.5">
      <c r="A7379" s="408">
        <v>92532</v>
      </c>
      <c r="B7379" s="409" t="s">
        <v>3590</v>
      </c>
      <c r="C7379" s="408" t="s">
        <v>42</v>
      </c>
      <c r="D7379" s="408">
        <v>45.59</v>
      </c>
    </row>
    <row r="7380" spans="1:4" ht="67.5">
      <c r="A7380" s="408">
        <v>92533</v>
      </c>
      <c r="B7380" s="409" t="s">
        <v>3591</v>
      </c>
      <c r="C7380" s="408" t="s">
        <v>42</v>
      </c>
      <c r="D7380" s="408">
        <v>17.260000000000002</v>
      </c>
    </row>
    <row r="7381" spans="1:4" ht="67.5">
      <c r="A7381" s="408">
        <v>92534</v>
      </c>
      <c r="B7381" s="409" t="s">
        <v>3592</v>
      </c>
      <c r="C7381" s="408" t="s">
        <v>42</v>
      </c>
      <c r="D7381" s="408">
        <v>16.329999999999998</v>
      </c>
    </row>
    <row r="7382" spans="1:4" ht="67.5">
      <c r="A7382" s="408">
        <v>92535</v>
      </c>
      <c r="B7382" s="409" t="s">
        <v>3593</v>
      </c>
      <c r="C7382" s="408" t="s">
        <v>42</v>
      </c>
      <c r="D7382" s="408">
        <v>45.14</v>
      </c>
    </row>
    <row r="7383" spans="1:4" ht="67.5">
      <c r="A7383" s="408">
        <v>92536</v>
      </c>
      <c r="B7383" s="409" t="s">
        <v>3594</v>
      </c>
      <c r="C7383" s="408" t="s">
        <v>42</v>
      </c>
      <c r="D7383" s="408">
        <v>44.16</v>
      </c>
    </row>
    <row r="7384" spans="1:4" ht="67.5">
      <c r="A7384" s="408">
        <v>92537</v>
      </c>
      <c r="B7384" s="409" t="s">
        <v>3595</v>
      </c>
      <c r="C7384" s="408" t="s">
        <v>42</v>
      </c>
      <c r="D7384" s="408">
        <v>16</v>
      </c>
    </row>
    <row r="7385" spans="1:4" ht="67.5">
      <c r="A7385" s="408">
        <v>92538</v>
      </c>
      <c r="B7385" s="409" t="s">
        <v>3596</v>
      </c>
      <c r="C7385" s="408" t="s">
        <v>42</v>
      </c>
      <c r="D7385" s="408">
        <v>15.1</v>
      </c>
    </row>
    <row r="7386" spans="1:4" ht="40.5">
      <c r="A7386" s="408">
        <v>95934</v>
      </c>
      <c r="B7386" s="409" t="s">
        <v>4764</v>
      </c>
      <c r="C7386" s="408" t="s">
        <v>42</v>
      </c>
      <c r="D7386" s="408">
        <v>108.67</v>
      </c>
    </row>
    <row r="7387" spans="1:4" ht="40.5">
      <c r="A7387" s="408">
        <v>95935</v>
      </c>
      <c r="B7387" s="409" t="s">
        <v>4765</v>
      </c>
      <c r="C7387" s="408" t="s">
        <v>42</v>
      </c>
      <c r="D7387" s="408">
        <v>94.4</v>
      </c>
    </row>
    <row r="7388" spans="1:4" ht="40.5">
      <c r="A7388" s="408">
        <v>95936</v>
      </c>
      <c r="B7388" s="409" t="s">
        <v>4766</v>
      </c>
      <c r="C7388" s="408" t="s">
        <v>42</v>
      </c>
      <c r="D7388" s="408">
        <v>80.010000000000005</v>
      </c>
    </row>
    <row r="7389" spans="1:4" ht="40.5">
      <c r="A7389" s="408">
        <v>95937</v>
      </c>
      <c r="B7389" s="409" t="s">
        <v>1215</v>
      </c>
      <c r="C7389" s="408" t="s">
        <v>42</v>
      </c>
      <c r="D7389" s="408">
        <v>222.99</v>
      </c>
    </row>
    <row r="7390" spans="1:4" ht="40.5">
      <c r="A7390" s="408">
        <v>95938</v>
      </c>
      <c r="B7390" s="409" t="s">
        <v>1216</v>
      </c>
      <c r="C7390" s="408" t="s">
        <v>42</v>
      </c>
      <c r="D7390" s="408">
        <v>184.94</v>
      </c>
    </row>
    <row r="7391" spans="1:4" ht="54">
      <c r="A7391" s="408">
        <v>95939</v>
      </c>
      <c r="B7391" s="409" t="s">
        <v>4767</v>
      </c>
      <c r="C7391" s="408" t="s">
        <v>42</v>
      </c>
      <c r="D7391" s="408">
        <v>149.01</v>
      </c>
    </row>
    <row r="7392" spans="1:4" ht="54">
      <c r="A7392" s="408">
        <v>95940</v>
      </c>
      <c r="B7392" s="409" t="s">
        <v>4768</v>
      </c>
      <c r="C7392" s="408" t="s">
        <v>42</v>
      </c>
      <c r="D7392" s="408">
        <v>119.39</v>
      </c>
    </row>
    <row r="7393" spans="1:4" ht="54">
      <c r="A7393" s="408">
        <v>95941</v>
      </c>
      <c r="B7393" s="409" t="s">
        <v>4769</v>
      </c>
      <c r="C7393" s="408" t="s">
        <v>42</v>
      </c>
      <c r="D7393" s="408">
        <v>105.48</v>
      </c>
    </row>
    <row r="7394" spans="1:4" ht="54">
      <c r="A7394" s="408">
        <v>95942</v>
      </c>
      <c r="B7394" s="409" t="s">
        <v>4770</v>
      </c>
      <c r="C7394" s="408" t="s">
        <v>42</v>
      </c>
      <c r="D7394" s="408">
        <v>96.82</v>
      </c>
    </row>
    <row r="7395" spans="1:4" ht="40.5">
      <c r="A7395" s="408">
        <v>96252</v>
      </c>
      <c r="B7395" s="409" t="s">
        <v>4858</v>
      </c>
      <c r="C7395" s="408" t="s">
        <v>42</v>
      </c>
      <c r="D7395" s="408">
        <v>141.86000000000001</v>
      </c>
    </row>
    <row r="7396" spans="1:4" ht="67.5">
      <c r="A7396" s="408">
        <v>96257</v>
      </c>
      <c r="B7396" s="409" t="s">
        <v>4859</v>
      </c>
      <c r="C7396" s="408" t="s">
        <v>42</v>
      </c>
      <c r="D7396" s="408">
        <v>122.85</v>
      </c>
    </row>
    <row r="7397" spans="1:4" ht="67.5">
      <c r="A7397" s="408">
        <v>96258</v>
      </c>
      <c r="B7397" s="409" t="s">
        <v>4860</v>
      </c>
      <c r="C7397" s="408" t="s">
        <v>42</v>
      </c>
      <c r="D7397" s="408">
        <v>114.56</v>
      </c>
    </row>
    <row r="7398" spans="1:4" ht="67.5">
      <c r="A7398" s="408">
        <v>96259</v>
      </c>
      <c r="B7398" s="409" t="s">
        <v>4861</v>
      </c>
      <c r="C7398" s="408" t="s">
        <v>42</v>
      </c>
      <c r="D7398" s="408">
        <v>138.94</v>
      </c>
    </row>
    <row r="7399" spans="1:4" ht="40.5">
      <c r="A7399" s="408">
        <v>96529</v>
      </c>
      <c r="B7399" s="409" t="s">
        <v>4912</v>
      </c>
      <c r="C7399" s="408" t="s">
        <v>42</v>
      </c>
      <c r="D7399" s="408">
        <v>177.79</v>
      </c>
    </row>
    <row r="7400" spans="1:4" ht="54">
      <c r="A7400" s="408">
        <v>96530</v>
      </c>
      <c r="B7400" s="409" t="s">
        <v>4913</v>
      </c>
      <c r="C7400" s="408" t="s">
        <v>42</v>
      </c>
      <c r="D7400" s="408">
        <v>83.98</v>
      </c>
    </row>
    <row r="7401" spans="1:4" ht="54">
      <c r="A7401" s="408">
        <v>96531</v>
      </c>
      <c r="B7401" s="409" t="s">
        <v>4914</v>
      </c>
      <c r="C7401" s="408" t="s">
        <v>42</v>
      </c>
      <c r="D7401" s="408">
        <v>64.680000000000007</v>
      </c>
    </row>
    <row r="7402" spans="1:4" ht="40.5">
      <c r="A7402" s="408">
        <v>96532</v>
      </c>
      <c r="B7402" s="409" t="s">
        <v>4915</v>
      </c>
      <c r="C7402" s="408" t="s">
        <v>42</v>
      </c>
      <c r="D7402" s="408">
        <v>118.67</v>
      </c>
    </row>
    <row r="7403" spans="1:4" ht="54">
      <c r="A7403" s="408">
        <v>96533</v>
      </c>
      <c r="B7403" s="409" t="s">
        <v>4916</v>
      </c>
      <c r="C7403" s="408" t="s">
        <v>42</v>
      </c>
      <c r="D7403" s="408">
        <v>55.81</v>
      </c>
    </row>
    <row r="7404" spans="1:4" ht="54">
      <c r="A7404" s="408">
        <v>96534</v>
      </c>
      <c r="B7404" s="409" t="s">
        <v>4917</v>
      </c>
      <c r="C7404" s="408" t="s">
        <v>42</v>
      </c>
      <c r="D7404" s="408">
        <v>48.94</v>
      </c>
    </row>
    <row r="7405" spans="1:4" ht="40.5">
      <c r="A7405" s="408">
        <v>96535</v>
      </c>
      <c r="B7405" s="409" t="s">
        <v>4918</v>
      </c>
      <c r="C7405" s="408" t="s">
        <v>42</v>
      </c>
      <c r="D7405" s="408">
        <v>87.87</v>
      </c>
    </row>
    <row r="7406" spans="1:4" ht="54">
      <c r="A7406" s="408">
        <v>96536</v>
      </c>
      <c r="B7406" s="409" t="s">
        <v>4919</v>
      </c>
      <c r="C7406" s="408" t="s">
        <v>42</v>
      </c>
      <c r="D7406" s="408">
        <v>41.12</v>
      </c>
    </row>
    <row r="7407" spans="1:4" ht="54">
      <c r="A7407" s="408">
        <v>96537</v>
      </c>
      <c r="B7407" s="409" t="s">
        <v>4920</v>
      </c>
      <c r="C7407" s="408" t="s">
        <v>42</v>
      </c>
      <c r="D7407" s="408">
        <v>110.53</v>
      </c>
    </row>
    <row r="7408" spans="1:4" ht="54">
      <c r="A7408" s="408">
        <v>96538</v>
      </c>
      <c r="B7408" s="409" t="s">
        <v>4921</v>
      </c>
      <c r="C7408" s="408" t="s">
        <v>42</v>
      </c>
      <c r="D7408" s="408">
        <v>174</v>
      </c>
    </row>
    <row r="7409" spans="1:4" ht="54">
      <c r="A7409" s="408">
        <v>96539</v>
      </c>
      <c r="B7409" s="409" t="s">
        <v>4922</v>
      </c>
      <c r="C7409" s="408" t="s">
        <v>42</v>
      </c>
      <c r="D7409" s="408">
        <v>78.040000000000006</v>
      </c>
    </row>
    <row r="7410" spans="1:4" ht="54">
      <c r="A7410" s="408">
        <v>96540</v>
      </c>
      <c r="B7410" s="409" t="s">
        <v>4923</v>
      </c>
      <c r="C7410" s="408" t="s">
        <v>42</v>
      </c>
      <c r="D7410" s="408">
        <v>79.930000000000007</v>
      </c>
    </row>
    <row r="7411" spans="1:4" ht="54">
      <c r="A7411" s="408">
        <v>96541</v>
      </c>
      <c r="B7411" s="409" t="s">
        <v>4924</v>
      </c>
      <c r="C7411" s="408" t="s">
        <v>42</v>
      </c>
      <c r="D7411" s="408">
        <v>124.53</v>
      </c>
    </row>
    <row r="7412" spans="1:4" ht="54">
      <c r="A7412" s="408">
        <v>96542</v>
      </c>
      <c r="B7412" s="409" t="s">
        <v>4925</v>
      </c>
      <c r="C7412" s="408" t="s">
        <v>42</v>
      </c>
      <c r="D7412" s="408">
        <v>59.53</v>
      </c>
    </row>
    <row r="7413" spans="1:4" ht="40.5">
      <c r="A7413" s="408">
        <v>96543</v>
      </c>
      <c r="B7413" s="409" t="s">
        <v>4926</v>
      </c>
      <c r="C7413" s="408" t="s">
        <v>16</v>
      </c>
      <c r="D7413" s="408">
        <v>11.8</v>
      </c>
    </row>
    <row r="7414" spans="1:4" ht="67.5">
      <c r="A7414" s="408">
        <v>97747</v>
      </c>
      <c r="B7414" s="409" t="s">
        <v>5888</v>
      </c>
      <c r="C7414" s="408" t="s">
        <v>42</v>
      </c>
      <c r="D7414" s="408">
        <v>128.43</v>
      </c>
    </row>
    <row r="7415" spans="1:4" ht="27">
      <c r="A7415" s="408" t="s">
        <v>5209</v>
      </c>
      <c r="B7415" s="409" t="s">
        <v>1012</v>
      </c>
      <c r="C7415" s="408" t="s">
        <v>29</v>
      </c>
      <c r="D7415" s="408">
        <v>20.100000000000001</v>
      </c>
    </row>
    <row r="7416" spans="1:4" ht="13.5">
      <c r="A7416" s="408" t="s">
        <v>5436</v>
      </c>
      <c r="B7416" s="409" t="s">
        <v>1111</v>
      </c>
      <c r="C7416" s="408" t="s">
        <v>29</v>
      </c>
      <c r="D7416" s="408">
        <v>556.82000000000005</v>
      </c>
    </row>
    <row r="7417" spans="1:4" ht="40.5">
      <c r="A7417" s="408">
        <v>85662</v>
      </c>
      <c r="B7417" s="409" t="s">
        <v>327</v>
      </c>
      <c r="C7417" s="408" t="s">
        <v>42</v>
      </c>
      <c r="D7417" s="408">
        <v>11.42</v>
      </c>
    </row>
    <row r="7418" spans="1:4" ht="40.5">
      <c r="A7418" s="408">
        <v>89996</v>
      </c>
      <c r="B7418" s="409" t="s">
        <v>2760</v>
      </c>
      <c r="C7418" s="408" t="s">
        <v>16</v>
      </c>
      <c r="D7418" s="408">
        <v>6.79</v>
      </c>
    </row>
    <row r="7419" spans="1:4" ht="40.5">
      <c r="A7419" s="408">
        <v>89997</v>
      </c>
      <c r="B7419" s="409" t="s">
        <v>2761</v>
      </c>
      <c r="C7419" s="408" t="s">
        <v>16</v>
      </c>
      <c r="D7419" s="408">
        <v>5.9</v>
      </c>
    </row>
    <row r="7420" spans="1:4" ht="40.5">
      <c r="A7420" s="408">
        <v>89998</v>
      </c>
      <c r="B7420" s="409" t="s">
        <v>2762</v>
      </c>
      <c r="C7420" s="408" t="s">
        <v>16</v>
      </c>
      <c r="D7420" s="408">
        <v>6.39</v>
      </c>
    </row>
    <row r="7421" spans="1:4" ht="40.5">
      <c r="A7421" s="408">
        <v>89999</v>
      </c>
      <c r="B7421" s="409" t="s">
        <v>2763</v>
      </c>
      <c r="C7421" s="408" t="s">
        <v>16</v>
      </c>
      <c r="D7421" s="408">
        <v>10.23</v>
      </c>
    </row>
    <row r="7422" spans="1:4" ht="40.5">
      <c r="A7422" s="408">
        <v>90000</v>
      </c>
      <c r="B7422" s="409" t="s">
        <v>2764</v>
      </c>
      <c r="C7422" s="408" t="s">
        <v>16</v>
      </c>
      <c r="D7422" s="408">
        <v>7.78</v>
      </c>
    </row>
    <row r="7423" spans="1:4" ht="54">
      <c r="A7423" s="408">
        <v>91593</v>
      </c>
      <c r="B7423" s="409" t="s">
        <v>3199</v>
      </c>
      <c r="C7423" s="408" t="s">
        <v>16</v>
      </c>
      <c r="D7423" s="408">
        <v>7.69</v>
      </c>
    </row>
    <row r="7424" spans="1:4" ht="54">
      <c r="A7424" s="408">
        <v>91594</v>
      </c>
      <c r="B7424" s="409" t="s">
        <v>3200</v>
      </c>
      <c r="C7424" s="408" t="s">
        <v>16</v>
      </c>
      <c r="D7424" s="408">
        <v>8.07</v>
      </c>
    </row>
    <row r="7425" spans="1:4" ht="54">
      <c r="A7425" s="408">
        <v>91595</v>
      </c>
      <c r="B7425" s="409" t="s">
        <v>3201</v>
      </c>
      <c r="C7425" s="408" t="s">
        <v>16</v>
      </c>
      <c r="D7425" s="408">
        <v>8.8800000000000008</v>
      </c>
    </row>
    <row r="7426" spans="1:4" ht="54">
      <c r="A7426" s="408">
        <v>91596</v>
      </c>
      <c r="B7426" s="409" t="s">
        <v>3202</v>
      </c>
      <c r="C7426" s="408" t="s">
        <v>16</v>
      </c>
      <c r="D7426" s="408">
        <v>7.81</v>
      </c>
    </row>
    <row r="7427" spans="1:4" ht="54">
      <c r="A7427" s="408">
        <v>91597</v>
      </c>
      <c r="B7427" s="409" t="s">
        <v>3203</v>
      </c>
      <c r="C7427" s="408" t="s">
        <v>16</v>
      </c>
      <c r="D7427" s="408">
        <v>5.45</v>
      </c>
    </row>
    <row r="7428" spans="1:4" ht="54">
      <c r="A7428" s="408">
        <v>91598</v>
      </c>
      <c r="B7428" s="409" t="s">
        <v>3204</v>
      </c>
      <c r="C7428" s="408" t="s">
        <v>16</v>
      </c>
      <c r="D7428" s="408">
        <v>7.72</v>
      </c>
    </row>
    <row r="7429" spans="1:4" ht="54">
      <c r="A7429" s="408">
        <v>91599</v>
      </c>
      <c r="B7429" s="409" t="s">
        <v>3205</v>
      </c>
      <c r="C7429" s="408" t="s">
        <v>16</v>
      </c>
      <c r="D7429" s="408">
        <v>8.2899999999999991</v>
      </c>
    </row>
    <row r="7430" spans="1:4" ht="40.5">
      <c r="A7430" s="408">
        <v>91600</v>
      </c>
      <c r="B7430" s="409" t="s">
        <v>3206</v>
      </c>
      <c r="C7430" s="408" t="s">
        <v>16</v>
      </c>
      <c r="D7430" s="408">
        <v>8.73</v>
      </c>
    </row>
    <row r="7431" spans="1:4" ht="54">
      <c r="A7431" s="408">
        <v>91601</v>
      </c>
      <c r="B7431" s="409" t="s">
        <v>3207</v>
      </c>
      <c r="C7431" s="408" t="s">
        <v>16</v>
      </c>
      <c r="D7431" s="408">
        <v>8.73</v>
      </c>
    </row>
    <row r="7432" spans="1:4" ht="54">
      <c r="A7432" s="408">
        <v>91602</v>
      </c>
      <c r="B7432" s="409" t="s">
        <v>3208</v>
      </c>
      <c r="C7432" s="408" t="s">
        <v>16</v>
      </c>
      <c r="D7432" s="408">
        <v>8.33</v>
      </c>
    </row>
    <row r="7433" spans="1:4" ht="54">
      <c r="A7433" s="408">
        <v>91603</v>
      </c>
      <c r="B7433" s="409" t="s">
        <v>3209</v>
      </c>
      <c r="C7433" s="408" t="s">
        <v>16</v>
      </c>
      <c r="D7433" s="408">
        <v>6.71</v>
      </c>
    </row>
    <row r="7434" spans="1:4" ht="67.5">
      <c r="A7434" s="408">
        <v>92759</v>
      </c>
      <c r="B7434" s="409" t="s">
        <v>3739</v>
      </c>
      <c r="C7434" s="408" t="s">
        <v>16</v>
      </c>
      <c r="D7434" s="408">
        <v>9.8000000000000007</v>
      </c>
    </row>
    <row r="7435" spans="1:4" ht="67.5">
      <c r="A7435" s="408">
        <v>92760</v>
      </c>
      <c r="B7435" s="409" t="s">
        <v>3740</v>
      </c>
      <c r="C7435" s="408" t="s">
        <v>16</v>
      </c>
      <c r="D7435" s="408">
        <v>8.7799999999999994</v>
      </c>
    </row>
    <row r="7436" spans="1:4" ht="67.5">
      <c r="A7436" s="408">
        <v>92761</v>
      </c>
      <c r="B7436" s="409" t="s">
        <v>3741</v>
      </c>
      <c r="C7436" s="408" t="s">
        <v>16</v>
      </c>
      <c r="D7436" s="408">
        <v>8.77</v>
      </c>
    </row>
    <row r="7437" spans="1:4" ht="67.5">
      <c r="A7437" s="408">
        <v>92762</v>
      </c>
      <c r="B7437" s="409" t="s">
        <v>3742</v>
      </c>
      <c r="C7437" s="408" t="s">
        <v>16</v>
      </c>
      <c r="D7437" s="408">
        <v>7.21</v>
      </c>
    </row>
    <row r="7438" spans="1:4" ht="67.5">
      <c r="A7438" s="408">
        <v>92763</v>
      </c>
      <c r="B7438" s="409" t="s">
        <v>3743</v>
      </c>
      <c r="C7438" s="408" t="s">
        <v>16</v>
      </c>
      <c r="D7438" s="408">
        <v>6.51</v>
      </c>
    </row>
    <row r="7439" spans="1:4" ht="67.5">
      <c r="A7439" s="408">
        <v>92764</v>
      </c>
      <c r="B7439" s="409" t="s">
        <v>3744</v>
      </c>
      <c r="C7439" s="408" t="s">
        <v>16</v>
      </c>
      <c r="D7439" s="408">
        <v>6.17</v>
      </c>
    </row>
    <row r="7440" spans="1:4" ht="67.5">
      <c r="A7440" s="408">
        <v>92765</v>
      </c>
      <c r="B7440" s="409" t="s">
        <v>3745</v>
      </c>
      <c r="C7440" s="408" t="s">
        <v>16</v>
      </c>
      <c r="D7440" s="408">
        <v>5.73</v>
      </c>
    </row>
    <row r="7441" spans="1:4" ht="67.5">
      <c r="A7441" s="408">
        <v>92766</v>
      </c>
      <c r="B7441" s="409" t="s">
        <v>3746</v>
      </c>
      <c r="C7441" s="408" t="s">
        <v>16</v>
      </c>
      <c r="D7441" s="408">
        <v>6.34</v>
      </c>
    </row>
    <row r="7442" spans="1:4" ht="67.5">
      <c r="A7442" s="408">
        <v>92767</v>
      </c>
      <c r="B7442" s="409" t="s">
        <v>3747</v>
      </c>
      <c r="C7442" s="408" t="s">
        <v>16</v>
      </c>
      <c r="D7442" s="408">
        <v>9.9499999999999993</v>
      </c>
    </row>
    <row r="7443" spans="1:4" ht="67.5">
      <c r="A7443" s="408">
        <v>92768</v>
      </c>
      <c r="B7443" s="409" t="s">
        <v>3748</v>
      </c>
      <c r="C7443" s="408" t="s">
        <v>16</v>
      </c>
      <c r="D7443" s="408">
        <v>8.75</v>
      </c>
    </row>
    <row r="7444" spans="1:4" ht="67.5">
      <c r="A7444" s="408">
        <v>92769</v>
      </c>
      <c r="B7444" s="409" t="s">
        <v>3749</v>
      </c>
      <c r="C7444" s="408" t="s">
        <v>16</v>
      </c>
      <c r="D7444" s="408">
        <v>7.98</v>
      </c>
    </row>
    <row r="7445" spans="1:4" ht="67.5">
      <c r="A7445" s="408">
        <v>92770</v>
      </c>
      <c r="B7445" s="409" t="s">
        <v>3750</v>
      </c>
      <c r="C7445" s="408" t="s">
        <v>16</v>
      </c>
      <c r="D7445" s="408">
        <v>8.18</v>
      </c>
    </row>
    <row r="7446" spans="1:4" ht="67.5">
      <c r="A7446" s="408">
        <v>92771</v>
      </c>
      <c r="B7446" s="409" t="s">
        <v>3751</v>
      </c>
      <c r="C7446" s="408" t="s">
        <v>16</v>
      </c>
      <c r="D7446" s="408">
        <v>6.73</v>
      </c>
    </row>
    <row r="7447" spans="1:4" ht="67.5">
      <c r="A7447" s="408">
        <v>92772</v>
      </c>
      <c r="B7447" s="409" t="s">
        <v>3752</v>
      </c>
      <c r="C7447" s="408" t="s">
        <v>16</v>
      </c>
      <c r="D7447" s="408">
        <v>6.14</v>
      </c>
    </row>
    <row r="7448" spans="1:4" ht="67.5">
      <c r="A7448" s="408">
        <v>92773</v>
      </c>
      <c r="B7448" s="409" t="s">
        <v>3753</v>
      </c>
      <c r="C7448" s="408" t="s">
        <v>16</v>
      </c>
      <c r="D7448" s="408">
        <v>5.91</v>
      </c>
    </row>
    <row r="7449" spans="1:4" ht="67.5">
      <c r="A7449" s="408">
        <v>92774</v>
      </c>
      <c r="B7449" s="409" t="s">
        <v>3754</v>
      </c>
      <c r="C7449" s="408" t="s">
        <v>16</v>
      </c>
      <c r="D7449" s="408">
        <v>5.56</v>
      </c>
    </row>
    <row r="7450" spans="1:4" ht="67.5">
      <c r="A7450" s="408">
        <v>92775</v>
      </c>
      <c r="B7450" s="409" t="s">
        <v>3755</v>
      </c>
      <c r="C7450" s="408" t="s">
        <v>16</v>
      </c>
      <c r="D7450" s="408">
        <v>11.87</v>
      </c>
    </row>
    <row r="7451" spans="1:4" ht="67.5">
      <c r="A7451" s="408">
        <v>92776</v>
      </c>
      <c r="B7451" s="409" t="s">
        <v>3756</v>
      </c>
      <c r="C7451" s="408" t="s">
        <v>16</v>
      </c>
      <c r="D7451" s="408">
        <v>10.34</v>
      </c>
    </row>
    <row r="7452" spans="1:4" ht="67.5">
      <c r="A7452" s="408">
        <v>92777</v>
      </c>
      <c r="B7452" s="409" t="s">
        <v>3757</v>
      </c>
      <c r="C7452" s="408" t="s">
        <v>16</v>
      </c>
      <c r="D7452" s="408">
        <v>9.94</v>
      </c>
    </row>
    <row r="7453" spans="1:4" ht="67.5">
      <c r="A7453" s="408">
        <v>92778</v>
      </c>
      <c r="B7453" s="409" t="s">
        <v>3758</v>
      </c>
      <c r="C7453" s="408" t="s">
        <v>16</v>
      </c>
      <c r="D7453" s="408">
        <v>8.08</v>
      </c>
    </row>
    <row r="7454" spans="1:4" ht="67.5">
      <c r="A7454" s="408">
        <v>92779</v>
      </c>
      <c r="B7454" s="409" t="s">
        <v>3759</v>
      </c>
      <c r="C7454" s="408" t="s">
        <v>16</v>
      </c>
      <c r="D7454" s="408">
        <v>7.15</v>
      </c>
    </row>
    <row r="7455" spans="1:4" ht="67.5">
      <c r="A7455" s="408">
        <v>92780</v>
      </c>
      <c r="B7455" s="409" t="s">
        <v>3760</v>
      </c>
      <c r="C7455" s="408" t="s">
        <v>16</v>
      </c>
      <c r="D7455" s="408">
        <v>6.59</v>
      </c>
    </row>
    <row r="7456" spans="1:4" ht="67.5">
      <c r="A7456" s="408">
        <v>92781</v>
      </c>
      <c r="B7456" s="409" t="s">
        <v>3761</v>
      </c>
      <c r="C7456" s="408" t="s">
        <v>16</v>
      </c>
      <c r="D7456" s="408">
        <v>6.02</v>
      </c>
    </row>
    <row r="7457" spans="1:4" ht="67.5">
      <c r="A7457" s="408">
        <v>92782</v>
      </c>
      <c r="B7457" s="409" t="s">
        <v>3762</v>
      </c>
      <c r="C7457" s="408" t="s">
        <v>16</v>
      </c>
      <c r="D7457" s="408">
        <v>6.51</v>
      </c>
    </row>
    <row r="7458" spans="1:4" ht="67.5">
      <c r="A7458" s="408">
        <v>92783</v>
      </c>
      <c r="B7458" s="409" t="s">
        <v>3763</v>
      </c>
      <c r="C7458" s="408" t="s">
        <v>16</v>
      </c>
      <c r="D7458" s="408">
        <v>11.69</v>
      </c>
    </row>
    <row r="7459" spans="1:4" ht="67.5">
      <c r="A7459" s="408">
        <v>92784</v>
      </c>
      <c r="B7459" s="409" t="s">
        <v>3764</v>
      </c>
      <c r="C7459" s="408" t="s">
        <v>16</v>
      </c>
      <c r="D7459" s="408">
        <v>10.17</v>
      </c>
    </row>
    <row r="7460" spans="1:4" ht="67.5">
      <c r="A7460" s="408">
        <v>92785</v>
      </c>
      <c r="B7460" s="409" t="s">
        <v>3765</v>
      </c>
      <c r="C7460" s="408" t="s">
        <v>16</v>
      </c>
      <c r="D7460" s="408">
        <v>9.06</v>
      </c>
    </row>
    <row r="7461" spans="1:4" ht="67.5">
      <c r="A7461" s="408">
        <v>92786</v>
      </c>
      <c r="B7461" s="409" t="s">
        <v>3766</v>
      </c>
      <c r="C7461" s="408" t="s">
        <v>16</v>
      </c>
      <c r="D7461" s="408">
        <v>8.9600000000000009</v>
      </c>
    </row>
    <row r="7462" spans="1:4" ht="67.5">
      <c r="A7462" s="408">
        <v>92787</v>
      </c>
      <c r="B7462" s="409" t="s">
        <v>3767</v>
      </c>
      <c r="C7462" s="408" t="s">
        <v>16</v>
      </c>
      <c r="D7462" s="408">
        <v>7.3</v>
      </c>
    </row>
    <row r="7463" spans="1:4" ht="67.5">
      <c r="A7463" s="408">
        <v>92788</v>
      </c>
      <c r="B7463" s="409" t="s">
        <v>3768</v>
      </c>
      <c r="C7463" s="408" t="s">
        <v>16</v>
      </c>
      <c r="D7463" s="408">
        <v>6.56</v>
      </c>
    </row>
    <row r="7464" spans="1:4" ht="67.5">
      <c r="A7464" s="408">
        <v>92789</v>
      </c>
      <c r="B7464" s="409" t="s">
        <v>3769</v>
      </c>
      <c r="C7464" s="408" t="s">
        <v>16</v>
      </c>
      <c r="D7464" s="408">
        <v>6.17</v>
      </c>
    </row>
    <row r="7465" spans="1:4" ht="67.5">
      <c r="A7465" s="408">
        <v>92790</v>
      </c>
      <c r="B7465" s="409" t="s">
        <v>3770</v>
      </c>
      <c r="C7465" s="408" t="s">
        <v>16</v>
      </c>
      <c r="D7465" s="408">
        <v>5.71</v>
      </c>
    </row>
    <row r="7466" spans="1:4" ht="40.5">
      <c r="A7466" s="408">
        <v>92791</v>
      </c>
      <c r="B7466" s="409" t="s">
        <v>3771</v>
      </c>
      <c r="C7466" s="408" t="s">
        <v>16</v>
      </c>
      <c r="D7466" s="408">
        <v>6.83</v>
      </c>
    </row>
    <row r="7467" spans="1:4" ht="40.5">
      <c r="A7467" s="408">
        <v>92792</v>
      </c>
      <c r="B7467" s="409" t="s">
        <v>3772</v>
      </c>
      <c r="C7467" s="408" t="s">
        <v>16</v>
      </c>
      <c r="D7467" s="408">
        <v>6.43</v>
      </c>
    </row>
    <row r="7468" spans="1:4" ht="40.5">
      <c r="A7468" s="408">
        <v>92793</v>
      </c>
      <c r="B7468" s="409" t="s">
        <v>3773</v>
      </c>
      <c r="C7468" s="408" t="s">
        <v>16</v>
      </c>
      <c r="D7468" s="408">
        <v>6.95</v>
      </c>
    </row>
    <row r="7469" spans="1:4" ht="40.5">
      <c r="A7469" s="408">
        <v>92794</v>
      </c>
      <c r="B7469" s="409" t="s">
        <v>3774</v>
      </c>
      <c r="C7469" s="408" t="s">
        <v>16</v>
      </c>
      <c r="D7469" s="408">
        <v>5.77</v>
      </c>
    </row>
    <row r="7470" spans="1:4" ht="40.5">
      <c r="A7470" s="408">
        <v>92795</v>
      </c>
      <c r="B7470" s="409" t="s">
        <v>3775</v>
      </c>
      <c r="C7470" s="408" t="s">
        <v>16</v>
      </c>
      <c r="D7470" s="408">
        <v>5.4</v>
      </c>
    </row>
    <row r="7471" spans="1:4" ht="40.5">
      <c r="A7471" s="408">
        <v>92796</v>
      </c>
      <c r="B7471" s="409" t="s">
        <v>3776</v>
      </c>
      <c r="C7471" s="408" t="s">
        <v>16</v>
      </c>
      <c r="D7471" s="408">
        <v>5.33</v>
      </c>
    </row>
    <row r="7472" spans="1:4" ht="40.5">
      <c r="A7472" s="408">
        <v>92797</v>
      </c>
      <c r="B7472" s="409" t="s">
        <v>3777</v>
      </c>
      <c r="C7472" s="408" t="s">
        <v>16</v>
      </c>
      <c r="D7472" s="408">
        <v>5.09</v>
      </c>
    </row>
    <row r="7473" spans="1:4" ht="40.5">
      <c r="A7473" s="408">
        <v>92798</v>
      </c>
      <c r="B7473" s="409" t="s">
        <v>3778</v>
      </c>
      <c r="C7473" s="408" t="s">
        <v>16</v>
      </c>
      <c r="D7473" s="408">
        <v>5.85</v>
      </c>
    </row>
    <row r="7474" spans="1:4" ht="27">
      <c r="A7474" s="408">
        <v>92799</v>
      </c>
      <c r="B7474" s="409" t="s">
        <v>3779</v>
      </c>
      <c r="C7474" s="408" t="s">
        <v>16</v>
      </c>
      <c r="D7474" s="408">
        <v>7.16</v>
      </c>
    </row>
    <row r="7475" spans="1:4" ht="27">
      <c r="A7475" s="408">
        <v>92800</v>
      </c>
      <c r="B7475" s="409" t="s">
        <v>3780</v>
      </c>
      <c r="C7475" s="408" t="s">
        <v>16</v>
      </c>
      <c r="D7475" s="408">
        <v>6.45</v>
      </c>
    </row>
    <row r="7476" spans="1:4" ht="27">
      <c r="A7476" s="408">
        <v>92801</v>
      </c>
      <c r="B7476" s="409" t="s">
        <v>3781</v>
      </c>
      <c r="C7476" s="408" t="s">
        <v>16</v>
      </c>
      <c r="D7476" s="408">
        <v>6.21</v>
      </c>
    </row>
    <row r="7477" spans="1:4" ht="27">
      <c r="A7477" s="408">
        <v>92802</v>
      </c>
      <c r="B7477" s="409" t="s">
        <v>3782</v>
      </c>
      <c r="C7477" s="408" t="s">
        <v>16</v>
      </c>
      <c r="D7477" s="408">
        <v>6.83</v>
      </c>
    </row>
    <row r="7478" spans="1:4" ht="27">
      <c r="A7478" s="408">
        <v>92803</v>
      </c>
      <c r="B7478" s="409" t="s">
        <v>3783</v>
      </c>
      <c r="C7478" s="408" t="s">
        <v>16</v>
      </c>
      <c r="D7478" s="408">
        <v>5.69</v>
      </c>
    </row>
    <row r="7479" spans="1:4" ht="27">
      <c r="A7479" s="408">
        <v>92804</v>
      </c>
      <c r="B7479" s="409" t="s">
        <v>3784</v>
      </c>
      <c r="C7479" s="408" t="s">
        <v>16</v>
      </c>
      <c r="D7479" s="408">
        <v>5.35</v>
      </c>
    </row>
    <row r="7480" spans="1:4" ht="27">
      <c r="A7480" s="408">
        <v>92805</v>
      </c>
      <c r="B7480" s="409" t="s">
        <v>3785</v>
      </c>
      <c r="C7480" s="408" t="s">
        <v>16</v>
      </c>
      <c r="D7480" s="408">
        <v>5.31</v>
      </c>
    </row>
    <row r="7481" spans="1:4" ht="27">
      <c r="A7481" s="408">
        <v>92806</v>
      </c>
      <c r="B7481" s="409" t="s">
        <v>3786</v>
      </c>
      <c r="C7481" s="408" t="s">
        <v>16</v>
      </c>
      <c r="D7481" s="408">
        <v>5.08</v>
      </c>
    </row>
    <row r="7482" spans="1:4" ht="27">
      <c r="A7482" s="408">
        <v>92875</v>
      </c>
      <c r="B7482" s="409" t="s">
        <v>3844</v>
      </c>
      <c r="C7482" s="408" t="s">
        <v>16</v>
      </c>
      <c r="D7482" s="408">
        <v>5.47</v>
      </c>
    </row>
    <row r="7483" spans="1:4" ht="27">
      <c r="A7483" s="408">
        <v>92876</v>
      </c>
      <c r="B7483" s="409" t="s">
        <v>3845</v>
      </c>
      <c r="C7483" s="408" t="s">
        <v>16</v>
      </c>
      <c r="D7483" s="408">
        <v>5.2</v>
      </c>
    </row>
    <row r="7484" spans="1:4" ht="27">
      <c r="A7484" s="408">
        <v>92877</v>
      </c>
      <c r="B7484" s="409" t="s">
        <v>3846</v>
      </c>
      <c r="C7484" s="408" t="s">
        <v>16</v>
      </c>
      <c r="D7484" s="408">
        <v>4.7</v>
      </c>
    </row>
    <row r="7485" spans="1:4" ht="27">
      <c r="A7485" s="408">
        <v>92878</v>
      </c>
      <c r="B7485" s="409" t="s">
        <v>3847</v>
      </c>
      <c r="C7485" s="408" t="s">
        <v>16</v>
      </c>
      <c r="D7485" s="408">
        <v>4.62</v>
      </c>
    </row>
    <row r="7486" spans="1:4" ht="27">
      <c r="A7486" s="408">
        <v>92879</v>
      </c>
      <c r="B7486" s="409" t="s">
        <v>3848</v>
      </c>
      <c r="C7486" s="408" t="s">
        <v>16</v>
      </c>
      <c r="D7486" s="408">
        <v>4.55</v>
      </c>
    </row>
    <row r="7487" spans="1:4" ht="27">
      <c r="A7487" s="408">
        <v>92880</v>
      </c>
      <c r="B7487" s="409" t="s">
        <v>3849</v>
      </c>
      <c r="C7487" s="408" t="s">
        <v>16</v>
      </c>
      <c r="D7487" s="408">
        <v>4.6399999999999997</v>
      </c>
    </row>
    <row r="7488" spans="1:4" ht="27">
      <c r="A7488" s="408">
        <v>92881</v>
      </c>
      <c r="B7488" s="409" t="s">
        <v>3850</v>
      </c>
      <c r="C7488" s="408" t="s">
        <v>16</v>
      </c>
      <c r="D7488" s="408">
        <v>4.62</v>
      </c>
    </row>
    <row r="7489" spans="1:4" ht="27">
      <c r="A7489" s="408">
        <v>92882</v>
      </c>
      <c r="B7489" s="409" t="s">
        <v>3851</v>
      </c>
      <c r="C7489" s="408" t="s">
        <v>16</v>
      </c>
      <c r="D7489" s="408">
        <v>7.82</v>
      </c>
    </row>
    <row r="7490" spans="1:4" ht="27">
      <c r="A7490" s="408">
        <v>92883</v>
      </c>
      <c r="B7490" s="409" t="s">
        <v>3852</v>
      </c>
      <c r="C7490" s="408" t="s">
        <v>16</v>
      </c>
      <c r="D7490" s="408">
        <v>7.02</v>
      </c>
    </row>
    <row r="7491" spans="1:4" ht="27">
      <c r="A7491" s="408">
        <v>92884</v>
      </c>
      <c r="B7491" s="409" t="s">
        <v>3853</v>
      </c>
      <c r="C7491" s="408" t="s">
        <v>16</v>
      </c>
      <c r="D7491" s="408">
        <v>6.14</v>
      </c>
    </row>
    <row r="7492" spans="1:4" ht="27">
      <c r="A7492" s="408">
        <v>92885</v>
      </c>
      <c r="B7492" s="409" t="s">
        <v>3854</v>
      </c>
      <c r="C7492" s="408" t="s">
        <v>16</v>
      </c>
      <c r="D7492" s="408">
        <v>5.73</v>
      </c>
    </row>
    <row r="7493" spans="1:4" ht="27">
      <c r="A7493" s="408">
        <v>92886</v>
      </c>
      <c r="B7493" s="409" t="s">
        <v>3855</v>
      </c>
      <c r="C7493" s="408" t="s">
        <v>16</v>
      </c>
      <c r="D7493" s="408">
        <v>5.39</v>
      </c>
    </row>
    <row r="7494" spans="1:4" ht="27">
      <c r="A7494" s="408">
        <v>92887</v>
      </c>
      <c r="B7494" s="409" t="s">
        <v>3856</v>
      </c>
      <c r="C7494" s="408" t="s">
        <v>16</v>
      </c>
      <c r="D7494" s="408">
        <v>5.28</v>
      </c>
    </row>
    <row r="7495" spans="1:4" ht="27">
      <c r="A7495" s="408">
        <v>92888</v>
      </c>
      <c r="B7495" s="409" t="s">
        <v>3857</v>
      </c>
      <c r="C7495" s="408" t="s">
        <v>16</v>
      </c>
      <c r="D7495" s="408">
        <v>5.1100000000000003</v>
      </c>
    </row>
    <row r="7496" spans="1:4" ht="54">
      <c r="A7496" s="408">
        <v>92915</v>
      </c>
      <c r="B7496" s="409" t="s">
        <v>5632</v>
      </c>
      <c r="C7496" s="408" t="s">
        <v>16</v>
      </c>
      <c r="D7496" s="408">
        <v>10.83</v>
      </c>
    </row>
    <row r="7497" spans="1:4" ht="54">
      <c r="A7497" s="408">
        <v>92916</v>
      </c>
      <c r="B7497" s="409" t="s">
        <v>5633</v>
      </c>
      <c r="C7497" s="408" t="s">
        <v>16</v>
      </c>
      <c r="D7497" s="408">
        <v>9.5500000000000007</v>
      </c>
    </row>
    <row r="7498" spans="1:4" ht="54">
      <c r="A7498" s="408">
        <v>92917</v>
      </c>
      <c r="B7498" s="409" t="s">
        <v>5634</v>
      </c>
      <c r="C7498" s="408" t="s">
        <v>16</v>
      </c>
      <c r="D7498" s="408">
        <v>9.36</v>
      </c>
    </row>
    <row r="7499" spans="1:4" ht="54">
      <c r="A7499" s="408">
        <v>92919</v>
      </c>
      <c r="B7499" s="409" t="s">
        <v>5635</v>
      </c>
      <c r="C7499" s="408" t="s">
        <v>16</v>
      </c>
      <c r="D7499" s="408">
        <v>7.65</v>
      </c>
    </row>
    <row r="7500" spans="1:4" ht="54">
      <c r="A7500" s="408">
        <v>92921</v>
      </c>
      <c r="B7500" s="409" t="s">
        <v>5636</v>
      </c>
      <c r="C7500" s="408" t="s">
        <v>16</v>
      </c>
      <c r="D7500" s="408">
        <v>6.83</v>
      </c>
    </row>
    <row r="7501" spans="1:4" ht="54">
      <c r="A7501" s="408">
        <v>92922</v>
      </c>
      <c r="B7501" s="409" t="s">
        <v>5637</v>
      </c>
      <c r="C7501" s="408" t="s">
        <v>16</v>
      </c>
      <c r="D7501" s="408">
        <v>6.38</v>
      </c>
    </row>
    <row r="7502" spans="1:4" ht="54">
      <c r="A7502" s="408">
        <v>92923</v>
      </c>
      <c r="B7502" s="409" t="s">
        <v>5638</v>
      </c>
      <c r="C7502" s="408" t="s">
        <v>16</v>
      </c>
      <c r="D7502" s="408">
        <v>5.87</v>
      </c>
    </row>
    <row r="7503" spans="1:4" ht="54">
      <c r="A7503" s="408">
        <v>92924</v>
      </c>
      <c r="B7503" s="409" t="s">
        <v>5639</v>
      </c>
      <c r="C7503" s="408" t="s">
        <v>16</v>
      </c>
      <c r="D7503" s="408">
        <v>6.42</v>
      </c>
    </row>
    <row r="7504" spans="1:4" ht="40.5">
      <c r="A7504" s="408">
        <v>95445</v>
      </c>
      <c r="B7504" s="409" t="s">
        <v>4615</v>
      </c>
      <c r="C7504" s="408" t="s">
        <v>16</v>
      </c>
      <c r="D7504" s="408">
        <v>5.46</v>
      </c>
    </row>
    <row r="7505" spans="1:4" ht="40.5">
      <c r="A7505" s="408">
        <v>95446</v>
      </c>
      <c r="B7505" s="409" t="s">
        <v>4616</v>
      </c>
      <c r="C7505" s="408" t="s">
        <v>16</v>
      </c>
      <c r="D7505" s="408">
        <v>5.6</v>
      </c>
    </row>
    <row r="7506" spans="1:4" ht="54">
      <c r="A7506" s="408">
        <v>95576</v>
      </c>
      <c r="B7506" s="409" t="s">
        <v>5766</v>
      </c>
      <c r="C7506" s="408" t="s">
        <v>16</v>
      </c>
      <c r="D7506" s="408">
        <v>8.9</v>
      </c>
    </row>
    <row r="7507" spans="1:4" ht="40.5">
      <c r="A7507" s="408">
        <v>95577</v>
      </c>
      <c r="B7507" s="409" t="s">
        <v>4639</v>
      </c>
      <c r="C7507" s="408" t="s">
        <v>16</v>
      </c>
      <c r="D7507" s="408">
        <v>7.38</v>
      </c>
    </row>
    <row r="7508" spans="1:4" ht="54">
      <c r="A7508" s="408">
        <v>95578</v>
      </c>
      <c r="B7508" s="409" t="s">
        <v>5767</v>
      </c>
      <c r="C7508" s="408" t="s">
        <v>16</v>
      </c>
      <c r="D7508" s="408">
        <v>6.74</v>
      </c>
    </row>
    <row r="7509" spans="1:4" ht="40.5">
      <c r="A7509" s="408">
        <v>95579</v>
      </c>
      <c r="B7509" s="409" t="s">
        <v>4640</v>
      </c>
      <c r="C7509" s="408" t="s">
        <v>16</v>
      </c>
      <c r="D7509" s="408">
        <v>6.42</v>
      </c>
    </row>
    <row r="7510" spans="1:4" ht="40.5">
      <c r="A7510" s="408">
        <v>95580</v>
      </c>
      <c r="B7510" s="409" t="s">
        <v>4641</v>
      </c>
      <c r="C7510" s="408" t="s">
        <v>16</v>
      </c>
      <c r="D7510" s="408">
        <v>6.02</v>
      </c>
    </row>
    <row r="7511" spans="1:4" ht="40.5">
      <c r="A7511" s="408">
        <v>95581</v>
      </c>
      <c r="B7511" s="409" t="s">
        <v>4642</v>
      </c>
      <c r="C7511" s="408" t="s">
        <v>16</v>
      </c>
      <c r="D7511" s="408">
        <v>6.64</v>
      </c>
    </row>
    <row r="7512" spans="1:4" ht="40.5">
      <c r="A7512" s="408">
        <v>95583</v>
      </c>
      <c r="B7512" s="409" t="s">
        <v>4643</v>
      </c>
      <c r="C7512" s="408" t="s">
        <v>16</v>
      </c>
      <c r="D7512" s="408">
        <v>11.2</v>
      </c>
    </row>
    <row r="7513" spans="1:4" ht="40.5">
      <c r="A7513" s="408">
        <v>95584</v>
      </c>
      <c r="B7513" s="409" t="s">
        <v>4644</v>
      </c>
      <c r="C7513" s="408" t="s">
        <v>16</v>
      </c>
      <c r="D7513" s="408">
        <v>9.25</v>
      </c>
    </row>
    <row r="7514" spans="1:4" ht="54">
      <c r="A7514" s="408">
        <v>95585</v>
      </c>
      <c r="B7514" s="409" t="s">
        <v>5768</v>
      </c>
      <c r="C7514" s="408" t="s">
        <v>16</v>
      </c>
      <c r="D7514" s="408">
        <v>9.25</v>
      </c>
    </row>
    <row r="7515" spans="1:4" ht="40.5">
      <c r="A7515" s="408">
        <v>95586</v>
      </c>
      <c r="B7515" s="409" t="s">
        <v>4645</v>
      </c>
      <c r="C7515" s="408" t="s">
        <v>16</v>
      </c>
      <c r="D7515" s="408">
        <v>7.64</v>
      </c>
    </row>
    <row r="7516" spans="1:4" ht="54">
      <c r="A7516" s="408">
        <v>95587</v>
      </c>
      <c r="B7516" s="409" t="s">
        <v>5769</v>
      </c>
      <c r="C7516" s="408" t="s">
        <v>16</v>
      </c>
      <c r="D7516" s="408">
        <v>6.97</v>
      </c>
    </row>
    <row r="7517" spans="1:4" ht="40.5">
      <c r="A7517" s="408">
        <v>95588</v>
      </c>
      <c r="B7517" s="409" t="s">
        <v>4646</v>
      </c>
      <c r="C7517" s="408" t="s">
        <v>16</v>
      </c>
      <c r="D7517" s="408">
        <v>6.6</v>
      </c>
    </row>
    <row r="7518" spans="1:4" ht="40.5">
      <c r="A7518" s="408">
        <v>95589</v>
      </c>
      <c r="B7518" s="409" t="s">
        <v>4647</v>
      </c>
      <c r="C7518" s="408" t="s">
        <v>16</v>
      </c>
      <c r="D7518" s="408">
        <v>6.17</v>
      </c>
    </row>
    <row r="7519" spans="1:4" ht="40.5">
      <c r="A7519" s="408">
        <v>95590</v>
      </c>
      <c r="B7519" s="409" t="s">
        <v>4648</v>
      </c>
      <c r="C7519" s="408" t="s">
        <v>16</v>
      </c>
      <c r="D7519" s="408">
        <v>6.76</v>
      </c>
    </row>
    <row r="7520" spans="1:4" ht="40.5">
      <c r="A7520" s="408">
        <v>95592</v>
      </c>
      <c r="B7520" s="409" t="s">
        <v>4649</v>
      </c>
      <c r="C7520" s="408" t="s">
        <v>16</v>
      </c>
      <c r="D7520" s="408">
        <v>13.67</v>
      </c>
    </row>
    <row r="7521" spans="1:4" ht="40.5">
      <c r="A7521" s="408">
        <v>95593</v>
      </c>
      <c r="B7521" s="409" t="s">
        <v>4650</v>
      </c>
      <c r="C7521" s="408" t="s">
        <v>16</v>
      </c>
      <c r="D7521" s="408">
        <v>10.76</v>
      </c>
    </row>
    <row r="7522" spans="1:4" ht="54">
      <c r="A7522" s="408">
        <v>95943</v>
      </c>
      <c r="B7522" s="409" t="s">
        <v>4771</v>
      </c>
      <c r="C7522" s="408" t="s">
        <v>16</v>
      </c>
      <c r="D7522" s="408">
        <v>14.34</v>
      </c>
    </row>
    <row r="7523" spans="1:4" ht="54">
      <c r="A7523" s="408">
        <v>95944</v>
      </c>
      <c r="B7523" s="409" t="s">
        <v>4772</v>
      </c>
      <c r="C7523" s="408" t="s">
        <v>16</v>
      </c>
      <c r="D7523" s="408">
        <v>12.65</v>
      </c>
    </row>
    <row r="7524" spans="1:4" ht="54">
      <c r="A7524" s="408">
        <v>95945</v>
      </c>
      <c r="B7524" s="409" t="s">
        <v>4773</v>
      </c>
      <c r="C7524" s="408" t="s">
        <v>16</v>
      </c>
      <c r="D7524" s="408">
        <v>10.76</v>
      </c>
    </row>
    <row r="7525" spans="1:4" ht="54">
      <c r="A7525" s="408">
        <v>95946</v>
      </c>
      <c r="B7525" s="409" t="s">
        <v>4774</v>
      </c>
      <c r="C7525" s="408" t="s">
        <v>16</v>
      </c>
      <c r="D7525" s="408">
        <v>7.94</v>
      </c>
    </row>
    <row r="7526" spans="1:4" ht="54">
      <c r="A7526" s="408">
        <v>95947</v>
      </c>
      <c r="B7526" s="409" t="s">
        <v>4775</v>
      </c>
      <c r="C7526" s="408" t="s">
        <v>16</v>
      </c>
      <c r="D7526" s="408">
        <v>6.52</v>
      </c>
    </row>
    <row r="7527" spans="1:4" ht="54">
      <c r="A7527" s="408">
        <v>95948</v>
      </c>
      <c r="B7527" s="409" t="s">
        <v>4776</v>
      </c>
      <c r="C7527" s="408" t="s">
        <v>16</v>
      </c>
      <c r="D7527" s="408">
        <v>5.74</v>
      </c>
    </row>
    <row r="7528" spans="1:4" ht="40.5">
      <c r="A7528" s="408">
        <v>96544</v>
      </c>
      <c r="B7528" s="409" t="s">
        <v>4927</v>
      </c>
      <c r="C7528" s="408" t="s">
        <v>16</v>
      </c>
      <c r="D7528" s="408">
        <v>10.3</v>
      </c>
    </row>
    <row r="7529" spans="1:4" ht="40.5">
      <c r="A7529" s="408">
        <v>96545</v>
      </c>
      <c r="B7529" s="409" t="s">
        <v>4928</v>
      </c>
      <c r="C7529" s="408" t="s">
        <v>16</v>
      </c>
      <c r="D7529" s="408">
        <v>9.9499999999999993</v>
      </c>
    </row>
    <row r="7530" spans="1:4" ht="40.5">
      <c r="A7530" s="408">
        <v>96546</v>
      </c>
      <c r="B7530" s="409" t="s">
        <v>4929</v>
      </c>
      <c r="C7530" s="408" t="s">
        <v>16</v>
      </c>
      <c r="D7530" s="408">
        <v>8.14</v>
      </c>
    </row>
    <row r="7531" spans="1:4" ht="40.5">
      <c r="A7531" s="408">
        <v>96547</v>
      </c>
      <c r="B7531" s="409" t="s">
        <v>4930</v>
      </c>
      <c r="C7531" s="408" t="s">
        <v>16</v>
      </c>
      <c r="D7531" s="408">
        <v>7.26</v>
      </c>
    </row>
    <row r="7532" spans="1:4" ht="40.5">
      <c r="A7532" s="408">
        <v>96548</v>
      </c>
      <c r="B7532" s="409" t="s">
        <v>4931</v>
      </c>
      <c r="C7532" s="408" t="s">
        <v>16</v>
      </c>
      <c r="D7532" s="408">
        <v>6.75</v>
      </c>
    </row>
    <row r="7533" spans="1:4" ht="40.5">
      <c r="A7533" s="408">
        <v>96549</v>
      </c>
      <c r="B7533" s="409" t="s">
        <v>4932</v>
      </c>
      <c r="C7533" s="408" t="s">
        <v>16</v>
      </c>
      <c r="D7533" s="408">
        <v>6.22</v>
      </c>
    </row>
    <row r="7534" spans="1:4" ht="40.5">
      <c r="A7534" s="408">
        <v>96550</v>
      </c>
      <c r="B7534" s="409" t="s">
        <v>4933</v>
      </c>
      <c r="C7534" s="408" t="s">
        <v>16</v>
      </c>
      <c r="D7534" s="408">
        <v>6.74</v>
      </c>
    </row>
    <row r="7535" spans="1:4" ht="27">
      <c r="A7535" s="408">
        <v>40780</v>
      </c>
      <c r="B7535" s="409" t="s">
        <v>103</v>
      </c>
      <c r="C7535" s="408" t="s">
        <v>42</v>
      </c>
      <c r="D7535" s="408">
        <v>8.76</v>
      </c>
    </row>
    <row r="7536" spans="1:4" ht="27">
      <c r="A7536" s="408" t="s">
        <v>5567</v>
      </c>
      <c r="B7536" s="409" t="s">
        <v>45</v>
      </c>
      <c r="C7536" s="408" t="s">
        <v>27</v>
      </c>
      <c r="D7536" s="408">
        <v>97.57</v>
      </c>
    </row>
    <row r="7537" spans="1:4" ht="27">
      <c r="A7537" s="408">
        <v>89993</v>
      </c>
      <c r="B7537" s="409" t="s">
        <v>645</v>
      </c>
      <c r="C7537" s="408" t="s">
        <v>27</v>
      </c>
      <c r="D7537" s="408">
        <v>611.51</v>
      </c>
    </row>
    <row r="7538" spans="1:4" ht="40.5">
      <c r="A7538" s="408">
        <v>89994</v>
      </c>
      <c r="B7538" s="409" t="s">
        <v>2758</v>
      </c>
      <c r="C7538" s="408" t="s">
        <v>27</v>
      </c>
      <c r="D7538" s="408">
        <v>514.42999999999995</v>
      </c>
    </row>
    <row r="7539" spans="1:4" ht="40.5">
      <c r="A7539" s="408">
        <v>89995</v>
      </c>
      <c r="B7539" s="409" t="s">
        <v>2759</v>
      </c>
      <c r="C7539" s="408" t="s">
        <v>27</v>
      </c>
      <c r="D7539" s="408">
        <v>586.67999999999995</v>
      </c>
    </row>
    <row r="7540" spans="1:4" ht="54">
      <c r="A7540" s="408">
        <v>90278</v>
      </c>
      <c r="B7540" s="409" t="s">
        <v>2785</v>
      </c>
      <c r="C7540" s="408" t="s">
        <v>27</v>
      </c>
      <c r="D7540" s="408">
        <v>295.16000000000003</v>
      </c>
    </row>
    <row r="7541" spans="1:4" ht="54">
      <c r="A7541" s="408">
        <v>90279</v>
      </c>
      <c r="B7541" s="409" t="s">
        <v>2786</v>
      </c>
      <c r="C7541" s="408" t="s">
        <v>27</v>
      </c>
      <c r="D7541" s="408">
        <v>314.29000000000002</v>
      </c>
    </row>
    <row r="7542" spans="1:4" ht="54">
      <c r="A7542" s="408">
        <v>90280</v>
      </c>
      <c r="B7542" s="409" t="s">
        <v>2787</v>
      </c>
      <c r="C7542" s="408" t="s">
        <v>27</v>
      </c>
      <c r="D7542" s="408">
        <v>349.98</v>
      </c>
    </row>
    <row r="7543" spans="1:4" ht="54">
      <c r="A7543" s="408">
        <v>90281</v>
      </c>
      <c r="B7543" s="409" t="s">
        <v>2788</v>
      </c>
      <c r="C7543" s="408" t="s">
        <v>27</v>
      </c>
      <c r="D7543" s="408">
        <v>399.92</v>
      </c>
    </row>
    <row r="7544" spans="1:4" ht="54">
      <c r="A7544" s="408">
        <v>90282</v>
      </c>
      <c r="B7544" s="409" t="s">
        <v>2789</v>
      </c>
      <c r="C7544" s="408" t="s">
        <v>27</v>
      </c>
      <c r="D7544" s="408">
        <v>299.92</v>
      </c>
    </row>
    <row r="7545" spans="1:4" ht="54">
      <c r="A7545" s="408">
        <v>90283</v>
      </c>
      <c r="B7545" s="409" t="s">
        <v>2790</v>
      </c>
      <c r="C7545" s="408" t="s">
        <v>27</v>
      </c>
      <c r="D7545" s="408">
        <v>320.42</v>
      </c>
    </row>
    <row r="7546" spans="1:4" ht="54">
      <c r="A7546" s="408">
        <v>90284</v>
      </c>
      <c r="B7546" s="409" t="s">
        <v>2791</v>
      </c>
      <c r="C7546" s="408" t="s">
        <v>27</v>
      </c>
      <c r="D7546" s="408">
        <v>356.98</v>
      </c>
    </row>
    <row r="7547" spans="1:4" ht="54">
      <c r="A7547" s="408">
        <v>90285</v>
      </c>
      <c r="B7547" s="409" t="s">
        <v>2792</v>
      </c>
      <c r="C7547" s="408" t="s">
        <v>27</v>
      </c>
      <c r="D7547" s="408">
        <v>409.9</v>
      </c>
    </row>
    <row r="7548" spans="1:4" ht="81">
      <c r="A7548" s="408">
        <v>90853</v>
      </c>
      <c r="B7548" s="409" t="s">
        <v>12153</v>
      </c>
      <c r="C7548" s="408" t="s">
        <v>27</v>
      </c>
      <c r="D7548" s="408">
        <v>455.07</v>
      </c>
    </row>
    <row r="7549" spans="1:4" ht="81">
      <c r="A7549" s="408">
        <v>90854</v>
      </c>
      <c r="B7549" s="409" t="s">
        <v>12154</v>
      </c>
      <c r="C7549" s="408" t="s">
        <v>27</v>
      </c>
      <c r="D7549" s="408">
        <v>441.36</v>
      </c>
    </row>
    <row r="7550" spans="1:4" ht="81">
      <c r="A7550" s="408">
        <v>90855</v>
      </c>
      <c r="B7550" s="409" t="s">
        <v>12155</v>
      </c>
      <c r="C7550" s="408" t="s">
        <v>27</v>
      </c>
      <c r="D7550" s="408">
        <v>481.48</v>
      </c>
    </row>
    <row r="7551" spans="1:4" ht="81">
      <c r="A7551" s="408">
        <v>90856</v>
      </c>
      <c r="B7551" s="409" t="s">
        <v>12156</v>
      </c>
      <c r="C7551" s="408" t="s">
        <v>27</v>
      </c>
      <c r="D7551" s="408">
        <v>458.42</v>
      </c>
    </row>
    <row r="7552" spans="1:4" ht="81">
      <c r="A7552" s="408">
        <v>90857</v>
      </c>
      <c r="B7552" s="409" t="s">
        <v>12157</v>
      </c>
      <c r="C7552" s="408" t="s">
        <v>27</v>
      </c>
      <c r="D7552" s="408">
        <v>443.57</v>
      </c>
    </row>
    <row r="7553" spans="1:4" ht="81">
      <c r="A7553" s="408">
        <v>90858</v>
      </c>
      <c r="B7553" s="409" t="s">
        <v>12158</v>
      </c>
      <c r="C7553" s="408" t="s">
        <v>27</v>
      </c>
      <c r="D7553" s="408">
        <v>496.74</v>
      </c>
    </row>
    <row r="7554" spans="1:4" ht="81">
      <c r="A7554" s="408">
        <v>90859</v>
      </c>
      <c r="B7554" s="409" t="s">
        <v>12159</v>
      </c>
      <c r="C7554" s="408" t="s">
        <v>27</v>
      </c>
      <c r="D7554" s="408">
        <v>434.29</v>
      </c>
    </row>
    <row r="7555" spans="1:4" ht="81">
      <c r="A7555" s="408">
        <v>90860</v>
      </c>
      <c r="B7555" s="409" t="s">
        <v>12160</v>
      </c>
      <c r="C7555" s="408" t="s">
        <v>27</v>
      </c>
      <c r="D7555" s="408">
        <v>438.91</v>
      </c>
    </row>
    <row r="7556" spans="1:4" ht="67.5">
      <c r="A7556" s="408">
        <v>90861</v>
      </c>
      <c r="B7556" s="409" t="s">
        <v>12161</v>
      </c>
      <c r="C7556" s="408" t="s">
        <v>27</v>
      </c>
      <c r="D7556" s="408">
        <v>447.79</v>
      </c>
    </row>
    <row r="7557" spans="1:4" ht="67.5">
      <c r="A7557" s="408">
        <v>90862</v>
      </c>
      <c r="B7557" s="409" t="s">
        <v>12162</v>
      </c>
      <c r="C7557" s="408" t="s">
        <v>27</v>
      </c>
      <c r="D7557" s="408">
        <v>408.51</v>
      </c>
    </row>
    <row r="7558" spans="1:4" ht="67.5">
      <c r="A7558" s="408">
        <v>92718</v>
      </c>
      <c r="B7558" s="409" t="s">
        <v>3713</v>
      </c>
      <c r="C7558" s="408" t="s">
        <v>27</v>
      </c>
      <c r="D7558" s="408">
        <v>512.92999999999995</v>
      </c>
    </row>
    <row r="7559" spans="1:4" ht="67.5">
      <c r="A7559" s="408">
        <v>92719</v>
      </c>
      <c r="B7559" s="409" t="s">
        <v>3714</v>
      </c>
      <c r="C7559" s="408" t="s">
        <v>27</v>
      </c>
      <c r="D7559" s="408">
        <v>390.83</v>
      </c>
    </row>
    <row r="7560" spans="1:4" ht="67.5">
      <c r="A7560" s="408">
        <v>92720</v>
      </c>
      <c r="B7560" s="409" t="s">
        <v>3715</v>
      </c>
      <c r="C7560" s="408" t="s">
        <v>27</v>
      </c>
      <c r="D7560" s="408">
        <v>447.52</v>
      </c>
    </row>
    <row r="7561" spans="1:4" ht="67.5">
      <c r="A7561" s="408">
        <v>92721</v>
      </c>
      <c r="B7561" s="409" t="s">
        <v>3716</v>
      </c>
      <c r="C7561" s="408" t="s">
        <v>27</v>
      </c>
      <c r="D7561" s="408">
        <v>383.35</v>
      </c>
    </row>
    <row r="7562" spans="1:4" ht="67.5">
      <c r="A7562" s="408">
        <v>92722</v>
      </c>
      <c r="B7562" s="409" t="s">
        <v>3717</v>
      </c>
      <c r="C7562" s="408" t="s">
        <v>27</v>
      </c>
      <c r="D7562" s="408">
        <v>444.41</v>
      </c>
    </row>
    <row r="7563" spans="1:4" ht="81">
      <c r="A7563" s="408">
        <v>92723</v>
      </c>
      <c r="B7563" s="409" t="s">
        <v>3718</v>
      </c>
      <c r="C7563" s="408" t="s">
        <v>27</v>
      </c>
      <c r="D7563" s="408">
        <v>430.83</v>
      </c>
    </row>
    <row r="7564" spans="1:4" ht="67.5">
      <c r="A7564" s="408">
        <v>92724</v>
      </c>
      <c r="B7564" s="409" t="s">
        <v>3719</v>
      </c>
      <c r="C7564" s="408" t="s">
        <v>27</v>
      </c>
      <c r="D7564" s="408">
        <v>428.11</v>
      </c>
    </row>
    <row r="7565" spans="1:4" ht="81">
      <c r="A7565" s="408">
        <v>92725</v>
      </c>
      <c r="B7565" s="409" t="s">
        <v>3720</v>
      </c>
      <c r="C7565" s="408" t="s">
        <v>27</v>
      </c>
      <c r="D7565" s="408">
        <v>426.96</v>
      </c>
    </row>
    <row r="7566" spans="1:4" ht="81">
      <c r="A7566" s="408">
        <v>92726</v>
      </c>
      <c r="B7566" s="409" t="s">
        <v>3721</v>
      </c>
      <c r="C7566" s="408" t="s">
        <v>27</v>
      </c>
      <c r="D7566" s="408">
        <v>425.05</v>
      </c>
    </row>
    <row r="7567" spans="1:4" ht="94.5">
      <c r="A7567" s="408">
        <v>92727</v>
      </c>
      <c r="B7567" s="409" t="s">
        <v>3722</v>
      </c>
      <c r="C7567" s="408" t="s">
        <v>27</v>
      </c>
      <c r="D7567" s="408">
        <v>454.78</v>
      </c>
    </row>
    <row r="7568" spans="1:4" ht="94.5">
      <c r="A7568" s="408">
        <v>92728</v>
      </c>
      <c r="B7568" s="409" t="s">
        <v>3723</v>
      </c>
      <c r="C7568" s="408" t="s">
        <v>27</v>
      </c>
      <c r="D7568" s="408">
        <v>435.27</v>
      </c>
    </row>
    <row r="7569" spans="1:4" ht="94.5">
      <c r="A7569" s="408">
        <v>92729</v>
      </c>
      <c r="B7569" s="409" t="s">
        <v>12163</v>
      </c>
      <c r="C7569" s="408" t="s">
        <v>27</v>
      </c>
      <c r="D7569" s="408">
        <v>426.99</v>
      </c>
    </row>
    <row r="7570" spans="1:4" ht="94.5">
      <c r="A7570" s="408">
        <v>92730</v>
      </c>
      <c r="B7570" s="409" t="s">
        <v>3724</v>
      </c>
      <c r="C7570" s="408" t="s">
        <v>27</v>
      </c>
      <c r="D7570" s="408">
        <v>413.22</v>
      </c>
    </row>
    <row r="7571" spans="1:4" ht="94.5">
      <c r="A7571" s="408">
        <v>92731</v>
      </c>
      <c r="B7571" s="409" t="s">
        <v>3725</v>
      </c>
      <c r="C7571" s="408" t="s">
        <v>27</v>
      </c>
      <c r="D7571" s="408">
        <v>429.28</v>
      </c>
    </row>
    <row r="7572" spans="1:4" ht="94.5">
      <c r="A7572" s="408">
        <v>92732</v>
      </c>
      <c r="B7572" s="409" t="s">
        <v>3726</v>
      </c>
      <c r="C7572" s="408" t="s">
        <v>27</v>
      </c>
      <c r="D7572" s="408">
        <v>415.88</v>
      </c>
    </row>
    <row r="7573" spans="1:4" ht="94.5">
      <c r="A7573" s="408">
        <v>92733</v>
      </c>
      <c r="B7573" s="409" t="s">
        <v>3727</v>
      </c>
      <c r="C7573" s="408" t="s">
        <v>27</v>
      </c>
      <c r="D7573" s="408">
        <v>410.17</v>
      </c>
    </row>
    <row r="7574" spans="1:4" ht="94.5">
      <c r="A7574" s="408">
        <v>92734</v>
      </c>
      <c r="B7574" s="409" t="s">
        <v>3728</v>
      </c>
      <c r="C7574" s="408" t="s">
        <v>27</v>
      </c>
      <c r="D7574" s="408">
        <v>400.72</v>
      </c>
    </row>
    <row r="7575" spans="1:4" ht="94.5">
      <c r="A7575" s="408">
        <v>92735</v>
      </c>
      <c r="B7575" s="409" t="s">
        <v>3729</v>
      </c>
      <c r="C7575" s="408" t="s">
        <v>27</v>
      </c>
      <c r="D7575" s="408">
        <v>405.61</v>
      </c>
    </row>
    <row r="7576" spans="1:4" ht="94.5">
      <c r="A7576" s="408">
        <v>92736</v>
      </c>
      <c r="B7576" s="409" t="s">
        <v>3730</v>
      </c>
      <c r="C7576" s="408" t="s">
        <v>27</v>
      </c>
      <c r="D7576" s="408">
        <v>395.49</v>
      </c>
    </row>
    <row r="7577" spans="1:4" ht="94.5">
      <c r="A7577" s="408">
        <v>92739</v>
      </c>
      <c r="B7577" s="409" t="s">
        <v>3731</v>
      </c>
      <c r="C7577" s="408" t="s">
        <v>27</v>
      </c>
      <c r="D7577" s="408">
        <v>380.82</v>
      </c>
    </row>
    <row r="7578" spans="1:4" ht="94.5">
      <c r="A7578" s="408">
        <v>92740</v>
      </c>
      <c r="B7578" s="409" t="s">
        <v>3732</v>
      </c>
      <c r="C7578" s="408" t="s">
        <v>27</v>
      </c>
      <c r="D7578" s="408">
        <v>375.8</v>
      </c>
    </row>
    <row r="7579" spans="1:4" ht="81">
      <c r="A7579" s="408">
        <v>92741</v>
      </c>
      <c r="B7579" s="409" t="s">
        <v>3733</v>
      </c>
      <c r="C7579" s="408" t="s">
        <v>27</v>
      </c>
      <c r="D7579" s="408">
        <v>561.51</v>
      </c>
    </row>
    <row r="7580" spans="1:4" ht="81">
      <c r="A7580" s="408">
        <v>92742</v>
      </c>
      <c r="B7580" s="409" t="s">
        <v>3734</v>
      </c>
      <c r="C7580" s="408" t="s">
        <v>27</v>
      </c>
      <c r="D7580" s="408">
        <v>756.58</v>
      </c>
    </row>
    <row r="7581" spans="1:4" ht="40.5">
      <c r="A7581" s="408">
        <v>92873</v>
      </c>
      <c r="B7581" s="409" t="s">
        <v>53</v>
      </c>
      <c r="C7581" s="408" t="s">
        <v>27</v>
      </c>
      <c r="D7581" s="408">
        <v>150.96</v>
      </c>
    </row>
    <row r="7582" spans="1:4" ht="40.5">
      <c r="A7582" s="408">
        <v>92874</v>
      </c>
      <c r="B7582" s="409" t="s">
        <v>3843</v>
      </c>
      <c r="C7582" s="408" t="s">
        <v>27</v>
      </c>
      <c r="D7582" s="408">
        <v>25.11</v>
      </c>
    </row>
    <row r="7583" spans="1:4" ht="54">
      <c r="A7583" s="408">
        <v>94962</v>
      </c>
      <c r="B7583" s="409" t="s">
        <v>4419</v>
      </c>
      <c r="C7583" s="408" t="s">
        <v>27</v>
      </c>
      <c r="D7583" s="408">
        <v>259.32</v>
      </c>
    </row>
    <row r="7584" spans="1:4" ht="54">
      <c r="A7584" s="408">
        <v>94963</v>
      </c>
      <c r="B7584" s="409" t="s">
        <v>4420</v>
      </c>
      <c r="C7584" s="408" t="s">
        <v>27</v>
      </c>
      <c r="D7584" s="408">
        <v>285.97000000000003</v>
      </c>
    </row>
    <row r="7585" spans="1:4" ht="54">
      <c r="A7585" s="408">
        <v>94964</v>
      </c>
      <c r="B7585" s="409" t="s">
        <v>973</v>
      </c>
      <c r="C7585" s="408" t="s">
        <v>27</v>
      </c>
      <c r="D7585" s="408">
        <v>313.61</v>
      </c>
    </row>
    <row r="7586" spans="1:4" ht="54">
      <c r="A7586" s="408">
        <v>94965</v>
      </c>
      <c r="B7586" s="409" t="s">
        <v>4421</v>
      </c>
      <c r="C7586" s="408" t="s">
        <v>27</v>
      </c>
      <c r="D7586" s="408">
        <v>326.81</v>
      </c>
    </row>
    <row r="7587" spans="1:4" ht="54">
      <c r="A7587" s="408">
        <v>94966</v>
      </c>
      <c r="B7587" s="409" t="s">
        <v>4422</v>
      </c>
      <c r="C7587" s="408" t="s">
        <v>27</v>
      </c>
      <c r="D7587" s="408">
        <v>338.64</v>
      </c>
    </row>
    <row r="7588" spans="1:4" ht="54">
      <c r="A7588" s="408">
        <v>94967</v>
      </c>
      <c r="B7588" s="409" t="s">
        <v>4423</v>
      </c>
      <c r="C7588" s="408" t="s">
        <v>27</v>
      </c>
      <c r="D7588" s="408">
        <v>387.97</v>
      </c>
    </row>
    <row r="7589" spans="1:4" ht="54">
      <c r="A7589" s="408">
        <v>94968</v>
      </c>
      <c r="B7589" s="409" t="s">
        <v>4424</v>
      </c>
      <c r="C7589" s="408" t="s">
        <v>27</v>
      </c>
      <c r="D7589" s="408">
        <v>254.55</v>
      </c>
    </row>
    <row r="7590" spans="1:4" ht="54">
      <c r="A7590" s="408">
        <v>94969</v>
      </c>
      <c r="B7590" s="409" t="s">
        <v>4425</v>
      </c>
      <c r="C7590" s="408" t="s">
        <v>27</v>
      </c>
      <c r="D7590" s="408">
        <v>281.81</v>
      </c>
    </row>
    <row r="7591" spans="1:4" ht="54">
      <c r="A7591" s="408">
        <v>94970</v>
      </c>
      <c r="B7591" s="409" t="s">
        <v>974</v>
      </c>
      <c r="C7591" s="408" t="s">
        <v>27</v>
      </c>
      <c r="D7591" s="408">
        <v>305.45999999999998</v>
      </c>
    </row>
    <row r="7592" spans="1:4" ht="54">
      <c r="A7592" s="408">
        <v>94971</v>
      </c>
      <c r="B7592" s="409" t="s">
        <v>4426</v>
      </c>
      <c r="C7592" s="408" t="s">
        <v>27</v>
      </c>
      <c r="D7592" s="408">
        <v>322.70999999999998</v>
      </c>
    </row>
    <row r="7593" spans="1:4" ht="54">
      <c r="A7593" s="408">
        <v>94972</v>
      </c>
      <c r="B7593" s="409" t="s">
        <v>4427</v>
      </c>
      <c r="C7593" s="408" t="s">
        <v>27</v>
      </c>
      <c r="D7593" s="408">
        <v>336.29</v>
      </c>
    </row>
    <row r="7594" spans="1:4" ht="54">
      <c r="A7594" s="408">
        <v>94973</v>
      </c>
      <c r="B7594" s="409" t="s">
        <v>4428</v>
      </c>
      <c r="C7594" s="408" t="s">
        <v>27</v>
      </c>
      <c r="D7594" s="408">
        <v>382.71</v>
      </c>
    </row>
    <row r="7595" spans="1:4" ht="40.5">
      <c r="A7595" s="408">
        <v>94974</v>
      </c>
      <c r="B7595" s="409" t="s">
        <v>4429</v>
      </c>
      <c r="C7595" s="408" t="s">
        <v>27</v>
      </c>
      <c r="D7595" s="408">
        <v>358.44</v>
      </c>
    </row>
    <row r="7596" spans="1:4" ht="40.5">
      <c r="A7596" s="408">
        <v>94975</v>
      </c>
      <c r="B7596" s="409" t="s">
        <v>4430</v>
      </c>
      <c r="C7596" s="408" t="s">
        <v>27</v>
      </c>
      <c r="D7596" s="408">
        <v>383.29</v>
      </c>
    </row>
    <row r="7597" spans="1:4" ht="54">
      <c r="A7597" s="408">
        <v>96555</v>
      </c>
      <c r="B7597" s="409" t="s">
        <v>4934</v>
      </c>
      <c r="C7597" s="408" t="s">
        <v>27</v>
      </c>
      <c r="D7597" s="408">
        <v>467.47</v>
      </c>
    </row>
    <row r="7598" spans="1:4" ht="40.5">
      <c r="A7598" s="408">
        <v>96556</v>
      </c>
      <c r="B7598" s="409" t="s">
        <v>4935</v>
      </c>
      <c r="C7598" s="408" t="s">
        <v>27</v>
      </c>
      <c r="D7598" s="408">
        <v>526.38</v>
      </c>
    </row>
    <row r="7599" spans="1:4" ht="54">
      <c r="A7599" s="408">
        <v>96557</v>
      </c>
      <c r="B7599" s="409" t="s">
        <v>4936</v>
      </c>
      <c r="C7599" s="408" t="s">
        <v>27</v>
      </c>
      <c r="D7599" s="408">
        <v>470.08</v>
      </c>
    </row>
    <row r="7600" spans="1:4" ht="40.5">
      <c r="A7600" s="408">
        <v>96558</v>
      </c>
      <c r="B7600" s="409" t="s">
        <v>4937</v>
      </c>
      <c r="C7600" s="408" t="s">
        <v>27</v>
      </c>
      <c r="D7600" s="408">
        <v>475.43</v>
      </c>
    </row>
    <row r="7601" spans="1:4" ht="67.5">
      <c r="A7601" s="408">
        <v>99235</v>
      </c>
      <c r="B7601" s="409" t="s">
        <v>12164</v>
      </c>
      <c r="C7601" s="408" t="s">
        <v>27</v>
      </c>
      <c r="D7601" s="408">
        <v>422.56</v>
      </c>
    </row>
    <row r="7602" spans="1:4" ht="81">
      <c r="A7602" s="408">
        <v>99431</v>
      </c>
      <c r="B7602" s="409" t="s">
        <v>12165</v>
      </c>
      <c r="C7602" s="408" t="s">
        <v>27</v>
      </c>
      <c r="D7602" s="408">
        <v>500.01</v>
      </c>
    </row>
    <row r="7603" spans="1:4" ht="81">
      <c r="A7603" s="408">
        <v>99432</v>
      </c>
      <c r="B7603" s="409" t="s">
        <v>12166</v>
      </c>
      <c r="C7603" s="408" t="s">
        <v>27</v>
      </c>
      <c r="D7603" s="408">
        <v>475.23</v>
      </c>
    </row>
    <row r="7604" spans="1:4" ht="81">
      <c r="A7604" s="408">
        <v>99433</v>
      </c>
      <c r="B7604" s="409" t="s">
        <v>12167</v>
      </c>
      <c r="C7604" s="408" t="s">
        <v>27</v>
      </c>
      <c r="D7604" s="408">
        <v>528.04999999999995</v>
      </c>
    </row>
    <row r="7605" spans="1:4" ht="81">
      <c r="A7605" s="408">
        <v>99434</v>
      </c>
      <c r="B7605" s="409" t="s">
        <v>12168</v>
      </c>
      <c r="C7605" s="408" t="s">
        <v>27</v>
      </c>
      <c r="D7605" s="408">
        <v>503.36</v>
      </c>
    </row>
    <row r="7606" spans="1:4" ht="81">
      <c r="A7606" s="408">
        <v>99435</v>
      </c>
      <c r="B7606" s="409" t="s">
        <v>12169</v>
      </c>
      <c r="C7606" s="408" t="s">
        <v>27</v>
      </c>
      <c r="D7606" s="408">
        <v>487.3</v>
      </c>
    </row>
    <row r="7607" spans="1:4" ht="81">
      <c r="A7607" s="408">
        <v>99436</v>
      </c>
      <c r="B7607" s="409" t="s">
        <v>12170</v>
      </c>
      <c r="C7607" s="408" t="s">
        <v>27</v>
      </c>
      <c r="D7607" s="408">
        <v>543.30999999999995</v>
      </c>
    </row>
    <row r="7608" spans="1:4" ht="81">
      <c r="A7608" s="408">
        <v>99437</v>
      </c>
      <c r="B7608" s="409" t="s">
        <v>12171</v>
      </c>
      <c r="C7608" s="408" t="s">
        <v>27</v>
      </c>
      <c r="D7608" s="408">
        <v>449.12</v>
      </c>
    </row>
    <row r="7609" spans="1:4" ht="81">
      <c r="A7609" s="408">
        <v>99438</v>
      </c>
      <c r="B7609" s="409" t="s">
        <v>12172</v>
      </c>
      <c r="C7609" s="408" t="s">
        <v>27</v>
      </c>
      <c r="D7609" s="408">
        <v>453.74</v>
      </c>
    </row>
    <row r="7610" spans="1:4" ht="81">
      <c r="A7610" s="408">
        <v>99439</v>
      </c>
      <c r="B7610" s="409" t="s">
        <v>12173</v>
      </c>
      <c r="C7610" s="408" t="s">
        <v>27</v>
      </c>
      <c r="D7610" s="408">
        <v>491.92</v>
      </c>
    </row>
    <row r="7611" spans="1:4" ht="54">
      <c r="A7611" s="408" t="s">
        <v>5537</v>
      </c>
      <c r="B7611" s="409" t="s">
        <v>5538</v>
      </c>
      <c r="C7611" s="408" t="s">
        <v>42</v>
      </c>
      <c r="D7611" s="408">
        <v>86.24</v>
      </c>
    </row>
    <row r="7612" spans="1:4" ht="54">
      <c r="A7612" s="408" t="s">
        <v>5539</v>
      </c>
      <c r="B7612" s="409" t="s">
        <v>5540</v>
      </c>
      <c r="C7612" s="408" t="s">
        <v>42</v>
      </c>
      <c r="D7612" s="408">
        <v>95.18</v>
      </c>
    </row>
    <row r="7613" spans="1:4" ht="54">
      <c r="A7613" s="408" t="s">
        <v>5541</v>
      </c>
      <c r="B7613" s="409" t="s">
        <v>5542</v>
      </c>
      <c r="C7613" s="408" t="s">
        <v>42</v>
      </c>
      <c r="D7613" s="408">
        <v>114.81</v>
      </c>
    </row>
    <row r="7614" spans="1:4" ht="54">
      <c r="A7614" s="408" t="s">
        <v>5543</v>
      </c>
      <c r="B7614" s="409" t="s">
        <v>5544</v>
      </c>
      <c r="C7614" s="408" t="s">
        <v>42</v>
      </c>
      <c r="D7614" s="408">
        <v>133.07</v>
      </c>
    </row>
    <row r="7615" spans="1:4" ht="67.5">
      <c r="A7615" s="408" t="s">
        <v>5578</v>
      </c>
      <c r="B7615" s="409" t="s">
        <v>5579</v>
      </c>
      <c r="C7615" s="408" t="s">
        <v>42</v>
      </c>
      <c r="D7615" s="408">
        <v>77.900000000000006</v>
      </c>
    </row>
    <row r="7616" spans="1:4" ht="67.5">
      <c r="A7616" s="408" t="s">
        <v>5580</v>
      </c>
      <c r="B7616" s="409" t="s">
        <v>5581</v>
      </c>
      <c r="C7616" s="408" t="s">
        <v>42</v>
      </c>
      <c r="D7616" s="408">
        <v>85.03</v>
      </c>
    </row>
    <row r="7617" spans="1:4" ht="27">
      <c r="A7617" s="408" t="s">
        <v>5253</v>
      </c>
      <c r="B7617" s="409" t="s">
        <v>1022</v>
      </c>
      <c r="C7617" s="408" t="s">
        <v>27</v>
      </c>
      <c r="D7617" s="408">
        <v>92.14</v>
      </c>
    </row>
    <row r="7618" spans="1:4" ht="27">
      <c r="A7618" s="408" t="s">
        <v>5254</v>
      </c>
      <c r="B7618" s="409" t="s">
        <v>1023</v>
      </c>
      <c r="C7618" s="408" t="s">
        <v>27</v>
      </c>
      <c r="D7618" s="408">
        <v>120.42</v>
      </c>
    </row>
    <row r="7619" spans="1:4" ht="27">
      <c r="A7619" s="408" t="s">
        <v>5493</v>
      </c>
      <c r="B7619" s="409" t="s">
        <v>1139</v>
      </c>
      <c r="C7619" s="408" t="s">
        <v>42</v>
      </c>
      <c r="D7619" s="408">
        <v>29.28</v>
      </c>
    </row>
    <row r="7620" spans="1:4" ht="27">
      <c r="A7620" s="408">
        <v>83518</v>
      </c>
      <c r="B7620" s="409" t="s">
        <v>234</v>
      </c>
      <c r="C7620" s="408" t="s">
        <v>27</v>
      </c>
      <c r="D7620" s="408">
        <v>327.91</v>
      </c>
    </row>
    <row r="7621" spans="1:4" ht="27">
      <c r="A7621" s="408">
        <v>95467</v>
      </c>
      <c r="B7621" s="409" t="s">
        <v>992</v>
      </c>
      <c r="C7621" s="408" t="s">
        <v>27</v>
      </c>
      <c r="D7621" s="408">
        <v>367.05</v>
      </c>
    </row>
    <row r="7622" spans="1:4" ht="13.5">
      <c r="A7622" s="408">
        <v>68328</v>
      </c>
      <c r="B7622" s="409" t="s">
        <v>115</v>
      </c>
      <c r="C7622" s="408" t="s">
        <v>42</v>
      </c>
      <c r="D7622" s="408">
        <v>10.28</v>
      </c>
    </row>
    <row r="7623" spans="1:4" ht="27">
      <c r="A7623" s="408" t="s">
        <v>5386</v>
      </c>
      <c r="B7623" s="409" t="s">
        <v>1089</v>
      </c>
      <c r="C7623" s="408" t="s">
        <v>13</v>
      </c>
      <c r="D7623" s="408">
        <v>98.3</v>
      </c>
    </row>
    <row r="7624" spans="1:4" ht="27">
      <c r="A7624" s="408">
        <v>79471</v>
      </c>
      <c r="B7624" s="409" t="s">
        <v>211</v>
      </c>
      <c r="C7624" s="408" t="s">
        <v>16</v>
      </c>
      <c r="D7624" s="408">
        <v>59.83</v>
      </c>
    </row>
    <row r="7625" spans="1:4" ht="40.5">
      <c r="A7625" s="408">
        <v>98576</v>
      </c>
      <c r="B7625" s="409" t="s">
        <v>6152</v>
      </c>
      <c r="C7625" s="408" t="s">
        <v>13</v>
      </c>
      <c r="D7625" s="408">
        <v>14.75</v>
      </c>
    </row>
    <row r="7626" spans="1:4" ht="27">
      <c r="A7626" s="408">
        <v>93182</v>
      </c>
      <c r="B7626" s="409" t="s">
        <v>887</v>
      </c>
      <c r="C7626" s="408" t="s">
        <v>13</v>
      </c>
      <c r="D7626" s="408">
        <v>21.07</v>
      </c>
    </row>
    <row r="7627" spans="1:4" ht="27">
      <c r="A7627" s="408">
        <v>93183</v>
      </c>
      <c r="B7627" s="409" t="s">
        <v>888</v>
      </c>
      <c r="C7627" s="408" t="s">
        <v>13</v>
      </c>
      <c r="D7627" s="408">
        <v>27.06</v>
      </c>
    </row>
    <row r="7628" spans="1:4" ht="27">
      <c r="A7628" s="408">
        <v>93184</v>
      </c>
      <c r="B7628" s="409" t="s">
        <v>889</v>
      </c>
      <c r="C7628" s="408" t="s">
        <v>13</v>
      </c>
      <c r="D7628" s="408">
        <v>16.21</v>
      </c>
    </row>
    <row r="7629" spans="1:4" ht="27">
      <c r="A7629" s="408">
        <v>93185</v>
      </c>
      <c r="B7629" s="409" t="s">
        <v>890</v>
      </c>
      <c r="C7629" s="408" t="s">
        <v>13</v>
      </c>
      <c r="D7629" s="408">
        <v>26.62</v>
      </c>
    </row>
    <row r="7630" spans="1:4" ht="40.5">
      <c r="A7630" s="408">
        <v>93186</v>
      </c>
      <c r="B7630" s="409" t="s">
        <v>3954</v>
      </c>
      <c r="C7630" s="408" t="s">
        <v>13</v>
      </c>
      <c r="D7630" s="408">
        <v>37.24</v>
      </c>
    </row>
    <row r="7631" spans="1:4" ht="40.5">
      <c r="A7631" s="408">
        <v>93187</v>
      </c>
      <c r="B7631" s="409" t="s">
        <v>3955</v>
      </c>
      <c r="C7631" s="408" t="s">
        <v>13</v>
      </c>
      <c r="D7631" s="408">
        <v>42.7</v>
      </c>
    </row>
    <row r="7632" spans="1:4" ht="27">
      <c r="A7632" s="408">
        <v>93188</v>
      </c>
      <c r="B7632" s="409" t="s">
        <v>3956</v>
      </c>
      <c r="C7632" s="408" t="s">
        <v>13</v>
      </c>
      <c r="D7632" s="408">
        <v>36.619999999999997</v>
      </c>
    </row>
    <row r="7633" spans="1:4" ht="40.5">
      <c r="A7633" s="408">
        <v>93189</v>
      </c>
      <c r="B7633" s="409" t="s">
        <v>3957</v>
      </c>
      <c r="C7633" s="408" t="s">
        <v>13</v>
      </c>
      <c r="D7633" s="408">
        <v>43.22</v>
      </c>
    </row>
    <row r="7634" spans="1:4" ht="40.5">
      <c r="A7634" s="408">
        <v>93190</v>
      </c>
      <c r="B7634" s="409" t="s">
        <v>3958</v>
      </c>
      <c r="C7634" s="408" t="s">
        <v>13</v>
      </c>
      <c r="D7634" s="408">
        <v>29.09</v>
      </c>
    </row>
    <row r="7635" spans="1:4" ht="40.5">
      <c r="A7635" s="408">
        <v>93191</v>
      </c>
      <c r="B7635" s="409" t="s">
        <v>3959</v>
      </c>
      <c r="C7635" s="408" t="s">
        <v>13</v>
      </c>
      <c r="D7635" s="408">
        <v>30.39</v>
      </c>
    </row>
    <row r="7636" spans="1:4" ht="40.5">
      <c r="A7636" s="408">
        <v>93192</v>
      </c>
      <c r="B7636" s="409" t="s">
        <v>3960</v>
      </c>
      <c r="C7636" s="408" t="s">
        <v>13</v>
      </c>
      <c r="D7636" s="408">
        <v>32.630000000000003</v>
      </c>
    </row>
    <row r="7637" spans="1:4" ht="40.5">
      <c r="A7637" s="408">
        <v>93193</v>
      </c>
      <c r="B7637" s="409" t="s">
        <v>3961</v>
      </c>
      <c r="C7637" s="408" t="s">
        <v>13</v>
      </c>
      <c r="D7637" s="408">
        <v>30.97</v>
      </c>
    </row>
    <row r="7638" spans="1:4" ht="27">
      <c r="A7638" s="408">
        <v>93194</v>
      </c>
      <c r="B7638" s="409" t="s">
        <v>3962</v>
      </c>
      <c r="C7638" s="408" t="s">
        <v>13</v>
      </c>
      <c r="D7638" s="408">
        <v>20.79</v>
      </c>
    </row>
    <row r="7639" spans="1:4" ht="40.5">
      <c r="A7639" s="408">
        <v>93195</v>
      </c>
      <c r="B7639" s="409" t="s">
        <v>3963</v>
      </c>
      <c r="C7639" s="408" t="s">
        <v>13</v>
      </c>
      <c r="D7639" s="408">
        <v>24.53</v>
      </c>
    </row>
    <row r="7640" spans="1:4" ht="40.5">
      <c r="A7640" s="408">
        <v>93196</v>
      </c>
      <c r="B7640" s="409" t="s">
        <v>3964</v>
      </c>
      <c r="C7640" s="408" t="s">
        <v>13</v>
      </c>
      <c r="D7640" s="408">
        <v>35.479999999999997</v>
      </c>
    </row>
    <row r="7641" spans="1:4" ht="40.5">
      <c r="A7641" s="408">
        <v>93197</v>
      </c>
      <c r="B7641" s="409" t="s">
        <v>891</v>
      </c>
      <c r="C7641" s="408" t="s">
        <v>13</v>
      </c>
      <c r="D7641" s="408">
        <v>39.26</v>
      </c>
    </row>
    <row r="7642" spans="1:4" ht="40.5">
      <c r="A7642" s="408">
        <v>93198</v>
      </c>
      <c r="B7642" s="409" t="s">
        <v>3965</v>
      </c>
      <c r="C7642" s="408" t="s">
        <v>13</v>
      </c>
      <c r="D7642" s="408">
        <v>26.41</v>
      </c>
    </row>
    <row r="7643" spans="1:4" ht="54">
      <c r="A7643" s="408">
        <v>93199</v>
      </c>
      <c r="B7643" s="409" t="s">
        <v>3966</v>
      </c>
      <c r="C7643" s="408" t="s">
        <v>13</v>
      </c>
      <c r="D7643" s="408">
        <v>26</v>
      </c>
    </row>
    <row r="7644" spans="1:4" ht="40.5">
      <c r="A7644" s="408">
        <v>93200</v>
      </c>
      <c r="B7644" s="409" t="s">
        <v>892</v>
      </c>
      <c r="C7644" s="408" t="s">
        <v>13</v>
      </c>
      <c r="D7644" s="408">
        <v>2.1</v>
      </c>
    </row>
    <row r="7645" spans="1:4" ht="40.5">
      <c r="A7645" s="408">
        <v>93201</v>
      </c>
      <c r="B7645" s="409" t="s">
        <v>893</v>
      </c>
      <c r="C7645" s="408" t="s">
        <v>13</v>
      </c>
      <c r="D7645" s="408">
        <v>4.37</v>
      </c>
    </row>
    <row r="7646" spans="1:4" ht="27">
      <c r="A7646" s="408">
        <v>93202</v>
      </c>
      <c r="B7646" s="409" t="s">
        <v>3967</v>
      </c>
      <c r="C7646" s="408" t="s">
        <v>13</v>
      </c>
      <c r="D7646" s="408">
        <v>17.149999999999999</v>
      </c>
    </row>
    <row r="7647" spans="1:4" ht="40.5">
      <c r="A7647" s="408">
        <v>93203</v>
      </c>
      <c r="B7647" s="409" t="s">
        <v>5763</v>
      </c>
      <c r="C7647" s="408" t="s">
        <v>13</v>
      </c>
      <c r="D7647" s="408">
        <v>11.9</v>
      </c>
    </row>
    <row r="7648" spans="1:4" ht="27">
      <c r="A7648" s="408">
        <v>93204</v>
      </c>
      <c r="B7648" s="409" t="s">
        <v>3968</v>
      </c>
      <c r="C7648" s="408" t="s">
        <v>13</v>
      </c>
      <c r="D7648" s="408">
        <v>29.6</v>
      </c>
    </row>
    <row r="7649" spans="1:4" ht="40.5">
      <c r="A7649" s="408">
        <v>93205</v>
      </c>
      <c r="B7649" s="409" t="s">
        <v>3969</v>
      </c>
      <c r="C7649" s="408" t="s">
        <v>13</v>
      </c>
      <c r="D7649" s="408">
        <v>23.77</v>
      </c>
    </row>
    <row r="7650" spans="1:4" ht="54">
      <c r="A7650" s="408">
        <v>71623</v>
      </c>
      <c r="B7650" s="409" t="s">
        <v>1456</v>
      </c>
      <c r="C7650" s="408" t="s">
        <v>13</v>
      </c>
      <c r="D7650" s="408">
        <v>25.5</v>
      </c>
    </row>
    <row r="7651" spans="1:4" ht="27">
      <c r="A7651" s="408" t="s">
        <v>5556</v>
      </c>
      <c r="B7651" s="409" t="s">
        <v>1154</v>
      </c>
      <c r="C7651" s="408" t="s">
        <v>29</v>
      </c>
      <c r="D7651" s="408">
        <v>12.16</v>
      </c>
    </row>
    <row r="7652" spans="1:4" ht="27">
      <c r="A7652" s="408">
        <v>83513</v>
      </c>
      <c r="B7652" s="409" t="s">
        <v>232</v>
      </c>
      <c r="C7652" s="408" t="s">
        <v>16</v>
      </c>
      <c r="D7652" s="408">
        <v>6.91</v>
      </c>
    </row>
    <row r="7653" spans="1:4" ht="27">
      <c r="A7653" s="408">
        <v>83514</v>
      </c>
      <c r="B7653" s="409" t="s">
        <v>233</v>
      </c>
      <c r="C7653" s="408" t="s">
        <v>16</v>
      </c>
      <c r="D7653" s="408">
        <v>6.15</v>
      </c>
    </row>
    <row r="7654" spans="1:4" ht="27">
      <c r="A7654" s="408">
        <v>84153</v>
      </c>
      <c r="B7654" s="409" t="s">
        <v>277</v>
      </c>
      <c r="C7654" s="408" t="s">
        <v>16</v>
      </c>
      <c r="D7654" s="408">
        <v>43.78</v>
      </c>
    </row>
    <row r="7655" spans="1:4" ht="13.5">
      <c r="A7655" s="408">
        <v>84154</v>
      </c>
      <c r="B7655" s="409" t="s">
        <v>278</v>
      </c>
      <c r="C7655" s="408" t="s">
        <v>100</v>
      </c>
      <c r="D7655" s="408">
        <v>88.93</v>
      </c>
    </row>
    <row r="7656" spans="1:4" ht="27">
      <c r="A7656" s="408">
        <v>85233</v>
      </c>
      <c r="B7656" s="409" t="s">
        <v>322</v>
      </c>
      <c r="C7656" s="408" t="s">
        <v>27</v>
      </c>
      <c r="D7656" s="410">
        <v>2144.27</v>
      </c>
    </row>
    <row r="7657" spans="1:4" ht="67.5">
      <c r="A7657" s="408">
        <v>95952</v>
      </c>
      <c r="B7657" s="409" t="s">
        <v>1217</v>
      </c>
      <c r="C7657" s="408" t="s">
        <v>27</v>
      </c>
      <c r="D7657" s="410">
        <v>1455.85</v>
      </c>
    </row>
    <row r="7658" spans="1:4" ht="67.5">
      <c r="A7658" s="408">
        <v>95953</v>
      </c>
      <c r="B7658" s="409" t="s">
        <v>4777</v>
      </c>
      <c r="C7658" s="408" t="s">
        <v>27</v>
      </c>
      <c r="D7658" s="410">
        <v>2339.86</v>
      </c>
    </row>
    <row r="7659" spans="1:4" ht="81">
      <c r="A7659" s="408">
        <v>95954</v>
      </c>
      <c r="B7659" s="409" t="s">
        <v>1218</v>
      </c>
      <c r="C7659" s="408" t="s">
        <v>27</v>
      </c>
      <c r="D7659" s="410">
        <v>1661.52</v>
      </c>
    </row>
    <row r="7660" spans="1:4" ht="67.5">
      <c r="A7660" s="408">
        <v>95955</v>
      </c>
      <c r="B7660" s="409" t="s">
        <v>1219</v>
      </c>
      <c r="C7660" s="408" t="s">
        <v>27</v>
      </c>
      <c r="D7660" s="410">
        <v>2037.63</v>
      </c>
    </row>
    <row r="7661" spans="1:4" ht="67.5">
      <c r="A7661" s="408">
        <v>95956</v>
      </c>
      <c r="B7661" s="409" t="s">
        <v>4778</v>
      </c>
      <c r="C7661" s="408" t="s">
        <v>27</v>
      </c>
      <c r="D7661" s="410">
        <v>1591.61</v>
      </c>
    </row>
    <row r="7662" spans="1:4" ht="54">
      <c r="A7662" s="408">
        <v>95957</v>
      </c>
      <c r="B7662" s="409" t="s">
        <v>1220</v>
      </c>
      <c r="C7662" s="408" t="s">
        <v>27</v>
      </c>
      <c r="D7662" s="410">
        <v>2033.89</v>
      </c>
    </row>
    <row r="7663" spans="1:4" ht="40.5">
      <c r="A7663" s="408">
        <v>95969</v>
      </c>
      <c r="B7663" s="409" t="s">
        <v>4780</v>
      </c>
      <c r="C7663" s="408" t="s">
        <v>27</v>
      </c>
      <c r="D7663" s="410">
        <v>2019.97</v>
      </c>
    </row>
    <row r="7664" spans="1:4" ht="40.5">
      <c r="A7664" s="408">
        <v>97733</v>
      </c>
      <c r="B7664" s="409" t="s">
        <v>6153</v>
      </c>
      <c r="C7664" s="408" t="s">
        <v>27</v>
      </c>
      <c r="D7664" s="410">
        <v>2283.84</v>
      </c>
    </row>
    <row r="7665" spans="1:4" ht="40.5">
      <c r="A7665" s="408">
        <v>97734</v>
      </c>
      <c r="B7665" s="409" t="s">
        <v>6154</v>
      </c>
      <c r="C7665" s="408" t="s">
        <v>27</v>
      </c>
      <c r="D7665" s="410">
        <v>1991.21</v>
      </c>
    </row>
    <row r="7666" spans="1:4" ht="40.5">
      <c r="A7666" s="408">
        <v>97735</v>
      </c>
      <c r="B7666" s="409" t="s">
        <v>6155</v>
      </c>
      <c r="C7666" s="408" t="s">
        <v>27</v>
      </c>
      <c r="D7666" s="410">
        <v>1649.9</v>
      </c>
    </row>
    <row r="7667" spans="1:4" ht="40.5">
      <c r="A7667" s="408">
        <v>97736</v>
      </c>
      <c r="B7667" s="409" t="s">
        <v>6156</v>
      </c>
      <c r="C7667" s="408" t="s">
        <v>27</v>
      </c>
      <c r="D7667" s="410">
        <v>1023.56</v>
      </c>
    </row>
    <row r="7668" spans="1:4" ht="40.5">
      <c r="A7668" s="408">
        <v>97737</v>
      </c>
      <c r="B7668" s="409" t="s">
        <v>6157</v>
      </c>
      <c r="C7668" s="408" t="s">
        <v>27</v>
      </c>
      <c r="D7668" s="410">
        <v>2280.06</v>
      </c>
    </row>
    <row r="7669" spans="1:4" ht="54">
      <c r="A7669" s="408">
        <v>97738</v>
      </c>
      <c r="B7669" s="409" t="s">
        <v>6158</v>
      </c>
      <c r="C7669" s="408" t="s">
        <v>27</v>
      </c>
      <c r="D7669" s="410">
        <v>3105.69</v>
      </c>
    </row>
    <row r="7670" spans="1:4" ht="40.5">
      <c r="A7670" s="408">
        <v>97739</v>
      </c>
      <c r="B7670" s="409" t="s">
        <v>6159</v>
      </c>
      <c r="C7670" s="408" t="s">
        <v>27</v>
      </c>
      <c r="D7670" s="410">
        <v>1882.67</v>
      </c>
    </row>
    <row r="7671" spans="1:4" ht="40.5">
      <c r="A7671" s="408">
        <v>97740</v>
      </c>
      <c r="B7671" s="409" t="s">
        <v>6160</v>
      </c>
      <c r="C7671" s="408" t="s">
        <v>27</v>
      </c>
      <c r="D7671" s="410">
        <v>1353.85</v>
      </c>
    </row>
    <row r="7672" spans="1:4" ht="54">
      <c r="A7672" s="408">
        <v>98615</v>
      </c>
      <c r="B7672" s="409" t="s">
        <v>6161</v>
      </c>
      <c r="C7672" s="408" t="s">
        <v>42</v>
      </c>
      <c r="D7672" s="408">
        <v>89.36</v>
      </c>
    </row>
    <row r="7673" spans="1:4" ht="54">
      <c r="A7673" s="408">
        <v>98616</v>
      </c>
      <c r="B7673" s="409" t="s">
        <v>6162</v>
      </c>
      <c r="C7673" s="408" t="s">
        <v>42</v>
      </c>
      <c r="D7673" s="408">
        <v>71.400000000000006</v>
      </c>
    </row>
    <row r="7674" spans="1:4" ht="40.5">
      <c r="A7674" s="408">
        <v>98617</v>
      </c>
      <c r="B7674" s="409" t="s">
        <v>6163</v>
      </c>
      <c r="C7674" s="408" t="s">
        <v>42</v>
      </c>
      <c r="D7674" s="408">
        <v>66.37</v>
      </c>
    </row>
    <row r="7675" spans="1:4" ht="54">
      <c r="A7675" s="408">
        <v>98618</v>
      </c>
      <c r="B7675" s="409" t="s">
        <v>6164</v>
      </c>
      <c r="C7675" s="408" t="s">
        <v>42</v>
      </c>
      <c r="D7675" s="408">
        <v>90.92</v>
      </c>
    </row>
    <row r="7676" spans="1:4" ht="54">
      <c r="A7676" s="408">
        <v>98619</v>
      </c>
      <c r="B7676" s="409" t="s">
        <v>6165</v>
      </c>
      <c r="C7676" s="408" t="s">
        <v>42</v>
      </c>
      <c r="D7676" s="408">
        <v>83.3</v>
      </c>
    </row>
    <row r="7677" spans="1:4" ht="40.5">
      <c r="A7677" s="408">
        <v>98620</v>
      </c>
      <c r="B7677" s="409" t="s">
        <v>6166</v>
      </c>
      <c r="C7677" s="408" t="s">
        <v>42</v>
      </c>
      <c r="D7677" s="408">
        <v>79.459999999999994</v>
      </c>
    </row>
    <row r="7678" spans="1:4" ht="54">
      <c r="A7678" s="408">
        <v>98621</v>
      </c>
      <c r="B7678" s="409" t="s">
        <v>6167</v>
      </c>
      <c r="C7678" s="408" t="s">
        <v>42</v>
      </c>
      <c r="D7678" s="408">
        <v>103.78</v>
      </c>
    </row>
    <row r="7679" spans="1:4" ht="54">
      <c r="A7679" s="408">
        <v>98622</v>
      </c>
      <c r="B7679" s="409" t="s">
        <v>6168</v>
      </c>
      <c r="C7679" s="408" t="s">
        <v>42</v>
      </c>
      <c r="D7679" s="408">
        <v>97.65</v>
      </c>
    </row>
    <row r="7680" spans="1:4" ht="40.5">
      <c r="A7680" s="408">
        <v>98623</v>
      </c>
      <c r="B7680" s="409" t="s">
        <v>6169</v>
      </c>
      <c r="C7680" s="408" t="s">
        <v>42</v>
      </c>
      <c r="D7680" s="408">
        <v>94.52</v>
      </c>
    </row>
    <row r="7681" spans="1:4" ht="54">
      <c r="A7681" s="408">
        <v>98624</v>
      </c>
      <c r="B7681" s="409" t="s">
        <v>6170</v>
      </c>
      <c r="C7681" s="408" t="s">
        <v>42</v>
      </c>
      <c r="D7681" s="408">
        <v>117.67</v>
      </c>
    </row>
    <row r="7682" spans="1:4" ht="54">
      <c r="A7682" s="408">
        <v>98625</v>
      </c>
      <c r="B7682" s="409" t="s">
        <v>6171</v>
      </c>
      <c r="C7682" s="408" t="s">
        <v>42</v>
      </c>
      <c r="D7682" s="408">
        <v>112.49</v>
      </c>
    </row>
    <row r="7683" spans="1:4" ht="40.5">
      <c r="A7683" s="408">
        <v>98626</v>
      </c>
      <c r="B7683" s="409" t="s">
        <v>6172</v>
      </c>
      <c r="C7683" s="408" t="s">
        <v>42</v>
      </c>
      <c r="D7683" s="408">
        <v>109.79</v>
      </c>
    </row>
    <row r="7684" spans="1:4" ht="40.5">
      <c r="A7684" s="408">
        <v>98655</v>
      </c>
      <c r="B7684" s="409" t="s">
        <v>6173</v>
      </c>
      <c r="C7684" s="408" t="s">
        <v>13</v>
      </c>
      <c r="D7684" s="408">
        <v>401.08</v>
      </c>
    </row>
    <row r="7685" spans="1:4" ht="40.5">
      <c r="A7685" s="408">
        <v>98656</v>
      </c>
      <c r="B7685" s="409" t="s">
        <v>6174</v>
      </c>
      <c r="C7685" s="408" t="s">
        <v>13</v>
      </c>
      <c r="D7685" s="408">
        <v>406.84</v>
      </c>
    </row>
    <row r="7686" spans="1:4" ht="40.5">
      <c r="A7686" s="408">
        <v>98657</v>
      </c>
      <c r="B7686" s="409" t="s">
        <v>6175</v>
      </c>
      <c r="C7686" s="408" t="s">
        <v>13</v>
      </c>
      <c r="D7686" s="408">
        <v>412.6</v>
      </c>
    </row>
    <row r="7687" spans="1:4" ht="40.5">
      <c r="A7687" s="408">
        <v>98658</v>
      </c>
      <c r="B7687" s="409" t="s">
        <v>6176</v>
      </c>
      <c r="C7687" s="408" t="s">
        <v>13</v>
      </c>
      <c r="D7687" s="408">
        <v>418.36</v>
      </c>
    </row>
    <row r="7688" spans="1:4" ht="40.5">
      <c r="A7688" s="408">
        <v>98659</v>
      </c>
      <c r="B7688" s="409" t="s">
        <v>6177</v>
      </c>
      <c r="C7688" s="408" t="s">
        <v>13</v>
      </c>
      <c r="D7688" s="408">
        <v>429.87</v>
      </c>
    </row>
    <row r="7689" spans="1:4" ht="40.5">
      <c r="A7689" s="408">
        <v>98746</v>
      </c>
      <c r="B7689" s="409" t="s">
        <v>11949</v>
      </c>
      <c r="C7689" s="408" t="s">
        <v>13</v>
      </c>
      <c r="D7689" s="408">
        <v>36.659999999999997</v>
      </c>
    </row>
    <row r="7690" spans="1:4" ht="40.5">
      <c r="A7690" s="408">
        <v>98749</v>
      </c>
      <c r="B7690" s="409" t="s">
        <v>11950</v>
      </c>
      <c r="C7690" s="408" t="s">
        <v>13</v>
      </c>
      <c r="D7690" s="408">
        <v>41.74</v>
      </c>
    </row>
    <row r="7691" spans="1:4" ht="40.5">
      <c r="A7691" s="408">
        <v>98750</v>
      </c>
      <c r="B7691" s="409" t="s">
        <v>11951</v>
      </c>
      <c r="C7691" s="408" t="s">
        <v>13</v>
      </c>
      <c r="D7691" s="408">
        <v>47.68</v>
      </c>
    </row>
    <row r="7692" spans="1:4" ht="40.5">
      <c r="A7692" s="408">
        <v>98751</v>
      </c>
      <c r="B7692" s="409" t="s">
        <v>11952</v>
      </c>
      <c r="C7692" s="408" t="s">
        <v>13</v>
      </c>
      <c r="D7692" s="408">
        <v>63.1</v>
      </c>
    </row>
    <row r="7693" spans="1:4" ht="40.5">
      <c r="A7693" s="408">
        <v>98752</v>
      </c>
      <c r="B7693" s="409" t="s">
        <v>11953</v>
      </c>
      <c r="C7693" s="408" t="s">
        <v>13</v>
      </c>
      <c r="D7693" s="408">
        <v>81.39</v>
      </c>
    </row>
    <row r="7694" spans="1:4" ht="40.5">
      <c r="A7694" s="408">
        <v>98753</v>
      </c>
      <c r="B7694" s="409" t="s">
        <v>11954</v>
      </c>
      <c r="C7694" s="408" t="s">
        <v>13</v>
      </c>
      <c r="D7694" s="408">
        <v>103.87</v>
      </c>
    </row>
    <row r="7695" spans="1:4" ht="40.5">
      <c r="A7695" s="408">
        <v>98560</v>
      </c>
      <c r="B7695" s="409" t="s">
        <v>6178</v>
      </c>
      <c r="C7695" s="408" t="s">
        <v>42</v>
      </c>
      <c r="D7695" s="408">
        <v>33.229999999999997</v>
      </c>
    </row>
    <row r="7696" spans="1:4" ht="54">
      <c r="A7696" s="408">
        <v>98561</v>
      </c>
      <c r="B7696" s="409" t="s">
        <v>6179</v>
      </c>
      <c r="C7696" s="408" t="s">
        <v>42</v>
      </c>
      <c r="D7696" s="408">
        <v>27.96</v>
      </c>
    </row>
    <row r="7697" spans="1:4" ht="54">
      <c r="A7697" s="408">
        <v>98562</v>
      </c>
      <c r="B7697" s="409" t="s">
        <v>6180</v>
      </c>
      <c r="C7697" s="408" t="s">
        <v>42</v>
      </c>
      <c r="D7697" s="408">
        <v>29.43</v>
      </c>
    </row>
    <row r="7698" spans="1:4" ht="40.5">
      <c r="A7698" s="408">
        <v>83735</v>
      </c>
      <c r="B7698" s="409" t="s">
        <v>260</v>
      </c>
      <c r="C7698" s="408" t="s">
        <v>42</v>
      </c>
      <c r="D7698" s="408">
        <v>55.66</v>
      </c>
    </row>
    <row r="7699" spans="1:4" ht="40.5">
      <c r="A7699" s="408">
        <v>98555</v>
      </c>
      <c r="B7699" s="409" t="s">
        <v>6181</v>
      </c>
      <c r="C7699" s="408" t="s">
        <v>42</v>
      </c>
      <c r="D7699" s="408">
        <v>28.23</v>
      </c>
    </row>
    <row r="7700" spans="1:4" ht="54">
      <c r="A7700" s="408">
        <v>98556</v>
      </c>
      <c r="B7700" s="409" t="s">
        <v>6182</v>
      </c>
      <c r="C7700" s="408" t="s">
        <v>42</v>
      </c>
      <c r="D7700" s="408">
        <v>47.61</v>
      </c>
    </row>
    <row r="7701" spans="1:4" ht="54">
      <c r="A7701" s="408">
        <v>98558</v>
      </c>
      <c r="B7701" s="409" t="s">
        <v>6183</v>
      </c>
      <c r="C7701" s="408" t="s">
        <v>29</v>
      </c>
      <c r="D7701" s="408">
        <v>7.35</v>
      </c>
    </row>
    <row r="7702" spans="1:4" ht="27">
      <c r="A7702" s="408">
        <v>98559</v>
      </c>
      <c r="B7702" s="409" t="s">
        <v>6184</v>
      </c>
      <c r="C7702" s="408" t="s">
        <v>13</v>
      </c>
      <c r="D7702" s="408">
        <v>3.21</v>
      </c>
    </row>
    <row r="7703" spans="1:4" ht="40.5">
      <c r="A7703" s="408">
        <v>68053</v>
      </c>
      <c r="B7703" s="409" t="s">
        <v>1452</v>
      </c>
      <c r="C7703" s="408" t="s">
        <v>42</v>
      </c>
      <c r="D7703" s="408">
        <v>4.8</v>
      </c>
    </row>
    <row r="7704" spans="1:4" ht="40.5">
      <c r="A7704" s="408" t="s">
        <v>5471</v>
      </c>
      <c r="B7704" s="409" t="s">
        <v>5472</v>
      </c>
      <c r="C7704" s="408" t="s">
        <v>42</v>
      </c>
      <c r="D7704" s="408">
        <v>45.09</v>
      </c>
    </row>
    <row r="7705" spans="1:4" ht="54">
      <c r="A7705" s="408">
        <v>98546</v>
      </c>
      <c r="B7705" s="409" t="s">
        <v>6185</v>
      </c>
      <c r="C7705" s="408" t="s">
        <v>42</v>
      </c>
      <c r="D7705" s="408">
        <v>71.78</v>
      </c>
    </row>
    <row r="7706" spans="1:4" ht="54">
      <c r="A7706" s="408">
        <v>98547</v>
      </c>
      <c r="B7706" s="409" t="s">
        <v>6186</v>
      </c>
      <c r="C7706" s="408" t="s">
        <v>42</v>
      </c>
      <c r="D7706" s="408">
        <v>133.62</v>
      </c>
    </row>
    <row r="7707" spans="1:4" ht="40.5">
      <c r="A7707" s="408" t="s">
        <v>5187</v>
      </c>
      <c r="B7707" s="409" t="s">
        <v>5188</v>
      </c>
      <c r="C7707" s="408" t="s">
        <v>42</v>
      </c>
      <c r="D7707" s="408">
        <v>137.41999999999999</v>
      </c>
    </row>
    <row r="7708" spans="1:4" ht="40.5">
      <c r="A7708" s="408" t="s">
        <v>5488</v>
      </c>
      <c r="B7708" s="409" t="s">
        <v>1134</v>
      </c>
      <c r="C7708" s="408" t="s">
        <v>42</v>
      </c>
      <c r="D7708" s="408">
        <v>75.67</v>
      </c>
    </row>
    <row r="7709" spans="1:4" ht="40.5">
      <c r="A7709" s="408" t="s">
        <v>5499</v>
      </c>
      <c r="B7709" s="409" t="s">
        <v>1143</v>
      </c>
      <c r="C7709" s="408" t="s">
        <v>42</v>
      </c>
      <c r="D7709" s="408">
        <v>9.0299999999999994</v>
      </c>
    </row>
    <row r="7710" spans="1:4" ht="27">
      <c r="A7710" s="408">
        <v>98557</v>
      </c>
      <c r="B7710" s="409" t="s">
        <v>6187</v>
      </c>
      <c r="C7710" s="408" t="s">
        <v>42</v>
      </c>
      <c r="D7710" s="408">
        <v>27.65</v>
      </c>
    </row>
    <row r="7711" spans="1:4" ht="27">
      <c r="A7711" s="408" t="s">
        <v>5365</v>
      </c>
      <c r="B7711" s="409" t="s">
        <v>5366</v>
      </c>
      <c r="C7711" s="408" t="s">
        <v>42</v>
      </c>
      <c r="D7711" s="408">
        <v>26.98</v>
      </c>
    </row>
    <row r="7712" spans="1:4" ht="27">
      <c r="A7712" s="408" t="s">
        <v>5367</v>
      </c>
      <c r="B7712" s="409" t="s">
        <v>5368</v>
      </c>
      <c r="C7712" s="408" t="s">
        <v>42</v>
      </c>
      <c r="D7712" s="408">
        <v>52.48</v>
      </c>
    </row>
    <row r="7713" spans="1:4" ht="40.5">
      <c r="A7713" s="408">
        <v>72124</v>
      </c>
      <c r="B7713" s="409" t="s">
        <v>1463</v>
      </c>
      <c r="C7713" s="408" t="s">
        <v>100</v>
      </c>
      <c r="D7713" s="408">
        <v>105.35</v>
      </c>
    </row>
    <row r="7714" spans="1:4" ht="27">
      <c r="A7714" s="408" t="s">
        <v>5469</v>
      </c>
      <c r="B7714" s="409" t="s">
        <v>5470</v>
      </c>
      <c r="C7714" s="408" t="s">
        <v>13</v>
      </c>
      <c r="D7714" s="408">
        <v>48.03</v>
      </c>
    </row>
    <row r="7715" spans="1:4" ht="27">
      <c r="A7715" s="408" t="s">
        <v>5574</v>
      </c>
      <c r="B7715" s="409" t="s">
        <v>5575</v>
      </c>
      <c r="C7715" s="408" t="s">
        <v>42</v>
      </c>
      <c r="D7715" s="408">
        <v>159.4</v>
      </c>
    </row>
    <row r="7716" spans="1:4" ht="40.5">
      <c r="A7716" s="408">
        <v>98563</v>
      </c>
      <c r="B7716" s="409" t="s">
        <v>6188</v>
      </c>
      <c r="C7716" s="408" t="s">
        <v>42</v>
      </c>
      <c r="D7716" s="408">
        <v>23.76</v>
      </c>
    </row>
    <row r="7717" spans="1:4" ht="40.5">
      <c r="A7717" s="408">
        <v>98564</v>
      </c>
      <c r="B7717" s="409" t="s">
        <v>6189</v>
      </c>
      <c r="C7717" s="408" t="s">
        <v>42</v>
      </c>
      <c r="D7717" s="408">
        <v>34.630000000000003</v>
      </c>
    </row>
    <row r="7718" spans="1:4" ht="40.5">
      <c r="A7718" s="408">
        <v>98565</v>
      </c>
      <c r="B7718" s="409" t="s">
        <v>6190</v>
      </c>
      <c r="C7718" s="408" t="s">
        <v>42</v>
      </c>
      <c r="D7718" s="408">
        <v>34.229999999999997</v>
      </c>
    </row>
    <row r="7719" spans="1:4" ht="40.5">
      <c r="A7719" s="408">
        <v>98566</v>
      </c>
      <c r="B7719" s="409" t="s">
        <v>6191</v>
      </c>
      <c r="C7719" s="408" t="s">
        <v>42</v>
      </c>
      <c r="D7719" s="408">
        <v>45.09</v>
      </c>
    </row>
    <row r="7720" spans="1:4" ht="40.5">
      <c r="A7720" s="408">
        <v>98567</v>
      </c>
      <c r="B7720" s="409" t="s">
        <v>6192</v>
      </c>
      <c r="C7720" s="408" t="s">
        <v>42</v>
      </c>
      <c r="D7720" s="408">
        <v>44.17</v>
      </c>
    </row>
    <row r="7721" spans="1:4" ht="40.5">
      <c r="A7721" s="408">
        <v>98568</v>
      </c>
      <c r="B7721" s="409" t="s">
        <v>6193</v>
      </c>
      <c r="C7721" s="408" t="s">
        <v>42</v>
      </c>
      <c r="D7721" s="408">
        <v>55.01</v>
      </c>
    </row>
    <row r="7722" spans="1:4" ht="40.5">
      <c r="A7722" s="408">
        <v>98569</v>
      </c>
      <c r="B7722" s="409" t="s">
        <v>6194</v>
      </c>
      <c r="C7722" s="408" t="s">
        <v>42</v>
      </c>
      <c r="D7722" s="408">
        <v>54.61</v>
      </c>
    </row>
    <row r="7723" spans="1:4" ht="40.5">
      <c r="A7723" s="408">
        <v>98570</v>
      </c>
      <c r="B7723" s="409" t="s">
        <v>6195</v>
      </c>
      <c r="C7723" s="408" t="s">
        <v>42</v>
      </c>
      <c r="D7723" s="408">
        <v>65.489999999999995</v>
      </c>
    </row>
    <row r="7724" spans="1:4" ht="40.5">
      <c r="A7724" s="408">
        <v>98571</v>
      </c>
      <c r="B7724" s="409" t="s">
        <v>6196</v>
      </c>
      <c r="C7724" s="408" t="s">
        <v>42</v>
      </c>
      <c r="D7724" s="408">
        <v>29.01</v>
      </c>
    </row>
    <row r="7725" spans="1:4" ht="40.5">
      <c r="A7725" s="408">
        <v>98572</v>
      </c>
      <c r="B7725" s="409" t="s">
        <v>6197</v>
      </c>
      <c r="C7725" s="408" t="s">
        <v>42</v>
      </c>
      <c r="D7725" s="408">
        <v>35.76</v>
      </c>
    </row>
    <row r="7726" spans="1:4" ht="40.5">
      <c r="A7726" s="408">
        <v>98573</v>
      </c>
      <c r="B7726" s="409" t="s">
        <v>6198</v>
      </c>
      <c r="C7726" s="408" t="s">
        <v>42</v>
      </c>
      <c r="D7726" s="408">
        <v>46.34</v>
      </c>
    </row>
    <row r="7727" spans="1:4" ht="54">
      <c r="A7727" s="408" t="s">
        <v>5240</v>
      </c>
      <c r="B7727" s="409" t="s">
        <v>5241</v>
      </c>
      <c r="C7727" s="408" t="s">
        <v>13</v>
      </c>
      <c r="D7727" s="408">
        <v>21.03</v>
      </c>
    </row>
    <row r="7728" spans="1:4" ht="54">
      <c r="A7728" s="408" t="s">
        <v>5242</v>
      </c>
      <c r="B7728" s="409" t="s">
        <v>5243</v>
      </c>
      <c r="C7728" s="408" t="s">
        <v>13</v>
      </c>
      <c r="D7728" s="408">
        <v>32.81</v>
      </c>
    </row>
    <row r="7729" spans="1:4" ht="54">
      <c r="A7729" s="408">
        <v>91831</v>
      </c>
      <c r="B7729" s="409" t="s">
        <v>3241</v>
      </c>
      <c r="C7729" s="408" t="s">
        <v>13</v>
      </c>
      <c r="D7729" s="408">
        <v>5.1100000000000003</v>
      </c>
    </row>
    <row r="7730" spans="1:4" ht="54">
      <c r="A7730" s="408">
        <v>91834</v>
      </c>
      <c r="B7730" s="409" t="s">
        <v>3242</v>
      </c>
      <c r="C7730" s="408" t="s">
        <v>13</v>
      </c>
      <c r="D7730" s="408">
        <v>5.71</v>
      </c>
    </row>
    <row r="7731" spans="1:4" ht="54">
      <c r="A7731" s="408">
        <v>91836</v>
      </c>
      <c r="B7731" s="409" t="s">
        <v>3243</v>
      </c>
      <c r="C7731" s="408" t="s">
        <v>13</v>
      </c>
      <c r="D7731" s="408">
        <v>7.28</v>
      </c>
    </row>
    <row r="7732" spans="1:4" ht="54">
      <c r="A7732" s="408">
        <v>91842</v>
      </c>
      <c r="B7732" s="409" t="s">
        <v>3244</v>
      </c>
      <c r="C7732" s="408" t="s">
        <v>13</v>
      </c>
      <c r="D7732" s="408">
        <v>3.58</v>
      </c>
    </row>
    <row r="7733" spans="1:4" ht="54">
      <c r="A7733" s="408">
        <v>91844</v>
      </c>
      <c r="B7733" s="409" t="s">
        <v>3245</v>
      </c>
      <c r="C7733" s="408" t="s">
        <v>13</v>
      </c>
      <c r="D7733" s="408">
        <v>4.1900000000000004</v>
      </c>
    </row>
    <row r="7734" spans="1:4" ht="54">
      <c r="A7734" s="408">
        <v>91846</v>
      </c>
      <c r="B7734" s="409" t="s">
        <v>3246</v>
      </c>
      <c r="C7734" s="408" t="s">
        <v>13</v>
      </c>
      <c r="D7734" s="408">
        <v>5.76</v>
      </c>
    </row>
    <row r="7735" spans="1:4" ht="54">
      <c r="A7735" s="408">
        <v>91852</v>
      </c>
      <c r="B7735" s="409" t="s">
        <v>3247</v>
      </c>
      <c r="C7735" s="408" t="s">
        <v>13</v>
      </c>
      <c r="D7735" s="408">
        <v>5.39</v>
      </c>
    </row>
    <row r="7736" spans="1:4" ht="54">
      <c r="A7736" s="408">
        <v>91854</v>
      </c>
      <c r="B7736" s="409" t="s">
        <v>3248</v>
      </c>
      <c r="C7736" s="408" t="s">
        <v>13</v>
      </c>
      <c r="D7736" s="408">
        <v>6</v>
      </c>
    </row>
    <row r="7737" spans="1:4" ht="54">
      <c r="A7737" s="408">
        <v>91856</v>
      </c>
      <c r="B7737" s="409" t="s">
        <v>3249</v>
      </c>
      <c r="C7737" s="408" t="s">
        <v>13</v>
      </c>
      <c r="D7737" s="408">
        <v>7.5</v>
      </c>
    </row>
    <row r="7738" spans="1:4" ht="54">
      <c r="A7738" s="408">
        <v>91862</v>
      </c>
      <c r="B7738" s="409" t="s">
        <v>3250</v>
      </c>
      <c r="C7738" s="408" t="s">
        <v>13</v>
      </c>
      <c r="D7738" s="408">
        <v>6.05</v>
      </c>
    </row>
    <row r="7739" spans="1:4" ht="54">
      <c r="A7739" s="408">
        <v>91863</v>
      </c>
      <c r="B7739" s="409" t="s">
        <v>3251</v>
      </c>
      <c r="C7739" s="408" t="s">
        <v>13</v>
      </c>
      <c r="D7739" s="408">
        <v>7.06</v>
      </c>
    </row>
    <row r="7740" spans="1:4" ht="54">
      <c r="A7740" s="408">
        <v>91864</v>
      </c>
      <c r="B7740" s="409" t="s">
        <v>3252</v>
      </c>
      <c r="C7740" s="408" t="s">
        <v>13</v>
      </c>
      <c r="D7740" s="408">
        <v>9.1</v>
      </c>
    </row>
    <row r="7741" spans="1:4" ht="54">
      <c r="A7741" s="408">
        <v>91865</v>
      </c>
      <c r="B7741" s="409" t="s">
        <v>3253</v>
      </c>
      <c r="C7741" s="408" t="s">
        <v>13</v>
      </c>
      <c r="D7741" s="408">
        <v>11.19</v>
      </c>
    </row>
    <row r="7742" spans="1:4" ht="54">
      <c r="A7742" s="408">
        <v>91866</v>
      </c>
      <c r="B7742" s="409" t="s">
        <v>3254</v>
      </c>
      <c r="C7742" s="408" t="s">
        <v>13</v>
      </c>
      <c r="D7742" s="408">
        <v>4.62</v>
      </c>
    </row>
    <row r="7743" spans="1:4" ht="54">
      <c r="A7743" s="408">
        <v>91867</v>
      </c>
      <c r="B7743" s="409" t="s">
        <v>3255</v>
      </c>
      <c r="C7743" s="408" t="s">
        <v>13</v>
      </c>
      <c r="D7743" s="408">
        <v>5.63</v>
      </c>
    </row>
    <row r="7744" spans="1:4" ht="54">
      <c r="A7744" s="408">
        <v>91868</v>
      </c>
      <c r="B7744" s="409" t="s">
        <v>3256</v>
      </c>
      <c r="C7744" s="408" t="s">
        <v>13</v>
      </c>
      <c r="D7744" s="408">
        <v>7.69</v>
      </c>
    </row>
    <row r="7745" spans="1:4" ht="54">
      <c r="A7745" s="408">
        <v>91869</v>
      </c>
      <c r="B7745" s="409" t="s">
        <v>3257</v>
      </c>
      <c r="C7745" s="408" t="s">
        <v>13</v>
      </c>
      <c r="D7745" s="408">
        <v>9.77</v>
      </c>
    </row>
    <row r="7746" spans="1:4" ht="54">
      <c r="A7746" s="408">
        <v>91870</v>
      </c>
      <c r="B7746" s="409" t="s">
        <v>3258</v>
      </c>
      <c r="C7746" s="408" t="s">
        <v>13</v>
      </c>
      <c r="D7746" s="408">
        <v>6.87</v>
      </c>
    </row>
    <row r="7747" spans="1:4" ht="54">
      <c r="A7747" s="408">
        <v>91871</v>
      </c>
      <c r="B7747" s="409" t="s">
        <v>3259</v>
      </c>
      <c r="C7747" s="408" t="s">
        <v>13</v>
      </c>
      <c r="D7747" s="408">
        <v>7.91</v>
      </c>
    </row>
    <row r="7748" spans="1:4" ht="54">
      <c r="A7748" s="408">
        <v>91872</v>
      </c>
      <c r="B7748" s="409" t="s">
        <v>3260</v>
      </c>
      <c r="C7748" s="408" t="s">
        <v>13</v>
      </c>
      <c r="D7748" s="408">
        <v>9.9600000000000009</v>
      </c>
    </row>
    <row r="7749" spans="1:4" ht="54">
      <c r="A7749" s="408">
        <v>91873</v>
      </c>
      <c r="B7749" s="409" t="s">
        <v>3261</v>
      </c>
      <c r="C7749" s="408" t="s">
        <v>13</v>
      </c>
      <c r="D7749" s="408">
        <v>12.01</v>
      </c>
    </row>
    <row r="7750" spans="1:4" ht="40.5">
      <c r="A7750" s="408">
        <v>93008</v>
      </c>
      <c r="B7750" s="409" t="s">
        <v>3922</v>
      </c>
      <c r="C7750" s="408" t="s">
        <v>13</v>
      </c>
      <c r="D7750" s="408">
        <v>9.1999999999999993</v>
      </c>
    </row>
    <row r="7751" spans="1:4" ht="40.5">
      <c r="A7751" s="408">
        <v>93009</v>
      </c>
      <c r="B7751" s="409" t="s">
        <v>3923</v>
      </c>
      <c r="C7751" s="408" t="s">
        <v>13</v>
      </c>
      <c r="D7751" s="408">
        <v>13.22</v>
      </c>
    </row>
    <row r="7752" spans="1:4" ht="40.5">
      <c r="A7752" s="408">
        <v>93010</v>
      </c>
      <c r="B7752" s="409" t="s">
        <v>3924</v>
      </c>
      <c r="C7752" s="408" t="s">
        <v>13</v>
      </c>
      <c r="D7752" s="408">
        <v>18.170000000000002</v>
      </c>
    </row>
    <row r="7753" spans="1:4" ht="40.5">
      <c r="A7753" s="408">
        <v>93011</v>
      </c>
      <c r="B7753" s="409" t="s">
        <v>3925</v>
      </c>
      <c r="C7753" s="408" t="s">
        <v>13</v>
      </c>
      <c r="D7753" s="408">
        <v>22.05</v>
      </c>
    </row>
    <row r="7754" spans="1:4" ht="40.5">
      <c r="A7754" s="408">
        <v>93012</v>
      </c>
      <c r="B7754" s="409" t="s">
        <v>3926</v>
      </c>
      <c r="C7754" s="408" t="s">
        <v>13</v>
      </c>
      <c r="D7754" s="408">
        <v>32.840000000000003</v>
      </c>
    </row>
    <row r="7755" spans="1:4" ht="40.5">
      <c r="A7755" s="408">
        <v>95726</v>
      </c>
      <c r="B7755" s="409" t="s">
        <v>4707</v>
      </c>
      <c r="C7755" s="408" t="s">
        <v>13</v>
      </c>
      <c r="D7755" s="408">
        <v>4.1900000000000004</v>
      </c>
    </row>
    <row r="7756" spans="1:4" ht="40.5">
      <c r="A7756" s="408">
        <v>95727</v>
      </c>
      <c r="B7756" s="409" t="s">
        <v>4708</v>
      </c>
      <c r="C7756" s="408" t="s">
        <v>13</v>
      </c>
      <c r="D7756" s="408">
        <v>4.7300000000000004</v>
      </c>
    </row>
    <row r="7757" spans="1:4" ht="40.5">
      <c r="A7757" s="408">
        <v>95728</v>
      </c>
      <c r="B7757" s="409" t="s">
        <v>4709</v>
      </c>
      <c r="C7757" s="408" t="s">
        <v>13</v>
      </c>
      <c r="D7757" s="408">
        <v>5.84</v>
      </c>
    </row>
    <row r="7758" spans="1:4" ht="40.5">
      <c r="A7758" s="408">
        <v>95729</v>
      </c>
      <c r="B7758" s="409" t="s">
        <v>4710</v>
      </c>
      <c r="C7758" s="408" t="s">
        <v>13</v>
      </c>
      <c r="D7758" s="408">
        <v>5.61</v>
      </c>
    </row>
    <row r="7759" spans="1:4" ht="54">
      <c r="A7759" s="408">
        <v>95730</v>
      </c>
      <c r="B7759" s="409" t="s">
        <v>4711</v>
      </c>
      <c r="C7759" s="408" t="s">
        <v>13</v>
      </c>
      <c r="D7759" s="408">
        <v>6.17</v>
      </c>
    </row>
    <row r="7760" spans="1:4" ht="40.5">
      <c r="A7760" s="408">
        <v>95731</v>
      </c>
      <c r="B7760" s="409" t="s">
        <v>4712</v>
      </c>
      <c r="C7760" s="408" t="s">
        <v>13</v>
      </c>
      <c r="D7760" s="408">
        <v>7.28</v>
      </c>
    </row>
    <row r="7761" spans="1:4" ht="54">
      <c r="A7761" s="408">
        <v>95732</v>
      </c>
      <c r="B7761" s="409" t="s">
        <v>4713</v>
      </c>
      <c r="C7761" s="408" t="s">
        <v>29</v>
      </c>
      <c r="D7761" s="408">
        <v>3.01</v>
      </c>
    </row>
    <row r="7762" spans="1:4" ht="54">
      <c r="A7762" s="408">
        <v>95745</v>
      </c>
      <c r="B7762" s="409" t="s">
        <v>4719</v>
      </c>
      <c r="C7762" s="408" t="s">
        <v>13</v>
      </c>
      <c r="D7762" s="408">
        <v>15.62</v>
      </c>
    </row>
    <row r="7763" spans="1:4" ht="54">
      <c r="A7763" s="408">
        <v>95746</v>
      </c>
      <c r="B7763" s="409" t="s">
        <v>4720</v>
      </c>
      <c r="C7763" s="408" t="s">
        <v>13</v>
      </c>
      <c r="D7763" s="408">
        <v>19.440000000000001</v>
      </c>
    </row>
    <row r="7764" spans="1:4" ht="54">
      <c r="A7764" s="408">
        <v>95747</v>
      </c>
      <c r="B7764" s="409" t="s">
        <v>4721</v>
      </c>
      <c r="C7764" s="408" t="s">
        <v>13</v>
      </c>
      <c r="D7764" s="408">
        <v>32.22</v>
      </c>
    </row>
    <row r="7765" spans="1:4" ht="54">
      <c r="A7765" s="408">
        <v>95748</v>
      </c>
      <c r="B7765" s="409" t="s">
        <v>1210</v>
      </c>
      <c r="C7765" s="408" t="s">
        <v>13</v>
      </c>
      <c r="D7765" s="408">
        <v>34.770000000000003</v>
      </c>
    </row>
    <row r="7766" spans="1:4" ht="54">
      <c r="A7766" s="408">
        <v>95749</v>
      </c>
      <c r="B7766" s="409" t="s">
        <v>4722</v>
      </c>
      <c r="C7766" s="408" t="s">
        <v>13</v>
      </c>
      <c r="D7766" s="408">
        <v>20.28</v>
      </c>
    </row>
    <row r="7767" spans="1:4" ht="54">
      <c r="A7767" s="408">
        <v>95750</v>
      </c>
      <c r="B7767" s="409" t="s">
        <v>4723</v>
      </c>
      <c r="C7767" s="408" t="s">
        <v>13</v>
      </c>
      <c r="D7767" s="408">
        <v>23.99</v>
      </c>
    </row>
    <row r="7768" spans="1:4" ht="54">
      <c r="A7768" s="408">
        <v>95751</v>
      </c>
      <c r="B7768" s="409" t="s">
        <v>4724</v>
      </c>
      <c r="C7768" s="408" t="s">
        <v>13</v>
      </c>
      <c r="D7768" s="408">
        <v>36.630000000000003</v>
      </c>
    </row>
    <row r="7769" spans="1:4" ht="54">
      <c r="A7769" s="408">
        <v>95752</v>
      </c>
      <c r="B7769" s="409" t="s">
        <v>4725</v>
      </c>
      <c r="C7769" s="408" t="s">
        <v>13</v>
      </c>
      <c r="D7769" s="408">
        <v>39.020000000000003</v>
      </c>
    </row>
    <row r="7770" spans="1:4" ht="27">
      <c r="A7770" s="408">
        <v>72263</v>
      </c>
      <c r="B7770" s="409" t="s">
        <v>1482</v>
      </c>
      <c r="C7770" s="408" t="s">
        <v>29</v>
      </c>
      <c r="D7770" s="408">
        <v>19.149999999999999</v>
      </c>
    </row>
    <row r="7771" spans="1:4" ht="40.5">
      <c r="A7771" s="408">
        <v>72271</v>
      </c>
      <c r="B7771" s="409" t="s">
        <v>1483</v>
      </c>
      <c r="C7771" s="408" t="s">
        <v>29</v>
      </c>
      <c r="D7771" s="408">
        <v>11.33</v>
      </c>
    </row>
    <row r="7772" spans="1:4" ht="40.5">
      <c r="A7772" s="408">
        <v>72272</v>
      </c>
      <c r="B7772" s="409" t="s">
        <v>1484</v>
      </c>
      <c r="C7772" s="408" t="s">
        <v>29</v>
      </c>
      <c r="D7772" s="408">
        <v>12.79</v>
      </c>
    </row>
    <row r="7773" spans="1:4" ht="27">
      <c r="A7773" s="408" t="s">
        <v>5224</v>
      </c>
      <c r="B7773" s="409" t="s">
        <v>5225</v>
      </c>
      <c r="C7773" s="408" t="s">
        <v>29</v>
      </c>
      <c r="D7773" s="408">
        <v>32.71</v>
      </c>
    </row>
    <row r="7774" spans="1:4" ht="27">
      <c r="A7774" s="408" t="s">
        <v>5226</v>
      </c>
      <c r="B7774" s="409" t="s">
        <v>5227</v>
      </c>
      <c r="C7774" s="408" t="s">
        <v>29</v>
      </c>
      <c r="D7774" s="408">
        <v>50.86</v>
      </c>
    </row>
    <row r="7775" spans="1:4" ht="54">
      <c r="A7775" s="408" t="s">
        <v>5228</v>
      </c>
      <c r="B7775" s="409" t="s">
        <v>5229</v>
      </c>
      <c r="C7775" s="408" t="s">
        <v>29</v>
      </c>
      <c r="D7775" s="408">
        <v>127.32</v>
      </c>
    </row>
    <row r="7776" spans="1:4" ht="40.5">
      <c r="A7776" s="408" t="s">
        <v>5230</v>
      </c>
      <c r="B7776" s="409" t="s">
        <v>1017</v>
      </c>
      <c r="C7776" s="408" t="s">
        <v>29</v>
      </c>
      <c r="D7776" s="408">
        <v>20.100000000000001</v>
      </c>
    </row>
    <row r="7777" spans="1:4" ht="40.5">
      <c r="A7777" s="408">
        <v>83377</v>
      </c>
      <c r="B7777" s="409" t="s">
        <v>1543</v>
      </c>
      <c r="C7777" s="408" t="s">
        <v>29</v>
      </c>
      <c r="D7777" s="408">
        <v>11.09</v>
      </c>
    </row>
    <row r="7778" spans="1:4" ht="54">
      <c r="A7778" s="408">
        <v>91874</v>
      </c>
      <c r="B7778" s="409" t="s">
        <v>3262</v>
      </c>
      <c r="C7778" s="408" t="s">
        <v>29</v>
      </c>
      <c r="D7778" s="408">
        <v>3.32</v>
      </c>
    </row>
    <row r="7779" spans="1:4" ht="54">
      <c r="A7779" s="408">
        <v>91875</v>
      </c>
      <c r="B7779" s="409" t="s">
        <v>3263</v>
      </c>
      <c r="C7779" s="408" t="s">
        <v>29</v>
      </c>
      <c r="D7779" s="408">
        <v>4.4000000000000004</v>
      </c>
    </row>
    <row r="7780" spans="1:4" ht="54">
      <c r="A7780" s="408">
        <v>91876</v>
      </c>
      <c r="B7780" s="409" t="s">
        <v>3264</v>
      </c>
      <c r="C7780" s="408" t="s">
        <v>29</v>
      </c>
      <c r="D7780" s="408">
        <v>5.79</v>
      </c>
    </row>
    <row r="7781" spans="1:4" ht="54">
      <c r="A7781" s="408">
        <v>91877</v>
      </c>
      <c r="B7781" s="409" t="s">
        <v>779</v>
      </c>
      <c r="C7781" s="408" t="s">
        <v>29</v>
      </c>
      <c r="D7781" s="408">
        <v>7.66</v>
      </c>
    </row>
    <row r="7782" spans="1:4" ht="54">
      <c r="A7782" s="408">
        <v>91878</v>
      </c>
      <c r="B7782" s="409" t="s">
        <v>3265</v>
      </c>
      <c r="C7782" s="408" t="s">
        <v>29</v>
      </c>
      <c r="D7782" s="408">
        <v>4.3</v>
      </c>
    </row>
    <row r="7783" spans="1:4" ht="54">
      <c r="A7783" s="408">
        <v>91879</v>
      </c>
      <c r="B7783" s="409" t="s">
        <v>3266</v>
      </c>
      <c r="C7783" s="408" t="s">
        <v>29</v>
      </c>
      <c r="D7783" s="408">
        <v>5.34</v>
      </c>
    </row>
    <row r="7784" spans="1:4" ht="54">
      <c r="A7784" s="408">
        <v>91880</v>
      </c>
      <c r="B7784" s="409" t="s">
        <v>3267</v>
      </c>
      <c r="C7784" s="408" t="s">
        <v>29</v>
      </c>
      <c r="D7784" s="408">
        <v>6.77</v>
      </c>
    </row>
    <row r="7785" spans="1:4" ht="54">
      <c r="A7785" s="408">
        <v>91881</v>
      </c>
      <c r="B7785" s="409" t="s">
        <v>780</v>
      </c>
      <c r="C7785" s="408" t="s">
        <v>29</v>
      </c>
      <c r="D7785" s="408">
        <v>8.64</v>
      </c>
    </row>
    <row r="7786" spans="1:4" ht="54">
      <c r="A7786" s="408">
        <v>91882</v>
      </c>
      <c r="B7786" s="409" t="s">
        <v>3268</v>
      </c>
      <c r="C7786" s="408" t="s">
        <v>29</v>
      </c>
      <c r="D7786" s="408">
        <v>5.35</v>
      </c>
    </row>
    <row r="7787" spans="1:4" ht="54">
      <c r="A7787" s="408">
        <v>91884</v>
      </c>
      <c r="B7787" s="409" t="s">
        <v>3269</v>
      </c>
      <c r="C7787" s="408" t="s">
        <v>29</v>
      </c>
      <c r="D7787" s="408">
        <v>6.15</v>
      </c>
    </row>
    <row r="7788" spans="1:4" ht="54">
      <c r="A7788" s="408">
        <v>91885</v>
      </c>
      <c r="B7788" s="409" t="s">
        <v>3270</v>
      </c>
      <c r="C7788" s="408" t="s">
        <v>29</v>
      </c>
      <c r="D7788" s="408">
        <v>7.25</v>
      </c>
    </row>
    <row r="7789" spans="1:4" ht="54">
      <c r="A7789" s="408">
        <v>91886</v>
      </c>
      <c r="B7789" s="409" t="s">
        <v>3271</v>
      </c>
      <c r="C7789" s="408" t="s">
        <v>29</v>
      </c>
      <c r="D7789" s="408">
        <v>8.74</v>
      </c>
    </row>
    <row r="7790" spans="1:4" ht="54">
      <c r="A7790" s="408">
        <v>91887</v>
      </c>
      <c r="B7790" s="409" t="s">
        <v>3272</v>
      </c>
      <c r="C7790" s="408" t="s">
        <v>29</v>
      </c>
      <c r="D7790" s="408">
        <v>6.04</v>
      </c>
    </row>
    <row r="7791" spans="1:4" ht="54">
      <c r="A7791" s="408">
        <v>91889</v>
      </c>
      <c r="B7791" s="409" t="s">
        <v>3273</v>
      </c>
      <c r="C7791" s="408" t="s">
        <v>29</v>
      </c>
      <c r="D7791" s="408">
        <v>5.84</v>
      </c>
    </row>
    <row r="7792" spans="1:4" ht="54">
      <c r="A7792" s="408">
        <v>91890</v>
      </c>
      <c r="B7792" s="409" t="s">
        <v>3274</v>
      </c>
      <c r="C7792" s="408" t="s">
        <v>29</v>
      </c>
      <c r="D7792" s="408">
        <v>7.23</v>
      </c>
    </row>
    <row r="7793" spans="1:4" ht="54">
      <c r="A7793" s="408">
        <v>91892</v>
      </c>
      <c r="B7793" s="409" t="s">
        <v>3275</v>
      </c>
      <c r="C7793" s="408" t="s">
        <v>29</v>
      </c>
      <c r="D7793" s="408">
        <v>8.56</v>
      </c>
    </row>
    <row r="7794" spans="1:4" ht="54">
      <c r="A7794" s="408">
        <v>91893</v>
      </c>
      <c r="B7794" s="409" t="s">
        <v>3276</v>
      </c>
      <c r="C7794" s="408" t="s">
        <v>29</v>
      </c>
      <c r="D7794" s="408">
        <v>9.85</v>
      </c>
    </row>
    <row r="7795" spans="1:4" ht="54">
      <c r="A7795" s="408">
        <v>91896</v>
      </c>
      <c r="B7795" s="409" t="s">
        <v>781</v>
      </c>
      <c r="C7795" s="408" t="s">
        <v>29</v>
      </c>
      <c r="D7795" s="408">
        <v>12.06</v>
      </c>
    </row>
    <row r="7796" spans="1:4" ht="54">
      <c r="A7796" s="408">
        <v>91898</v>
      </c>
      <c r="B7796" s="409" t="s">
        <v>3277</v>
      </c>
      <c r="C7796" s="408" t="s">
        <v>29</v>
      </c>
      <c r="D7796" s="408">
        <v>13.5</v>
      </c>
    </row>
    <row r="7797" spans="1:4" ht="54">
      <c r="A7797" s="408">
        <v>91899</v>
      </c>
      <c r="B7797" s="409" t="s">
        <v>3278</v>
      </c>
      <c r="C7797" s="408" t="s">
        <v>29</v>
      </c>
      <c r="D7797" s="408">
        <v>7.45</v>
      </c>
    </row>
    <row r="7798" spans="1:4" ht="54">
      <c r="A7798" s="408">
        <v>91901</v>
      </c>
      <c r="B7798" s="409" t="s">
        <v>3279</v>
      </c>
      <c r="C7798" s="408" t="s">
        <v>29</v>
      </c>
      <c r="D7798" s="408">
        <v>7.25</v>
      </c>
    </row>
    <row r="7799" spans="1:4" ht="54">
      <c r="A7799" s="408">
        <v>91902</v>
      </c>
      <c r="B7799" s="409" t="s">
        <v>3280</v>
      </c>
      <c r="C7799" s="408" t="s">
        <v>29</v>
      </c>
      <c r="D7799" s="408">
        <v>8.64</v>
      </c>
    </row>
    <row r="7800" spans="1:4" ht="54">
      <c r="A7800" s="408">
        <v>91904</v>
      </c>
      <c r="B7800" s="409" t="s">
        <v>3281</v>
      </c>
      <c r="C7800" s="408" t="s">
        <v>29</v>
      </c>
      <c r="D7800" s="408">
        <v>9.9700000000000006</v>
      </c>
    </row>
    <row r="7801" spans="1:4" ht="54">
      <c r="A7801" s="408">
        <v>91905</v>
      </c>
      <c r="B7801" s="409" t="s">
        <v>3282</v>
      </c>
      <c r="C7801" s="408" t="s">
        <v>29</v>
      </c>
      <c r="D7801" s="408">
        <v>11.26</v>
      </c>
    </row>
    <row r="7802" spans="1:4" ht="54">
      <c r="A7802" s="408">
        <v>91908</v>
      </c>
      <c r="B7802" s="409" t="s">
        <v>3283</v>
      </c>
      <c r="C7802" s="408" t="s">
        <v>29</v>
      </c>
      <c r="D7802" s="408">
        <v>13.51</v>
      </c>
    </row>
    <row r="7803" spans="1:4" ht="54">
      <c r="A7803" s="408">
        <v>91910</v>
      </c>
      <c r="B7803" s="409" t="s">
        <v>3284</v>
      </c>
      <c r="C7803" s="408" t="s">
        <v>29</v>
      </c>
      <c r="D7803" s="408">
        <v>14.95</v>
      </c>
    </row>
    <row r="7804" spans="1:4" ht="67.5">
      <c r="A7804" s="408">
        <v>91911</v>
      </c>
      <c r="B7804" s="409" t="s">
        <v>3285</v>
      </c>
      <c r="C7804" s="408" t="s">
        <v>29</v>
      </c>
      <c r="D7804" s="408">
        <v>9.07</v>
      </c>
    </row>
    <row r="7805" spans="1:4" ht="67.5">
      <c r="A7805" s="408">
        <v>91913</v>
      </c>
      <c r="B7805" s="409" t="s">
        <v>782</v>
      </c>
      <c r="C7805" s="408" t="s">
        <v>29</v>
      </c>
      <c r="D7805" s="408">
        <v>8.8699999999999992</v>
      </c>
    </row>
    <row r="7806" spans="1:4" ht="67.5">
      <c r="A7806" s="408">
        <v>91914</v>
      </c>
      <c r="B7806" s="409" t="s">
        <v>3286</v>
      </c>
      <c r="C7806" s="408" t="s">
        <v>29</v>
      </c>
      <c r="D7806" s="408">
        <v>9.89</v>
      </c>
    </row>
    <row r="7807" spans="1:4" ht="67.5">
      <c r="A7807" s="408">
        <v>91916</v>
      </c>
      <c r="B7807" s="409" t="s">
        <v>783</v>
      </c>
      <c r="C7807" s="408" t="s">
        <v>29</v>
      </c>
      <c r="D7807" s="408">
        <v>11.22</v>
      </c>
    </row>
    <row r="7808" spans="1:4" ht="54">
      <c r="A7808" s="408">
        <v>91917</v>
      </c>
      <c r="B7808" s="409" t="s">
        <v>3287</v>
      </c>
      <c r="C7808" s="408" t="s">
        <v>29</v>
      </c>
      <c r="D7808" s="408">
        <v>12.01</v>
      </c>
    </row>
    <row r="7809" spans="1:4" ht="67.5">
      <c r="A7809" s="408">
        <v>91920</v>
      </c>
      <c r="B7809" s="409" t="s">
        <v>784</v>
      </c>
      <c r="C7809" s="408" t="s">
        <v>29</v>
      </c>
      <c r="D7809" s="408">
        <v>13.67</v>
      </c>
    </row>
    <row r="7810" spans="1:4" ht="67.5">
      <c r="A7810" s="408">
        <v>91922</v>
      </c>
      <c r="B7810" s="409" t="s">
        <v>3288</v>
      </c>
      <c r="C7810" s="408" t="s">
        <v>29</v>
      </c>
      <c r="D7810" s="408">
        <v>15.11</v>
      </c>
    </row>
    <row r="7811" spans="1:4" ht="40.5">
      <c r="A7811" s="408">
        <v>93013</v>
      </c>
      <c r="B7811" s="409" t="s">
        <v>882</v>
      </c>
      <c r="C7811" s="408" t="s">
        <v>29</v>
      </c>
      <c r="D7811" s="408">
        <v>9.93</v>
      </c>
    </row>
    <row r="7812" spans="1:4" ht="40.5">
      <c r="A7812" s="408">
        <v>93014</v>
      </c>
      <c r="B7812" s="409" t="s">
        <v>3927</v>
      </c>
      <c r="C7812" s="408" t="s">
        <v>29</v>
      </c>
      <c r="D7812" s="408">
        <v>12.14</v>
      </c>
    </row>
    <row r="7813" spans="1:4" ht="40.5">
      <c r="A7813" s="408">
        <v>93015</v>
      </c>
      <c r="B7813" s="409" t="s">
        <v>883</v>
      </c>
      <c r="C7813" s="408" t="s">
        <v>29</v>
      </c>
      <c r="D7813" s="408">
        <v>18.079999999999998</v>
      </c>
    </row>
    <row r="7814" spans="1:4" ht="40.5">
      <c r="A7814" s="408">
        <v>93016</v>
      </c>
      <c r="B7814" s="409" t="s">
        <v>3928</v>
      </c>
      <c r="C7814" s="408" t="s">
        <v>29</v>
      </c>
      <c r="D7814" s="408">
        <v>21.87</v>
      </c>
    </row>
    <row r="7815" spans="1:4" ht="40.5">
      <c r="A7815" s="408">
        <v>93017</v>
      </c>
      <c r="B7815" s="409" t="s">
        <v>3929</v>
      </c>
      <c r="C7815" s="408" t="s">
        <v>29</v>
      </c>
      <c r="D7815" s="408">
        <v>32.54</v>
      </c>
    </row>
    <row r="7816" spans="1:4" ht="40.5">
      <c r="A7816" s="408">
        <v>93018</v>
      </c>
      <c r="B7816" s="409" t="s">
        <v>3930</v>
      </c>
      <c r="C7816" s="408" t="s">
        <v>29</v>
      </c>
      <c r="D7816" s="408">
        <v>15.16</v>
      </c>
    </row>
    <row r="7817" spans="1:4" ht="40.5">
      <c r="A7817" s="408">
        <v>93020</v>
      </c>
      <c r="B7817" s="409" t="s">
        <v>3931</v>
      </c>
      <c r="C7817" s="408" t="s">
        <v>29</v>
      </c>
      <c r="D7817" s="408">
        <v>19.260000000000002</v>
      </c>
    </row>
    <row r="7818" spans="1:4" ht="40.5">
      <c r="A7818" s="408">
        <v>93022</v>
      </c>
      <c r="B7818" s="409" t="s">
        <v>3932</v>
      </c>
      <c r="C7818" s="408" t="s">
        <v>29</v>
      </c>
      <c r="D7818" s="408">
        <v>31.51</v>
      </c>
    </row>
    <row r="7819" spans="1:4" ht="40.5">
      <c r="A7819" s="408">
        <v>93024</v>
      </c>
      <c r="B7819" s="409" t="s">
        <v>3933</v>
      </c>
      <c r="C7819" s="408" t="s">
        <v>29</v>
      </c>
      <c r="D7819" s="408">
        <v>33.22</v>
      </c>
    </row>
    <row r="7820" spans="1:4" ht="40.5">
      <c r="A7820" s="408">
        <v>93026</v>
      </c>
      <c r="B7820" s="409" t="s">
        <v>3934</v>
      </c>
      <c r="C7820" s="408" t="s">
        <v>29</v>
      </c>
      <c r="D7820" s="408">
        <v>53.54</v>
      </c>
    </row>
    <row r="7821" spans="1:4" ht="54">
      <c r="A7821" s="408">
        <v>95733</v>
      </c>
      <c r="B7821" s="409" t="s">
        <v>4714</v>
      </c>
      <c r="C7821" s="408" t="s">
        <v>29</v>
      </c>
      <c r="D7821" s="408">
        <v>3.95</v>
      </c>
    </row>
    <row r="7822" spans="1:4" ht="40.5">
      <c r="A7822" s="408">
        <v>95734</v>
      </c>
      <c r="B7822" s="409" t="s">
        <v>4715</v>
      </c>
      <c r="C7822" s="408" t="s">
        <v>29</v>
      </c>
      <c r="D7822" s="408">
        <v>5.25</v>
      </c>
    </row>
    <row r="7823" spans="1:4" ht="54">
      <c r="A7823" s="408">
        <v>95735</v>
      </c>
      <c r="B7823" s="409" t="s">
        <v>4716</v>
      </c>
      <c r="C7823" s="408" t="s">
        <v>29</v>
      </c>
      <c r="D7823" s="408">
        <v>4.51</v>
      </c>
    </row>
    <row r="7824" spans="1:4" ht="54">
      <c r="A7824" s="408">
        <v>95736</v>
      </c>
      <c r="B7824" s="409" t="s">
        <v>4717</v>
      </c>
      <c r="C7824" s="408" t="s">
        <v>29</v>
      </c>
      <c r="D7824" s="408">
        <v>5.27</v>
      </c>
    </row>
    <row r="7825" spans="1:4" ht="54">
      <c r="A7825" s="408">
        <v>95738</v>
      </c>
      <c r="B7825" s="409" t="s">
        <v>4718</v>
      </c>
      <c r="C7825" s="408" t="s">
        <v>29</v>
      </c>
      <c r="D7825" s="408">
        <v>6.32</v>
      </c>
    </row>
    <row r="7826" spans="1:4" ht="54">
      <c r="A7826" s="408">
        <v>95753</v>
      </c>
      <c r="B7826" s="409" t="s">
        <v>4726</v>
      </c>
      <c r="C7826" s="408" t="s">
        <v>29</v>
      </c>
      <c r="D7826" s="408">
        <v>5.13</v>
      </c>
    </row>
    <row r="7827" spans="1:4" ht="54">
      <c r="A7827" s="408">
        <v>95754</v>
      </c>
      <c r="B7827" s="409" t="s">
        <v>4727</v>
      </c>
      <c r="C7827" s="408" t="s">
        <v>29</v>
      </c>
      <c r="D7827" s="408">
        <v>6.4</v>
      </c>
    </row>
    <row r="7828" spans="1:4" ht="54">
      <c r="A7828" s="408">
        <v>95755</v>
      </c>
      <c r="B7828" s="409" t="s">
        <v>4728</v>
      </c>
      <c r="C7828" s="408" t="s">
        <v>29</v>
      </c>
      <c r="D7828" s="408">
        <v>9.2200000000000006</v>
      </c>
    </row>
    <row r="7829" spans="1:4" ht="54">
      <c r="A7829" s="408">
        <v>95756</v>
      </c>
      <c r="B7829" s="409" t="s">
        <v>4729</v>
      </c>
      <c r="C7829" s="408" t="s">
        <v>29</v>
      </c>
      <c r="D7829" s="408">
        <v>12.3</v>
      </c>
    </row>
    <row r="7830" spans="1:4" ht="54">
      <c r="A7830" s="408">
        <v>95757</v>
      </c>
      <c r="B7830" s="409" t="s">
        <v>4730</v>
      </c>
      <c r="C7830" s="408" t="s">
        <v>29</v>
      </c>
      <c r="D7830" s="408">
        <v>7.73</v>
      </c>
    </row>
    <row r="7831" spans="1:4" ht="54">
      <c r="A7831" s="408">
        <v>95758</v>
      </c>
      <c r="B7831" s="409" t="s">
        <v>4731</v>
      </c>
      <c r="C7831" s="408" t="s">
        <v>29</v>
      </c>
      <c r="D7831" s="408">
        <v>8.68</v>
      </c>
    </row>
    <row r="7832" spans="1:4" ht="54">
      <c r="A7832" s="408">
        <v>95759</v>
      </c>
      <c r="B7832" s="409" t="s">
        <v>4732</v>
      </c>
      <c r="C7832" s="408" t="s">
        <v>29</v>
      </c>
      <c r="D7832" s="408">
        <v>11.09</v>
      </c>
    </row>
    <row r="7833" spans="1:4" ht="54">
      <c r="A7833" s="408">
        <v>95760</v>
      </c>
      <c r="B7833" s="409" t="s">
        <v>4733</v>
      </c>
      <c r="C7833" s="408" t="s">
        <v>29</v>
      </c>
      <c r="D7833" s="408">
        <v>13.67</v>
      </c>
    </row>
    <row r="7834" spans="1:4" ht="54">
      <c r="A7834" s="408">
        <v>91924</v>
      </c>
      <c r="B7834" s="409" t="s">
        <v>3289</v>
      </c>
      <c r="C7834" s="408" t="s">
        <v>13</v>
      </c>
      <c r="D7834" s="408">
        <v>1.77</v>
      </c>
    </row>
    <row r="7835" spans="1:4" ht="54">
      <c r="A7835" s="408">
        <v>91925</v>
      </c>
      <c r="B7835" s="409" t="s">
        <v>3290</v>
      </c>
      <c r="C7835" s="408" t="s">
        <v>13</v>
      </c>
      <c r="D7835" s="408">
        <v>2.4900000000000002</v>
      </c>
    </row>
    <row r="7836" spans="1:4" ht="54">
      <c r="A7836" s="408">
        <v>91926</v>
      </c>
      <c r="B7836" s="409" t="s">
        <v>3291</v>
      </c>
      <c r="C7836" s="408" t="s">
        <v>13</v>
      </c>
      <c r="D7836" s="408">
        <v>2.57</v>
      </c>
    </row>
    <row r="7837" spans="1:4" ht="54">
      <c r="A7837" s="408">
        <v>91927</v>
      </c>
      <c r="B7837" s="409" t="s">
        <v>3292</v>
      </c>
      <c r="C7837" s="408" t="s">
        <v>13</v>
      </c>
      <c r="D7837" s="408">
        <v>3.33</v>
      </c>
    </row>
    <row r="7838" spans="1:4" ht="54">
      <c r="A7838" s="408">
        <v>91928</v>
      </c>
      <c r="B7838" s="409" t="s">
        <v>3293</v>
      </c>
      <c r="C7838" s="408" t="s">
        <v>13</v>
      </c>
      <c r="D7838" s="408">
        <v>4.1399999999999997</v>
      </c>
    </row>
    <row r="7839" spans="1:4" ht="54">
      <c r="A7839" s="408">
        <v>91929</v>
      </c>
      <c r="B7839" s="409" t="s">
        <v>3294</v>
      </c>
      <c r="C7839" s="408" t="s">
        <v>13</v>
      </c>
      <c r="D7839" s="408">
        <v>4.67</v>
      </c>
    </row>
    <row r="7840" spans="1:4" ht="54">
      <c r="A7840" s="408">
        <v>91930</v>
      </c>
      <c r="B7840" s="409" t="s">
        <v>3295</v>
      </c>
      <c r="C7840" s="408" t="s">
        <v>13</v>
      </c>
      <c r="D7840" s="408">
        <v>5.66</v>
      </c>
    </row>
    <row r="7841" spans="1:4" ht="54">
      <c r="A7841" s="408">
        <v>91931</v>
      </c>
      <c r="B7841" s="409" t="s">
        <v>3296</v>
      </c>
      <c r="C7841" s="408" t="s">
        <v>13</v>
      </c>
      <c r="D7841" s="408">
        <v>6.29</v>
      </c>
    </row>
    <row r="7842" spans="1:4" ht="54">
      <c r="A7842" s="408">
        <v>91932</v>
      </c>
      <c r="B7842" s="409" t="s">
        <v>3297</v>
      </c>
      <c r="C7842" s="408" t="s">
        <v>13</v>
      </c>
      <c r="D7842" s="408">
        <v>9.25</v>
      </c>
    </row>
    <row r="7843" spans="1:4" ht="54">
      <c r="A7843" s="408">
        <v>91933</v>
      </c>
      <c r="B7843" s="409" t="s">
        <v>3298</v>
      </c>
      <c r="C7843" s="408" t="s">
        <v>13</v>
      </c>
      <c r="D7843" s="408">
        <v>9.85</v>
      </c>
    </row>
    <row r="7844" spans="1:4" ht="54">
      <c r="A7844" s="408">
        <v>91934</v>
      </c>
      <c r="B7844" s="409" t="s">
        <v>3299</v>
      </c>
      <c r="C7844" s="408" t="s">
        <v>13</v>
      </c>
      <c r="D7844" s="408">
        <v>14.14</v>
      </c>
    </row>
    <row r="7845" spans="1:4" ht="54">
      <c r="A7845" s="408">
        <v>91935</v>
      </c>
      <c r="B7845" s="409" t="s">
        <v>3300</v>
      </c>
      <c r="C7845" s="408" t="s">
        <v>13</v>
      </c>
      <c r="D7845" s="408">
        <v>15.01</v>
      </c>
    </row>
    <row r="7846" spans="1:4" ht="40.5">
      <c r="A7846" s="408">
        <v>92979</v>
      </c>
      <c r="B7846" s="409" t="s">
        <v>3898</v>
      </c>
      <c r="C7846" s="408" t="s">
        <v>13</v>
      </c>
      <c r="D7846" s="408">
        <v>6.06</v>
      </c>
    </row>
    <row r="7847" spans="1:4" ht="54">
      <c r="A7847" s="408">
        <v>92980</v>
      </c>
      <c r="B7847" s="409" t="s">
        <v>3899</v>
      </c>
      <c r="C7847" s="408" t="s">
        <v>13</v>
      </c>
      <c r="D7847" s="408">
        <v>6.58</v>
      </c>
    </row>
    <row r="7848" spans="1:4" ht="40.5">
      <c r="A7848" s="408">
        <v>92981</v>
      </c>
      <c r="B7848" s="409" t="s">
        <v>3900</v>
      </c>
      <c r="C7848" s="408" t="s">
        <v>13</v>
      </c>
      <c r="D7848" s="408">
        <v>9.3000000000000007</v>
      </c>
    </row>
    <row r="7849" spans="1:4" ht="54">
      <c r="A7849" s="408">
        <v>92982</v>
      </c>
      <c r="B7849" s="409" t="s">
        <v>3901</v>
      </c>
      <c r="C7849" s="408" t="s">
        <v>13</v>
      </c>
      <c r="D7849" s="408">
        <v>10.050000000000001</v>
      </c>
    </row>
    <row r="7850" spans="1:4" ht="40.5">
      <c r="A7850" s="408">
        <v>92983</v>
      </c>
      <c r="B7850" s="409" t="s">
        <v>3902</v>
      </c>
      <c r="C7850" s="408" t="s">
        <v>13</v>
      </c>
      <c r="D7850" s="408">
        <v>16.190000000000001</v>
      </c>
    </row>
    <row r="7851" spans="1:4" ht="54">
      <c r="A7851" s="408">
        <v>92984</v>
      </c>
      <c r="B7851" s="409" t="s">
        <v>3903</v>
      </c>
      <c r="C7851" s="408" t="s">
        <v>13</v>
      </c>
      <c r="D7851" s="408">
        <v>16.61</v>
      </c>
    </row>
    <row r="7852" spans="1:4" ht="40.5">
      <c r="A7852" s="408">
        <v>92985</v>
      </c>
      <c r="B7852" s="409" t="s">
        <v>3904</v>
      </c>
      <c r="C7852" s="408" t="s">
        <v>13</v>
      </c>
      <c r="D7852" s="408">
        <v>21.76</v>
      </c>
    </row>
    <row r="7853" spans="1:4" ht="54">
      <c r="A7853" s="408">
        <v>92986</v>
      </c>
      <c r="B7853" s="409" t="s">
        <v>3905</v>
      </c>
      <c r="C7853" s="408" t="s">
        <v>13</v>
      </c>
      <c r="D7853" s="408">
        <v>22.39</v>
      </c>
    </row>
    <row r="7854" spans="1:4" ht="40.5">
      <c r="A7854" s="408">
        <v>92987</v>
      </c>
      <c r="B7854" s="409" t="s">
        <v>3906</v>
      </c>
      <c r="C7854" s="408" t="s">
        <v>13</v>
      </c>
      <c r="D7854" s="408">
        <v>31.23</v>
      </c>
    </row>
    <row r="7855" spans="1:4" ht="54">
      <c r="A7855" s="408">
        <v>92988</v>
      </c>
      <c r="B7855" s="409" t="s">
        <v>3907</v>
      </c>
      <c r="C7855" s="408" t="s">
        <v>13</v>
      </c>
      <c r="D7855" s="408">
        <v>31.3</v>
      </c>
    </row>
    <row r="7856" spans="1:4" ht="40.5">
      <c r="A7856" s="408">
        <v>92989</v>
      </c>
      <c r="B7856" s="409" t="s">
        <v>3908</v>
      </c>
      <c r="C7856" s="408" t="s">
        <v>13</v>
      </c>
      <c r="D7856" s="408">
        <v>43.34</v>
      </c>
    </row>
    <row r="7857" spans="1:4" ht="54">
      <c r="A7857" s="408">
        <v>92990</v>
      </c>
      <c r="B7857" s="409" t="s">
        <v>3909</v>
      </c>
      <c r="C7857" s="408" t="s">
        <v>13</v>
      </c>
      <c r="D7857" s="408">
        <v>42.85</v>
      </c>
    </row>
    <row r="7858" spans="1:4" ht="40.5">
      <c r="A7858" s="408">
        <v>92991</v>
      </c>
      <c r="B7858" s="409" t="s">
        <v>3910</v>
      </c>
      <c r="C7858" s="408" t="s">
        <v>13</v>
      </c>
      <c r="D7858" s="408">
        <v>56.5</v>
      </c>
    </row>
    <row r="7859" spans="1:4" ht="54">
      <c r="A7859" s="408">
        <v>92992</v>
      </c>
      <c r="B7859" s="409" t="s">
        <v>3911</v>
      </c>
      <c r="C7859" s="408" t="s">
        <v>13</v>
      </c>
      <c r="D7859" s="408">
        <v>56.53</v>
      </c>
    </row>
    <row r="7860" spans="1:4" ht="54">
      <c r="A7860" s="408">
        <v>92993</v>
      </c>
      <c r="B7860" s="409" t="s">
        <v>3912</v>
      </c>
      <c r="C7860" s="408" t="s">
        <v>13</v>
      </c>
      <c r="D7860" s="408">
        <v>72.37</v>
      </c>
    </row>
    <row r="7861" spans="1:4" ht="54">
      <c r="A7861" s="408">
        <v>92994</v>
      </c>
      <c r="B7861" s="409" t="s">
        <v>3913</v>
      </c>
      <c r="C7861" s="408" t="s">
        <v>13</v>
      </c>
      <c r="D7861" s="408">
        <v>73.08</v>
      </c>
    </row>
    <row r="7862" spans="1:4" ht="54">
      <c r="A7862" s="408">
        <v>92995</v>
      </c>
      <c r="B7862" s="409" t="s">
        <v>3914</v>
      </c>
      <c r="C7862" s="408" t="s">
        <v>13</v>
      </c>
      <c r="D7862" s="408">
        <v>89.99</v>
      </c>
    </row>
    <row r="7863" spans="1:4" ht="54">
      <c r="A7863" s="408">
        <v>92996</v>
      </c>
      <c r="B7863" s="409" t="s">
        <v>3915</v>
      </c>
      <c r="C7863" s="408" t="s">
        <v>13</v>
      </c>
      <c r="D7863" s="408">
        <v>90.23</v>
      </c>
    </row>
    <row r="7864" spans="1:4" ht="54">
      <c r="A7864" s="408">
        <v>92997</v>
      </c>
      <c r="B7864" s="409" t="s">
        <v>3916</v>
      </c>
      <c r="C7864" s="408" t="s">
        <v>13</v>
      </c>
      <c r="D7864" s="408">
        <v>109.31</v>
      </c>
    </row>
    <row r="7865" spans="1:4" ht="54">
      <c r="A7865" s="408">
        <v>92998</v>
      </c>
      <c r="B7865" s="409" t="s">
        <v>3917</v>
      </c>
      <c r="C7865" s="408" t="s">
        <v>13</v>
      </c>
      <c r="D7865" s="408">
        <v>110.35</v>
      </c>
    </row>
    <row r="7866" spans="1:4" ht="54">
      <c r="A7866" s="408">
        <v>92999</v>
      </c>
      <c r="B7866" s="409" t="s">
        <v>3918</v>
      </c>
      <c r="C7866" s="408" t="s">
        <v>13</v>
      </c>
      <c r="D7866" s="408">
        <v>143.9</v>
      </c>
    </row>
    <row r="7867" spans="1:4" ht="54">
      <c r="A7867" s="408">
        <v>93000</v>
      </c>
      <c r="B7867" s="409" t="s">
        <v>3919</v>
      </c>
      <c r="C7867" s="408" t="s">
        <v>13</v>
      </c>
      <c r="D7867" s="408">
        <v>144.77000000000001</v>
      </c>
    </row>
    <row r="7868" spans="1:4" ht="40.5">
      <c r="A7868" s="408">
        <v>93001</v>
      </c>
      <c r="B7868" s="409" t="s">
        <v>3920</v>
      </c>
      <c r="C7868" s="408" t="s">
        <v>13</v>
      </c>
      <c r="D7868" s="408">
        <v>175.72</v>
      </c>
    </row>
    <row r="7869" spans="1:4" ht="54">
      <c r="A7869" s="408">
        <v>93002</v>
      </c>
      <c r="B7869" s="409" t="s">
        <v>3921</v>
      </c>
      <c r="C7869" s="408" t="s">
        <v>13</v>
      </c>
      <c r="D7869" s="408">
        <v>180.57</v>
      </c>
    </row>
    <row r="7870" spans="1:4" ht="27">
      <c r="A7870" s="408">
        <v>83446</v>
      </c>
      <c r="B7870" s="409" t="s">
        <v>222</v>
      </c>
      <c r="C7870" s="408" t="s">
        <v>29</v>
      </c>
      <c r="D7870" s="408">
        <v>150.02000000000001</v>
      </c>
    </row>
    <row r="7871" spans="1:4" ht="40.5">
      <c r="A7871" s="408">
        <v>91936</v>
      </c>
      <c r="B7871" s="409" t="s">
        <v>3301</v>
      </c>
      <c r="C7871" s="408" t="s">
        <v>29</v>
      </c>
      <c r="D7871" s="408">
        <v>8.94</v>
      </c>
    </row>
    <row r="7872" spans="1:4" ht="40.5">
      <c r="A7872" s="408">
        <v>91937</v>
      </c>
      <c r="B7872" s="409" t="s">
        <v>3302</v>
      </c>
      <c r="C7872" s="408" t="s">
        <v>29</v>
      </c>
      <c r="D7872" s="408">
        <v>7.67</v>
      </c>
    </row>
    <row r="7873" spans="1:4" ht="40.5">
      <c r="A7873" s="408">
        <v>91939</v>
      </c>
      <c r="B7873" s="409" t="s">
        <v>3303</v>
      </c>
      <c r="C7873" s="408" t="s">
        <v>29</v>
      </c>
      <c r="D7873" s="408">
        <v>19.47</v>
      </c>
    </row>
    <row r="7874" spans="1:4" ht="40.5">
      <c r="A7874" s="408">
        <v>91940</v>
      </c>
      <c r="B7874" s="409" t="s">
        <v>3304</v>
      </c>
      <c r="C7874" s="408" t="s">
        <v>29</v>
      </c>
      <c r="D7874" s="408">
        <v>10.3</v>
      </c>
    </row>
    <row r="7875" spans="1:4" ht="40.5">
      <c r="A7875" s="408">
        <v>91941</v>
      </c>
      <c r="B7875" s="409" t="s">
        <v>3305</v>
      </c>
      <c r="C7875" s="408" t="s">
        <v>29</v>
      </c>
      <c r="D7875" s="408">
        <v>6.86</v>
      </c>
    </row>
    <row r="7876" spans="1:4" ht="40.5">
      <c r="A7876" s="408">
        <v>91942</v>
      </c>
      <c r="B7876" s="409" t="s">
        <v>3306</v>
      </c>
      <c r="C7876" s="408" t="s">
        <v>29</v>
      </c>
      <c r="D7876" s="408">
        <v>23.77</v>
      </c>
    </row>
    <row r="7877" spans="1:4" ht="40.5">
      <c r="A7877" s="408">
        <v>91943</v>
      </c>
      <c r="B7877" s="409" t="s">
        <v>3307</v>
      </c>
      <c r="C7877" s="408" t="s">
        <v>29</v>
      </c>
      <c r="D7877" s="408">
        <v>13.21</v>
      </c>
    </row>
    <row r="7878" spans="1:4" ht="40.5">
      <c r="A7878" s="408">
        <v>91944</v>
      </c>
      <c r="B7878" s="409" t="s">
        <v>3308</v>
      </c>
      <c r="C7878" s="408" t="s">
        <v>29</v>
      </c>
      <c r="D7878" s="408">
        <v>9.26</v>
      </c>
    </row>
    <row r="7879" spans="1:4" ht="40.5">
      <c r="A7879" s="408">
        <v>92865</v>
      </c>
      <c r="B7879" s="409" t="s">
        <v>873</v>
      </c>
      <c r="C7879" s="408" t="s">
        <v>29</v>
      </c>
      <c r="D7879" s="408">
        <v>7.12</v>
      </c>
    </row>
    <row r="7880" spans="1:4" ht="40.5">
      <c r="A7880" s="408">
        <v>92866</v>
      </c>
      <c r="B7880" s="409" t="s">
        <v>874</v>
      </c>
      <c r="C7880" s="408" t="s">
        <v>29</v>
      </c>
      <c r="D7880" s="408">
        <v>6</v>
      </c>
    </row>
    <row r="7881" spans="1:4" ht="40.5">
      <c r="A7881" s="408">
        <v>92867</v>
      </c>
      <c r="B7881" s="409" t="s">
        <v>875</v>
      </c>
      <c r="C7881" s="408" t="s">
        <v>29</v>
      </c>
      <c r="D7881" s="408">
        <v>18.97</v>
      </c>
    </row>
    <row r="7882" spans="1:4" ht="40.5">
      <c r="A7882" s="408">
        <v>92868</v>
      </c>
      <c r="B7882" s="409" t="s">
        <v>3839</v>
      </c>
      <c r="C7882" s="408" t="s">
        <v>29</v>
      </c>
      <c r="D7882" s="408">
        <v>9.8000000000000007</v>
      </c>
    </row>
    <row r="7883" spans="1:4" ht="40.5">
      <c r="A7883" s="408">
        <v>92869</v>
      </c>
      <c r="B7883" s="409" t="s">
        <v>3840</v>
      </c>
      <c r="C7883" s="408" t="s">
        <v>29</v>
      </c>
      <c r="D7883" s="408">
        <v>6.36</v>
      </c>
    </row>
    <row r="7884" spans="1:4" ht="40.5">
      <c r="A7884" s="408">
        <v>92870</v>
      </c>
      <c r="B7884" s="409" t="s">
        <v>876</v>
      </c>
      <c r="C7884" s="408" t="s">
        <v>29</v>
      </c>
      <c r="D7884" s="408">
        <v>22.91</v>
      </c>
    </row>
    <row r="7885" spans="1:4" ht="40.5">
      <c r="A7885" s="408">
        <v>92871</v>
      </c>
      <c r="B7885" s="409" t="s">
        <v>3841</v>
      </c>
      <c r="C7885" s="408" t="s">
        <v>29</v>
      </c>
      <c r="D7885" s="408">
        <v>12.35</v>
      </c>
    </row>
    <row r="7886" spans="1:4" ht="40.5">
      <c r="A7886" s="408">
        <v>92872</v>
      </c>
      <c r="B7886" s="409" t="s">
        <v>3842</v>
      </c>
      <c r="C7886" s="408" t="s">
        <v>29</v>
      </c>
      <c r="D7886" s="408">
        <v>8.4</v>
      </c>
    </row>
    <row r="7887" spans="1:4" ht="54">
      <c r="A7887" s="408">
        <v>95777</v>
      </c>
      <c r="B7887" s="409" t="s">
        <v>4734</v>
      </c>
      <c r="C7887" s="408" t="s">
        <v>29</v>
      </c>
      <c r="D7887" s="408">
        <v>17.829999999999998</v>
      </c>
    </row>
    <row r="7888" spans="1:4" ht="54">
      <c r="A7888" s="408">
        <v>95778</v>
      </c>
      <c r="B7888" s="409" t="s">
        <v>4735</v>
      </c>
      <c r="C7888" s="408" t="s">
        <v>29</v>
      </c>
      <c r="D7888" s="408">
        <v>18.190000000000001</v>
      </c>
    </row>
    <row r="7889" spans="1:4" ht="54">
      <c r="A7889" s="408">
        <v>95779</v>
      </c>
      <c r="B7889" s="409" t="s">
        <v>4736</v>
      </c>
      <c r="C7889" s="408" t="s">
        <v>29</v>
      </c>
      <c r="D7889" s="408">
        <v>17</v>
      </c>
    </row>
    <row r="7890" spans="1:4" ht="54">
      <c r="A7890" s="408">
        <v>95780</v>
      </c>
      <c r="B7890" s="409" t="s">
        <v>4737</v>
      </c>
      <c r="C7890" s="408" t="s">
        <v>29</v>
      </c>
      <c r="D7890" s="408">
        <v>19.95</v>
      </c>
    </row>
    <row r="7891" spans="1:4" ht="54">
      <c r="A7891" s="408">
        <v>95781</v>
      </c>
      <c r="B7891" s="409" t="s">
        <v>4738</v>
      </c>
      <c r="C7891" s="408" t="s">
        <v>29</v>
      </c>
      <c r="D7891" s="408">
        <v>20.21</v>
      </c>
    </row>
    <row r="7892" spans="1:4" ht="54">
      <c r="A7892" s="408">
        <v>95782</v>
      </c>
      <c r="B7892" s="409" t="s">
        <v>1211</v>
      </c>
      <c r="C7892" s="408" t="s">
        <v>29</v>
      </c>
      <c r="D7892" s="408">
        <v>20.9</v>
      </c>
    </row>
    <row r="7893" spans="1:4" ht="54">
      <c r="A7893" s="408">
        <v>95785</v>
      </c>
      <c r="B7893" s="409" t="s">
        <v>4739</v>
      </c>
      <c r="C7893" s="408" t="s">
        <v>29</v>
      </c>
      <c r="D7893" s="408">
        <v>23.47</v>
      </c>
    </row>
    <row r="7894" spans="1:4" ht="54">
      <c r="A7894" s="408">
        <v>95787</v>
      </c>
      <c r="B7894" s="409" t="s">
        <v>1212</v>
      </c>
      <c r="C7894" s="408" t="s">
        <v>29</v>
      </c>
      <c r="D7894" s="408">
        <v>18.29</v>
      </c>
    </row>
    <row r="7895" spans="1:4" ht="54">
      <c r="A7895" s="408">
        <v>95789</v>
      </c>
      <c r="B7895" s="409" t="s">
        <v>1213</v>
      </c>
      <c r="C7895" s="408" t="s">
        <v>29</v>
      </c>
      <c r="D7895" s="408">
        <v>21.99</v>
      </c>
    </row>
    <row r="7896" spans="1:4" ht="54">
      <c r="A7896" s="408">
        <v>95791</v>
      </c>
      <c r="B7896" s="409" t="s">
        <v>1214</v>
      </c>
      <c r="C7896" s="408" t="s">
        <v>29</v>
      </c>
      <c r="D7896" s="408">
        <v>27.5</v>
      </c>
    </row>
    <row r="7897" spans="1:4" ht="54">
      <c r="A7897" s="408">
        <v>95795</v>
      </c>
      <c r="B7897" s="409" t="s">
        <v>4740</v>
      </c>
      <c r="C7897" s="408" t="s">
        <v>29</v>
      </c>
      <c r="D7897" s="408">
        <v>21.11</v>
      </c>
    </row>
    <row r="7898" spans="1:4" ht="54">
      <c r="A7898" s="408">
        <v>95796</v>
      </c>
      <c r="B7898" s="409" t="s">
        <v>4741</v>
      </c>
      <c r="C7898" s="408" t="s">
        <v>29</v>
      </c>
      <c r="D7898" s="408">
        <v>25.86</v>
      </c>
    </row>
    <row r="7899" spans="1:4" ht="54">
      <c r="A7899" s="408">
        <v>95797</v>
      </c>
      <c r="B7899" s="409" t="s">
        <v>4742</v>
      </c>
      <c r="C7899" s="408" t="s">
        <v>29</v>
      </c>
      <c r="D7899" s="408">
        <v>32.06</v>
      </c>
    </row>
    <row r="7900" spans="1:4" ht="54">
      <c r="A7900" s="408">
        <v>95801</v>
      </c>
      <c r="B7900" s="409" t="s">
        <v>4743</v>
      </c>
      <c r="C7900" s="408" t="s">
        <v>29</v>
      </c>
      <c r="D7900" s="408">
        <v>25.07</v>
      </c>
    </row>
    <row r="7901" spans="1:4" ht="54">
      <c r="A7901" s="408">
        <v>95802</v>
      </c>
      <c r="B7901" s="409" t="s">
        <v>4744</v>
      </c>
      <c r="C7901" s="408" t="s">
        <v>29</v>
      </c>
      <c r="D7901" s="408">
        <v>27.81</v>
      </c>
    </row>
    <row r="7902" spans="1:4" ht="54">
      <c r="A7902" s="408">
        <v>95803</v>
      </c>
      <c r="B7902" s="409" t="s">
        <v>4745</v>
      </c>
      <c r="C7902" s="408" t="s">
        <v>29</v>
      </c>
      <c r="D7902" s="408">
        <v>35.76</v>
      </c>
    </row>
    <row r="7903" spans="1:4" ht="54">
      <c r="A7903" s="408">
        <v>95804</v>
      </c>
      <c r="B7903" s="409" t="s">
        <v>4746</v>
      </c>
      <c r="C7903" s="408" t="s">
        <v>29</v>
      </c>
      <c r="D7903" s="408">
        <v>16.649999999999999</v>
      </c>
    </row>
    <row r="7904" spans="1:4" ht="54">
      <c r="A7904" s="408">
        <v>95805</v>
      </c>
      <c r="B7904" s="409" t="s">
        <v>4747</v>
      </c>
      <c r="C7904" s="408" t="s">
        <v>29</v>
      </c>
      <c r="D7904" s="408">
        <v>16.809999999999999</v>
      </c>
    </row>
    <row r="7905" spans="1:4" ht="54">
      <c r="A7905" s="408">
        <v>95806</v>
      </c>
      <c r="B7905" s="409" t="s">
        <v>4748</v>
      </c>
      <c r="C7905" s="408" t="s">
        <v>29</v>
      </c>
      <c r="D7905" s="408">
        <v>17.34</v>
      </c>
    </row>
    <row r="7906" spans="1:4" ht="54">
      <c r="A7906" s="408">
        <v>95807</v>
      </c>
      <c r="B7906" s="409" t="s">
        <v>4749</v>
      </c>
      <c r="C7906" s="408" t="s">
        <v>29</v>
      </c>
      <c r="D7906" s="408">
        <v>19.16</v>
      </c>
    </row>
    <row r="7907" spans="1:4" ht="54">
      <c r="A7907" s="408">
        <v>95808</v>
      </c>
      <c r="B7907" s="409" t="s">
        <v>4750</v>
      </c>
      <c r="C7907" s="408" t="s">
        <v>29</v>
      </c>
      <c r="D7907" s="408">
        <v>19.64</v>
      </c>
    </row>
    <row r="7908" spans="1:4" ht="54">
      <c r="A7908" s="408">
        <v>95809</v>
      </c>
      <c r="B7908" s="409" t="s">
        <v>4751</v>
      </c>
      <c r="C7908" s="408" t="s">
        <v>29</v>
      </c>
      <c r="D7908" s="408">
        <v>21.51</v>
      </c>
    </row>
    <row r="7909" spans="1:4" ht="54">
      <c r="A7909" s="408">
        <v>95810</v>
      </c>
      <c r="B7909" s="409" t="s">
        <v>4752</v>
      </c>
      <c r="C7909" s="408" t="s">
        <v>29</v>
      </c>
      <c r="D7909" s="408">
        <v>10.14</v>
      </c>
    </row>
    <row r="7910" spans="1:4" ht="54">
      <c r="A7910" s="408">
        <v>95811</v>
      </c>
      <c r="B7910" s="409" t="s">
        <v>4753</v>
      </c>
      <c r="C7910" s="408" t="s">
        <v>29</v>
      </c>
      <c r="D7910" s="408">
        <v>10.61</v>
      </c>
    </row>
    <row r="7911" spans="1:4" ht="54">
      <c r="A7911" s="408">
        <v>95812</v>
      </c>
      <c r="B7911" s="409" t="s">
        <v>4754</v>
      </c>
      <c r="C7911" s="408" t="s">
        <v>29</v>
      </c>
      <c r="D7911" s="408">
        <v>12.49</v>
      </c>
    </row>
    <row r="7912" spans="1:4" ht="54">
      <c r="A7912" s="408">
        <v>95813</v>
      </c>
      <c r="B7912" s="409" t="s">
        <v>4755</v>
      </c>
      <c r="C7912" s="408" t="s">
        <v>29</v>
      </c>
      <c r="D7912" s="408">
        <v>12.25</v>
      </c>
    </row>
    <row r="7913" spans="1:4" ht="54">
      <c r="A7913" s="408">
        <v>95814</v>
      </c>
      <c r="B7913" s="409" t="s">
        <v>4756</v>
      </c>
      <c r="C7913" s="408" t="s">
        <v>29</v>
      </c>
      <c r="D7913" s="408">
        <v>12.98</v>
      </c>
    </row>
    <row r="7914" spans="1:4" ht="54">
      <c r="A7914" s="408">
        <v>95815</v>
      </c>
      <c r="B7914" s="409" t="s">
        <v>4757</v>
      </c>
      <c r="C7914" s="408" t="s">
        <v>29</v>
      </c>
      <c r="D7914" s="408">
        <v>16.579999999999998</v>
      </c>
    </row>
    <row r="7915" spans="1:4" ht="54">
      <c r="A7915" s="408">
        <v>95816</v>
      </c>
      <c r="B7915" s="409" t="s">
        <v>4758</v>
      </c>
      <c r="C7915" s="408" t="s">
        <v>29</v>
      </c>
      <c r="D7915" s="408">
        <v>23.58</v>
      </c>
    </row>
    <row r="7916" spans="1:4" ht="54">
      <c r="A7916" s="408">
        <v>95817</v>
      </c>
      <c r="B7916" s="409" t="s">
        <v>4759</v>
      </c>
      <c r="C7916" s="408" t="s">
        <v>29</v>
      </c>
      <c r="D7916" s="408">
        <v>24.23</v>
      </c>
    </row>
    <row r="7917" spans="1:4" ht="54">
      <c r="A7917" s="408">
        <v>95818</v>
      </c>
      <c r="B7917" s="409" t="s">
        <v>4760</v>
      </c>
      <c r="C7917" s="408" t="s">
        <v>29</v>
      </c>
      <c r="D7917" s="408">
        <v>29.09</v>
      </c>
    </row>
    <row r="7918" spans="1:4" ht="54">
      <c r="A7918" s="408">
        <v>97886</v>
      </c>
      <c r="B7918" s="409" t="s">
        <v>6199</v>
      </c>
      <c r="C7918" s="408" t="s">
        <v>29</v>
      </c>
      <c r="D7918" s="408">
        <v>120.7</v>
      </c>
    </row>
    <row r="7919" spans="1:4" ht="54">
      <c r="A7919" s="408">
        <v>97887</v>
      </c>
      <c r="B7919" s="409" t="s">
        <v>6200</v>
      </c>
      <c r="C7919" s="408" t="s">
        <v>29</v>
      </c>
      <c r="D7919" s="408">
        <v>190.6</v>
      </c>
    </row>
    <row r="7920" spans="1:4" ht="54">
      <c r="A7920" s="408">
        <v>97888</v>
      </c>
      <c r="B7920" s="409" t="s">
        <v>6201</v>
      </c>
      <c r="C7920" s="408" t="s">
        <v>29</v>
      </c>
      <c r="D7920" s="408">
        <v>368.12</v>
      </c>
    </row>
    <row r="7921" spans="1:4" ht="54">
      <c r="A7921" s="408">
        <v>97889</v>
      </c>
      <c r="B7921" s="409" t="s">
        <v>6202</v>
      </c>
      <c r="C7921" s="408" t="s">
        <v>29</v>
      </c>
      <c r="D7921" s="408">
        <v>493.3</v>
      </c>
    </row>
    <row r="7922" spans="1:4" ht="54">
      <c r="A7922" s="408">
        <v>97890</v>
      </c>
      <c r="B7922" s="409" t="s">
        <v>6203</v>
      </c>
      <c r="C7922" s="408" t="s">
        <v>29</v>
      </c>
      <c r="D7922" s="408">
        <v>567.04</v>
      </c>
    </row>
    <row r="7923" spans="1:4" ht="54">
      <c r="A7923" s="408">
        <v>97891</v>
      </c>
      <c r="B7923" s="409" t="s">
        <v>6204</v>
      </c>
      <c r="C7923" s="408" t="s">
        <v>29</v>
      </c>
      <c r="D7923" s="408">
        <v>144.18</v>
      </c>
    </row>
    <row r="7924" spans="1:4" ht="54">
      <c r="A7924" s="408">
        <v>97892</v>
      </c>
      <c r="B7924" s="409" t="s">
        <v>6205</v>
      </c>
      <c r="C7924" s="408" t="s">
        <v>29</v>
      </c>
      <c r="D7924" s="408">
        <v>269.97000000000003</v>
      </c>
    </row>
    <row r="7925" spans="1:4" ht="54">
      <c r="A7925" s="408">
        <v>97893</v>
      </c>
      <c r="B7925" s="409" t="s">
        <v>6206</v>
      </c>
      <c r="C7925" s="408" t="s">
        <v>29</v>
      </c>
      <c r="D7925" s="408">
        <v>368.12</v>
      </c>
    </row>
    <row r="7926" spans="1:4" ht="54">
      <c r="A7926" s="408">
        <v>97894</v>
      </c>
      <c r="B7926" s="409" t="s">
        <v>6207</v>
      </c>
      <c r="C7926" s="408" t="s">
        <v>29</v>
      </c>
      <c r="D7926" s="408">
        <v>415.34</v>
      </c>
    </row>
    <row r="7927" spans="1:4" ht="27">
      <c r="A7927" s="408">
        <v>68066</v>
      </c>
      <c r="B7927" s="409" t="s">
        <v>114</v>
      </c>
      <c r="C7927" s="408" t="s">
        <v>29</v>
      </c>
      <c r="D7927" s="408">
        <v>115.62</v>
      </c>
    </row>
    <row r="7928" spans="1:4" ht="27">
      <c r="A7928" s="408">
        <v>72319</v>
      </c>
      <c r="B7928" s="409" t="s">
        <v>1487</v>
      </c>
      <c r="C7928" s="408" t="s">
        <v>29</v>
      </c>
      <c r="D7928" s="410">
        <v>3709.57</v>
      </c>
    </row>
    <row r="7929" spans="1:4" ht="40.5">
      <c r="A7929" s="408">
        <v>72341</v>
      </c>
      <c r="B7929" s="409" t="s">
        <v>140</v>
      </c>
      <c r="C7929" s="408" t="s">
        <v>29</v>
      </c>
      <c r="D7929" s="408">
        <v>196.24</v>
      </c>
    </row>
    <row r="7930" spans="1:4" ht="40.5">
      <c r="A7930" s="408">
        <v>72343</v>
      </c>
      <c r="B7930" s="409" t="s">
        <v>141</v>
      </c>
      <c r="C7930" s="408" t="s">
        <v>29</v>
      </c>
      <c r="D7930" s="408">
        <v>232.45</v>
      </c>
    </row>
    <row r="7931" spans="1:4" ht="40.5">
      <c r="A7931" s="408">
        <v>72344</v>
      </c>
      <c r="B7931" s="409" t="s">
        <v>142</v>
      </c>
      <c r="C7931" s="408" t="s">
        <v>29</v>
      </c>
      <c r="D7931" s="408">
        <v>358.75</v>
      </c>
    </row>
    <row r="7932" spans="1:4" ht="40.5">
      <c r="A7932" s="408">
        <v>72345</v>
      </c>
      <c r="B7932" s="409" t="s">
        <v>143</v>
      </c>
      <c r="C7932" s="408" t="s">
        <v>29</v>
      </c>
      <c r="D7932" s="410">
        <v>1002.5</v>
      </c>
    </row>
    <row r="7933" spans="1:4" ht="40.5">
      <c r="A7933" s="408" t="s">
        <v>5505</v>
      </c>
      <c r="B7933" s="409" t="s">
        <v>5506</v>
      </c>
      <c r="C7933" s="408" t="s">
        <v>29</v>
      </c>
      <c r="D7933" s="408">
        <v>11.18</v>
      </c>
    </row>
    <row r="7934" spans="1:4" ht="40.5">
      <c r="A7934" s="408" t="s">
        <v>5509</v>
      </c>
      <c r="B7934" s="409" t="s">
        <v>5510</v>
      </c>
      <c r="C7934" s="408" t="s">
        <v>29</v>
      </c>
      <c r="D7934" s="408">
        <v>17.149999999999999</v>
      </c>
    </row>
    <row r="7935" spans="1:4" ht="40.5">
      <c r="A7935" s="408" t="s">
        <v>5511</v>
      </c>
      <c r="B7935" s="409" t="s">
        <v>5512</v>
      </c>
      <c r="C7935" s="408" t="s">
        <v>29</v>
      </c>
      <c r="D7935" s="408">
        <v>50.3</v>
      </c>
    </row>
    <row r="7936" spans="1:4" ht="40.5">
      <c r="A7936" s="408" t="s">
        <v>5513</v>
      </c>
      <c r="B7936" s="409" t="s">
        <v>5514</v>
      </c>
      <c r="C7936" s="408" t="s">
        <v>29</v>
      </c>
      <c r="D7936" s="408">
        <v>72.680000000000007</v>
      </c>
    </row>
    <row r="7937" spans="1:4" ht="40.5">
      <c r="A7937" s="408" t="s">
        <v>5515</v>
      </c>
      <c r="B7937" s="409" t="s">
        <v>5516</v>
      </c>
      <c r="C7937" s="408" t="s">
        <v>29</v>
      </c>
      <c r="D7937" s="408">
        <v>96.9</v>
      </c>
    </row>
    <row r="7938" spans="1:4" ht="40.5">
      <c r="A7938" s="408" t="s">
        <v>5517</v>
      </c>
      <c r="B7938" s="409" t="s">
        <v>5518</v>
      </c>
      <c r="C7938" s="408" t="s">
        <v>29</v>
      </c>
      <c r="D7938" s="408">
        <v>274.35000000000002</v>
      </c>
    </row>
    <row r="7939" spans="1:4" ht="40.5">
      <c r="A7939" s="408" t="s">
        <v>5519</v>
      </c>
      <c r="B7939" s="409" t="s">
        <v>5520</v>
      </c>
      <c r="C7939" s="408" t="s">
        <v>29</v>
      </c>
      <c r="D7939" s="408">
        <v>709.02</v>
      </c>
    </row>
    <row r="7940" spans="1:4" ht="40.5">
      <c r="A7940" s="408" t="s">
        <v>5521</v>
      </c>
      <c r="B7940" s="409" t="s">
        <v>5522</v>
      </c>
      <c r="C7940" s="408" t="s">
        <v>29</v>
      </c>
      <c r="D7940" s="408">
        <v>968.9</v>
      </c>
    </row>
    <row r="7941" spans="1:4" ht="40.5">
      <c r="A7941" s="408" t="s">
        <v>5523</v>
      </c>
      <c r="B7941" s="409" t="s">
        <v>5524</v>
      </c>
      <c r="C7941" s="408" t="s">
        <v>29</v>
      </c>
      <c r="D7941" s="410">
        <v>1587.05</v>
      </c>
    </row>
    <row r="7942" spans="1:4" ht="40.5">
      <c r="A7942" s="429" t="s">
        <v>5507</v>
      </c>
      <c r="B7942" s="409" t="s">
        <v>5508</v>
      </c>
      <c r="C7942" s="408" t="s">
        <v>29</v>
      </c>
      <c r="D7942" s="408">
        <v>428.82</v>
      </c>
    </row>
    <row r="7943" spans="1:4" ht="67.5">
      <c r="A7943" s="408" t="s">
        <v>5525</v>
      </c>
      <c r="B7943" s="409" t="s">
        <v>1145</v>
      </c>
      <c r="C7943" s="408" t="s">
        <v>29</v>
      </c>
      <c r="D7943" s="408">
        <v>54.93</v>
      </c>
    </row>
    <row r="7944" spans="1:4" ht="67.5">
      <c r="A7944" s="408" t="s">
        <v>5526</v>
      </c>
      <c r="B7944" s="409" t="s">
        <v>25</v>
      </c>
      <c r="C7944" s="408" t="s">
        <v>29</v>
      </c>
      <c r="D7944" s="408">
        <v>354.04</v>
      </c>
    </row>
    <row r="7945" spans="1:4" ht="67.5">
      <c r="A7945" s="408" t="s">
        <v>5527</v>
      </c>
      <c r="B7945" s="409" t="s">
        <v>26</v>
      </c>
      <c r="C7945" s="408" t="s">
        <v>29</v>
      </c>
      <c r="D7945" s="408">
        <v>410.99</v>
      </c>
    </row>
    <row r="7946" spans="1:4" ht="67.5">
      <c r="A7946" s="408" t="s">
        <v>5528</v>
      </c>
      <c r="B7946" s="409" t="s">
        <v>1146</v>
      </c>
      <c r="C7946" s="408" t="s">
        <v>29</v>
      </c>
      <c r="D7946" s="408">
        <v>795.88</v>
      </c>
    </row>
    <row r="7947" spans="1:4" ht="67.5">
      <c r="A7947" s="408" t="s">
        <v>5529</v>
      </c>
      <c r="B7947" s="409" t="s">
        <v>1147</v>
      </c>
      <c r="C7947" s="408" t="s">
        <v>29</v>
      </c>
      <c r="D7947" s="408">
        <v>663.08</v>
      </c>
    </row>
    <row r="7948" spans="1:4" ht="67.5">
      <c r="A7948" s="408" t="s">
        <v>5530</v>
      </c>
      <c r="B7948" s="409" t="s">
        <v>1148</v>
      </c>
      <c r="C7948" s="408" t="s">
        <v>29</v>
      </c>
      <c r="D7948" s="408">
        <v>983.94</v>
      </c>
    </row>
    <row r="7949" spans="1:4" ht="67.5">
      <c r="A7949" s="408">
        <v>83463</v>
      </c>
      <c r="B7949" s="409" t="s">
        <v>1552</v>
      </c>
      <c r="C7949" s="408" t="s">
        <v>29</v>
      </c>
      <c r="D7949" s="408">
        <v>260.52999999999997</v>
      </c>
    </row>
    <row r="7950" spans="1:4" ht="54">
      <c r="A7950" s="408">
        <v>84402</v>
      </c>
      <c r="B7950" s="409" t="s">
        <v>1600</v>
      </c>
      <c r="C7950" s="408" t="s">
        <v>29</v>
      </c>
      <c r="D7950" s="408">
        <v>62.89</v>
      </c>
    </row>
    <row r="7951" spans="1:4" ht="40.5">
      <c r="A7951" s="408">
        <v>93653</v>
      </c>
      <c r="B7951" s="409" t="s">
        <v>911</v>
      </c>
      <c r="C7951" s="408" t="s">
        <v>29</v>
      </c>
      <c r="D7951" s="408">
        <v>8.57</v>
      </c>
    </row>
    <row r="7952" spans="1:4" ht="40.5">
      <c r="A7952" s="408">
        <v>93654</v>
      </c>
      <c r="B7952" s="409" t="s">
        <v>912</v>
      </c>
      <c r="C7952" s="408" t="s">
        <v>29</v>
      </c>
      <c r="D7952" s="408">
        <v>9.01</v>
      </c>
    </row>
    <row r="7953" spans="1:4" ht="40.5">
      <c r="A7953" s="408">
        <v>93655</v>
      </c>
      <c r="B7953" s="409" t="s">
        <v>913</v>
      </c>
      <c r="C7953" s="408" t="s">
        <v>29</v>
      </c>
      <c r="D7953" s="408">
        <v>9.7899999999999991</v>
      </c>
    </row>
    <row r="7954" spans="1:4" ht="40.5">
      <c r="A7954" s="408">
        <v>93656</v>
      </c>
      <c r="B7954" s="409" t="s">
        <v>914</v>
      </c>
      <c r="C7954" s="408" t="s">
        <v>29</v>
      </c>
      <c r="D7954" s="408">
        <v>9.7899999999999991</v>
      </c>
    </row>
    <row r="7955" spans="1:4" ht="40.5">
      <c r="A7955" s="408">
        <v>93657</v>
      </c>
      <c r="B7955" s="409" t="s">
        <v>915</v>
      </c>
      <c r="C7955" s="408" t="s">
        <v>29</v>
      </c>
      <c r="D7955" s="408">
        <v>10.79</v>
      </c>
    </row>
    <row r="7956" spans="1:4" ht="40.5">
      <c r="A7956" s="408">
        <v>93658</v>
      </c>
      <c r="B7956" s="409" t="s">
        <v>916</v>
      </c>
      <c r="C7956" s="408" t="s">
        <v>29</v>
      </c>
      <c r="D7956" s="408">
        <v>15.63</v>
      </c>
    </row>
    <row r="7957" spans="1:4" ht="40.5">
      <c r="A7957" s="408">
        <v>93659</v>
      </c>
      <c r="B7957" s="409" t="s">
        <v>917</v>
      </c>
      <c r="C7957" s="408" t="s">
        <v>29</v>
      </c>
      <c r="D7957" s="408">
        <v>17.64</v>
      </c>
    </row>
    <row r="7958" spans="1:4" ht="40.5">
      <c r="A7958" s="408">
        <v>93660</v>
      </c>
      <c r="B7958" s="409" t="s">
        <v>4077</v>
      </c>
      <c r="C7958" s="408" t="s">
        <v>29</v>
      </c>
      <c r="D7958" s="408">
        <v>42.56</v>
      </c>
    </row>
    <row r="7959" spans="1:4" ht="40.5">
      <c r="A7959" s="408">
        <v>93661</v>
      </c>
      <c r="B7959" s="409" t="s">
        <v>4078</v>
      </c>
      <c r="C7959" s="408" t="s">
        <v>29</v>
      </c>
      <c r="D7959" s="408">
        <v>43.4</v>
      </c>
    </row>
    <row r="7960" spans="1:4" ht="40.5">
      <c r="A7960" s="408">
        <v>93662</v>
      </c>
      <c r="B7960" s="409" t="s">
        <v>4079</v>
      </c>
      <c r="C7960" s="408" t="s">
        <v>29</v>
      </c>
      <c r="D7960" s="408">
        <v>45.04</v>
      </c>
    </row>
    <row r="7961" spans="1:4" ht="40.5">
      <c r="A7961" s="408">
        <v>93663</v>
      </c>
      <c r="B7961" s="409" t="s">
        <v>4080</v>
      </c>
      <c r="C7961" s="408" t="s">
        <v>29</v>
      </c>
      <c r="D7961" s="408">
        <v>45.04</v>
      </c>
    </row>
    <row r="7962" spans="1:4" ht="40.5">
      <c r="A7962" s="408">
        <v>93664</v>
      </c>
      <c r="B7962" s="409" t="s">
        <v>4081</v>
      </c>
      <c r="C7962" s="408" t="s">
        <v>29</v>
      </c>
      <c r="D7962" s="408">
        <v>47</v>
      </c>
    </row>
    <row r="7963" spans="1:4" ht="40.5">
      <c r="A7963" s="408">
        <v>93665</v>
      </c>
      <c r="B7963" s="409" t="s">
        <v>4082</v>
      </c>
      <c r="C7963" s="408" t="s">
        <v>29</v>
      </c>
      <c r="D7963" s="408">
        <v>49.5</v>
      </c>
    </row>
    <row r="7964" spans="1:4" ht="40.5">
      <c r="A7964" s="408">
        <v>93666</v>
      </c>
      <c r="B7964" s="409" t="s">
        <v>4083</v>
      </c>
      <c r="C7964" s="408" t="s">
        <v>29</v>
      </c>
      <c r="D7964" s="408">
        <v>53.52</v>
      </c>
    </row>
    <row r="7965" spans="1:4" ht="40.5">
      <c r="A7965" s="408">
        <v>93667</v>
      </c>
      <c r="B7965" s="409" t="s">
        <v>918</v>
      </c>
      <c r="C7965" s="408" t="s">
        <v>29</v>
      </c>
      <c r="D7965" s="408">
        <v>53.12</v>
      </c>
    </row>
    <row r="7966" spans="1:4" ht="40.5">
      <c r="A7966" s="408">
        <v>93668</v>
      </c>
      <c r="B7966" s="409" t="s">
        <v>919</v>
      </c>
      <c r="C7966" s="408" t="s">
        <v>29</v>
      </c>
      <c r="D7966" s="408">
        <v>54.4</v>
      </c>
    </row>
    <row r="7967" spans="1:4" ht="40.5">
      <c r="A7967" s="408">
        <v>93669</v>
      </c>
      <c r="B7967" s="409" t="s">
        <v>920</v>
      </c>
      <c r="C7967" s="408" t="s">
        <v>29</v>
      </c>
      <c r="D7967" s="408">
        <v>56.83</v>
      </c>
    </row>
    <row r="7968" spans="1:4" ht="40.5">
      <c r="A7968" s="408">
        <v>93670</v>
      </c>
      <c r="B7968" s="409" t="s">
        <v>921</v>
      </c>
      <c r="C7968" s="408" t="s">
        <v>29</v>
      </c>
      <c r="D7968" s="408">
        <v>56.83</v>
      </c>
    </row>
    <row r="7969" spans="1:4" ht="40.5">
      <c r="A7969" s="408">
        <v>93671</v>
      </c>
      <c r="B7969" s="409" t="s">
        <v>922</v>
      </c>
      <c r="C7969" s="408" t="s">
        <v>29</v>
      </c>
      <c r="D7969" s="408">
        <v>59.78</v>
      </c>
    </row>
    <row r="7970" spans="1:4" ht="40.5">
      <c r="A7970" s="408">
        <v>93672</v>
      </c>
      <c r="B7970" s="409" t="s">
        <v>923</v>
      </c>
      <c r="C7970" s="408" t="s">
        <v>29</v>
      </c>
      <c r="D7970" s="408">
        <v>64.459999999999994</v>
      </c>
    </row>
    <row r="7971" spans="1:4" ht="40.5">
      <c r="A7971" s="408">
        <v>93673</v>
      </c>
      <c r="B7971" s="409" t="s">
        <v>924</v>
      </c>
      <c r="C7971" s="408" t="s">
        <v>29</v>
      </c>
      <c r="D7971" s="408">
        <v>70.5</v>
      </c>
    </row>
    <row r="7972" spans="1:4" ht="27">
      <c r="A7972" s="408">
        <v>72339</v>
      </c>
      <c r="B7972" s="409" t="s">
        <v>139</v>
      </c>
      <c r="C7972" s="408" t="s">
        <v>29</v>
      </c>
      <c r="D7972" s="408">
        <v>42.95</v>
      </c>
    </row>
    <row r="7973" spans="1:4" ht="40.5">
      <c r="A7973" s="408">
        <v>83403</v>
      </c>
      <c r="B7973" s="409" t="s">
        <v>1551</v>
      </c>
      <c r="C7973" s="408" t="s">
        <v>29</v>
      </c>
      <c r="D7973" s="408">
        <v>14.36</v>
      </c>
    </row>
    <row r="7974" spans="1:4" ht="27">
      <c r="A7974" s="408">
        <v>83465</v>
      </c>
      <c r="B7974" s="409" t="s">
        <v>223</v>
      </c>
      <c r="C7974" s="408" t="s">
        <v>29</v>
      </c>
      <c r="D7974" s="408">
        <v>36.270000000000003</v>
      </c>
    </row>
    <row r="7975" spans="1:4" ht="54">
      <c r="A7975" s="408">
        <v>91945</v>
      </c>
      <c r="B7975" s="409" t="s">
        <v>785</v>
      </c>
      <c r="C7975" s="408" t="s">
        <v>29</v>
      </c>
      <c r="D7975" s="408">
        <v>6.32</v>
      </c>
    </row>
    <row r="7976" spans="1:4" ht="54">
      <c r="A7976" s="408">
        <v>91946</v>
      </c>
      <c r="B7976" s="409" t="s">
        <v>786</v>
      </c>
      <c r="C7976" s="408" t="s">
        <v>29</v>
      </c>
      <c r="D7976" s="408">
        <v>5.22</v>
      </c>
    </row>
    <row r="7977" spans="1:4" ht="54">
      <c r="A7977" s="408">
        <v>91947</v>
      </c>
      <c r="B7977" s="409" t="s">
        <v>787</v>
      </c>
      <c r="C7977" s="408" t="s">
        <v>29</v>
      </c>
      <c r="D7977" s="408">
        <v>4.54</v>
      </c>
    </row>
    <row r="7978" spans="1:4" ht="54">
      <c r="A7978" s="408">
        <v>91949</v>
      </c>
      <c r="B7978" s="409" t="s">
        <v>788</v>
      </c>
      <c r="C7978" s="408" t="s">
        <v>29</v>
      </c>
      <c r="D7978" s="408">
        <v>9.5399999999999991</v>
      </c>
    </row>
    <row r="7979" spans="1:4" ht="54">
      <c r="A7979" s="408">
        <v>91950</v>
      </c>
      <c r="B7979" s="409" t="s">
        <v>789</v>
      </c>
      <c r="C7979" s="408" t="s">
        <v>29</v>
      </c>
      <c r="D7979" s="408">
        <v>8.2200000000000006</v>
      </c>
    </row>
    <row r="7980" spans="1:4" ht="54">
      <c r="A7980" s="408">
        <v>91951</v>
      </c>
      <c r="B7980" s="409" t="s">
        <v>790</v>
      </c>
      <c r="C7980" s="408" t="s">
        <v>29</v>
      </c>
      <c r="D7980" s="408">
        <v>7.42</v>
      </c>
    </row>
    <row r="7981" spans="1:4" ht="40.5">
      <c r="A7981" s="408">
        <v>91952</v>
      </c>
      <c r="B7981" s="409" t="s">
        <v>3309</v>
      </c>
      <c r="C7981" s="408" t="s">
        <v>29</v>
      </c>
      <c r="D7981" s="408">
        <v>12.06</v>
      </c>
    </row>
    <row r="7982" spans="1:4" ht="40.5">
      <c r="A7982" s="408">
        <v>91953</v>
      </c>
      <c r="B7982" s="409" t="s">
        <v>791</v>
      </c>
      <c r="C7982" s="408" t="s">
        <v>29</v>
      </c>
      <c r="D7982" s="408">
        <v>17.28</v>
      </c>
    </row>
    <row r="7983" spans="1:4" ht="40.5">
      <c r="A7983" s="408">
        <v>91954</v>
      </c>
      <c r="B7983" s="409" t="s">
        <v>3310</v>
      </c>
      <c r="C7983" s="408" t="s">
        <v>29</v>
      </c>
      <c r="D7983" s="408">
        <v>16.2</v>
      </c>
    </row>
    <row r="7984" spans="1:4" ht="40.5">
      <c r="A7984" s="408">
        <v>91955</v>
      </c>
      <c r="B7984" s="409" t="s">
        <v>792</v>
      </c>
      <c r="C7984" s="408" t="s">
        <v>29</v>
      </c>
      <c r="D7984" s="408">
        <v>21.42</v>
      </c>
    </row>
    <row r="7985" spans="1:4" ht="54">
      <c r="A7985" s="408">
        <v>91956</v>
      </c>
      <c r="B7985" s="409" t="s">
        <v>3311</v>
      </c>
      <c r="C7985" s="408" t="s">
        <v>29</v>
      </c>
      <c r="D7985" s="408">
        <v>26.21</v>
      </c>
    </row>
    <row r="7986" spans="1:4" ht="54">
      <c r="A7986" s="408">
        <v>91957</v>
      </c>
      <c r="B7986" s="409" t="s">
        <v>3312</v>
      </c>
      <c r="C7986" s="408" t="s">
        <v>29</v>
      </c>
      <c r="D7986" s="408">
        <v>31.43</v>
      </c>
    </row>
    <row r="7987" spans="1:4" ht="40.5">
      <c r="A7987" s="408">
        <v>91958</v>
      </c>
      <c r="B7987" s="409" t="s">
        <v>3313</v>
      </c>
      <c r="C7987" s="408" t="s">
        <v>29</v>
      </c>
      <c r="D7987" s="408">
        <v>22.1</v>
      </c>
    </row>
    <row r="7988" spans="1:4" ht="40.5">
      <c r="A7988" s="408">
        <v>91959</v>
      </c>
      <c r="B7988" s="409" t="s">
        <v>793</v>
      </c>
      <c r="C7988" s="408" t="s">
        <v>29</v>
      </c>
      <c r="D7988" s="408">
        <v>27.32</v>
      </c>
    </row>
    <row r="7989" spans="1:4" ht="40.5">
      <c r="A7989" s="408">
        <v>91960</v>
      </c>
      <c r="B7989" s="409" t="s">
        <v>794</v>
      </c>
      <c r="C7989" s="408" t="s">
        <v>29</v>
      </c>
      <c r="D7989" s="408">
        <v>30.36</v>
      </c>
    </row>
    <row r="7990" spans="1:4" ht="40.5">
      <c r="A7990" s="408">
        <v>91961</v>
      </c>
      <c r="B7990" s="409" t="s">
        <v>795</v>
      </c>
      <c r="C7990" s="408" t="s">
        <v>29</v>
      </c>
      <c r="D7990" s="408">
        <v>35.58</v>
      </c>
    </row>
    <row r="7991" spans="1:4" ht="54">
      <c r="A7991" s="408">
        <v>91962</v>
      </c>
      <c r="B7991" s="409" t="s">
        <v>3314</v>
      </c>
      <c r="C7991" s="408" t="s">
        <v>29</v>
      </c>
      <c r="D7991" s="408">
        <v>40.4</v>
      </c>
    </row>
    <row r="7992" spans="1:4" ht="54">
      <c r="A7992" s="408">
        <v>91963</v>
      </c>
      <c r="B7992" s="409" t="s">
        <v>3315</v>
      </c>
      <c r="C7992" s="408" t="s">
        <v>29</v>
      </c>
      <c r="D7992" s="408">
        <v>45.62</v>
      </c>
    </row>
    <row r="7993" spans="1:4" ht="54">
      <c r="A7993" s="408">
        <v>91964</v>
      </c>
      <c r="B7993" s="409" t="s">
        <v>3316</v>
      </c>
      <c r="C7993" s="408" t="s">
        <v>29</v>
      </c>
      <c r="D7993" s="408">
        <v>36.25</v>
      </c>
    </row>
    <row r="7994" spans="1:4" ht="54">
      <c r="A7994" s="408">
        <v>91965</v>
      </c>
      <c r="B7994" s="409" t="s">
        <v>3317</v>
      </c>
      <c r="C7994" s="408" t="s">
        <v>29</v>
      </c>
      <c r="D7994" s="408">
        <v>41.47</v>
      </c>
    </row>
    <row r="7995" spans="1:4" ht="40.5">
      <c r="A7995" s="408">
        <v>91966</v>
      </c>
      <c r="B7995" s="409" t="s">
        <v>3318</v>
      </c>
      <c r="C7995" s="408" t="s">
        <v>29</v>
      </c>
      <c r="D7995" s="408">
        <v>32.14</v>
      </c>
    </row>
    <row r="7996" spans="1:4" ht="40.5">
      <c r="A7996" s="408">
        <v>91967</v>
      </c>
      <c r="B7996" s="409" t="s">
        <v>796</v>
      </c>
      <c r="C7996" s="408" t="s">
        <v>29</v>
      </c>
      <c r="D7996" s="408">
        <v>37.36</v>
      </c>
    </row>
    <row r="7997" spans="1:4" ht="40.5">
      <c r="A7997" s="408">
        <v>91968</v>
      </c>
      <c r="B7997" s="409" t="s">
        <v>797</v>
      </c>
      <c r="C7997" s="408" t="s">
        <v>29</v>
      </c>
      <c r="D7997" s="408">
        <v>44.51</v>
      </c>
    </row>
    <row r="7998" spans="1:4" ht="40.5">
      <c r="A7998" s="408">
        <v>91969</v>
      </c>
      <c r="B7998" s="409" t="s">
        <v>798</v>
      </c>
      <c r="C7998" s="408" t="s">
        <v>29</v>
      </c>
      <c r="D7998" s="408">
        <v>49.73</v>
      </c>
    </row>
    <row r="7999" spans="1:4" ht="54">
      <c r="A7999" s="408">
        <v>91970</v>
      </c>
      <c r="B7999" s="409" t="s">
        <v>3319</v>
      </c>
      <c r="C7999" s="408" t="s">
        <v>29</v>
      </c>
      <c r="D7999" s="408">
        <v>46.53</v>
      </c>
    </row>
    <row r="8000" spans="1:4" ht="54">
      <c r="A8000" s="408">
        <v>91971</v>
      </c>
      <c r="B8000" s="409" t="s">
        <v>3320</v>
      </c>
      <c r="C8000" s="408" t="s">
        <v>29</v>
      </c>
      <c r="D8000" s="408">
        <v>54.75</v>
      </c>
    </row>
    <row r="8001" spans="1:4" ht="54">
      <c r="A8001" s="408">
        <v>91972</v>
      </c>
      <c r="B8001" s="409" t="s">
        <v>3321</v>
      </c>
      <c r="C8001" s="408" t="s">
        <v>29</v>
      </c>
      <c r="D8001" s="408">
        <v>50.68</v>
      </c>
    </row>
    <row r="8002" spans="1:4" ht="54">
      <c r="A8002" s="408">
        <v>91973</v>
      </c>
      <c r="B8002" s="409" t="s">
        <v>3322</v>
      </c>
      <c r="C8002" s="408" t="s">
        <v>29</v>
      </c>
      <c r="D8002" s="408">
        <v>58.9</v>
      </c>
    </row>
    <row r="8003" spans="1:4" ht="40.5">
      <c r="A8003" s="408">
        <v>91974</v>
      </c>
      <c r="B8003" s="409" t="s">
        <v>3323</v>
      </c>
      <c r="C8003" s="408" t="s">
        <v>29</v>
      </c>
      <c r="D8003" s="408">
        <v>42.38</v>
      </c>
    </row>
    <row r="8004" spans="1:4" ht="40.5">
      <c r="A8004" s="408">
        <v>91975</v>
      </c>
      <c r="B8004" s="409" t="s">
        <v>799</v>
      </c>
      <c r="C8004" s="408" t="s">
        <v>29</v>
      </c>
      <c r="D8004" s="408">
        <v>50.6</v>
      </c>
    </row>
    <row r="8005" spans="1:4" ht="40.5">
      <c r="A8005" s="408">
        <v>91976</v>
      </c>
      <c r="B8005" s="409" t="s">
        <v>3324</v>
      </c>
      <c r="C8005" s="408" t="s">
        <v>29</v>
      </c>
      <c r="D8005" s="408">
        <v>62.53</v>
      </c>
    </row>
    <row r="8006" spans="1:4" ht="40.5">
      <c r="A8006" s="408">
        <v>91977</v>
      </c>
      <c r="B8006" s="409" t="s">
        <v>800</v>
      </c>
      <c r="C8006" s="408" t="s">
        <v>29</v>
      </c>
      <c r="D8006" s="408">
        <v>70.75</v>
      </c>
    </row>
    <row r="8007" spans="1:4" ht="40.5">
      <c r="A8007" s="408">
        <v>91978</v>
      </c>
      <c r="B8007" s="409" t="s">
        <v>5620</v>
      </c>
      <c r="C8007" s="408" t="s">
        <v>29</v>
      </c>
      <c r="D8007" s="408">
        <v>25.53</v>
      </c>
    </row>
    <row r="8008" spans="1:4" ht="40.5">
      <c r="A8008" s="408">
        <v>91979</v>
      </c>
      <c r="B8008" s="409" t="s">
        <v>5621</v>
      </c>
      <c r="C8008" s="408" t="s">
        <v>29</v>
      </c>
      <c r="D8008" s="408">
        <v>30.75</v>
      </c>
    </row>
    <row r="8009" spans="1:4" ht="40.5">
      <c r="A8009" s="408">
        <v>91980</v>
      </c>
      <c r="B8009" s="409" t="s">
        <v>5622</v>
      </c>
      <c r="C8009" s="408" t="s">
        <v>29</v>
      </c>
      <c r="D8009" s="408">
        <v>24.74</v>
      </c>
    </row>
    <row r="8010" spans="1:4" ht="40.5">
      <c r="A8010" s="408">
        <v>91981</v>
      </c>
      <c r="B8010" s="409" t="s">
        <v>5623</v>
      </c>
      <c r="C8010" s="408" t="s">
        <v>29</v>
      </c>
      <c r="D8010" s="408">
        <v>29.96</v>
      </c>
    </row>
    <row r="8011" spans="1:4" ht="40.5">
      <c r="A8011" s="408">
        <v>91982</v>
      </c>
      <c r="B8011" s="409" t="s">
        <v>5624</v>
      </c>
      <c r="C8011" s="408" t="s">
        <v>29</v>
      </c>
      <c r="D8011" s="408">
        <v>57.43</v>
      </c>
    </row>
    <row r="8012" spans="1:4" ht="40.5">
      <c r="A8012" s="408">
        <v>91983</v>
      </c>
      <c r="B8012" s="409" t="s">
        <v>5625</v>
      </c>
      <c r="C8012" s="408" t="s">
        <v>29</v>
      </c>
      <c r="D8012" s="408">
        <v>62.65</v>
      </c>
    </row>
    <row r="8013" spans="1:4" ht="54">
      <c r="A8013" s="408">
        <v>91984</v>
      </c>
      <c r="B8013" s="409" t="s">
        <v>5626</v>
      </c>
      <c r="C8013" s="408" t="s">
        <v>29</v>
      </c>
      <c r="D8013" s="408">
        <v>11.33</v>
      </c>
    </row>
    <row r="8014" spans="1:4" ht="54">
      <c r="A8014" s="408">
        <v>91985</v>
      </c>
      <c r="B8014" s="409" t="s">
        <v>5627</v>
      </c>
      <c r="C8014" s="408" t="s">
        <v>29</v>
      </c>
      <c r="D8014" s="408">
        <v>16.55</v>
      </c>
    </row>
    <row r="8015" spans="1:4" ht="40.5">
      <c r="A8015" s="408">
        <v>91986</v>
      </c>
      <c r="B8015" s="409" t="s">
        <v>5628</v>
      </c>
      <c r="C8015" s="408" t="s">
        <v>29</v>
      </c>
      <c r="D8015" s="408">
        <v>23.82</v>
      </c>
    </row>
    <row r="8016" spans="1:4" ht="40.5">
      <c r="A8016" s="408">
        <v>91987</v>
      </c>
      <c r="B8016" s="409" t="s">
        <v>5629</v>
      </c>
      <c r="C8016" s="408" t="s">
        <v>29</v>
      </c>
      <c r="D8016" s="408">
        <v>29.04</v>
      </c>
    </row>
    <row r="8017" spans="1:4" ht="54">
      <c r="A8017" s="408">
        <v>91988</v>
      </c>
      <c r="B8017" s="409" t="s">
        <v>5630</v>
      </c>
      <c r="C8017" s="408" t="s">
        <v>29</v>
      </c>
      <c r="D8017" s="408">
        <v>13.97</v>
      </c>
    </row>
    <row r="8018" spans="1:4" ht="54">
      <c r="A8018" s="408">
        <v>91989</v>
      </c>
      <c r="B8018" s="409" t="s">
        <v>5631</v>
      </c>
      <c r="C8018" s="408" t="s">
        <v>29</v>
      </c>
      <c r="D8018" s="408">
        <v>19.190000000000001</v>
      </c>
    </row>
    <row r="8019" spans="1:4" ht="40.5">
      <c r="A8019" s="408">
        <v>91990</v>
      </c>
      <c r="B8019" s="409" t="s">
        <v>54</v>
      </c>
      <c r="C8019" s="408" t="s">
        <v>29</v>
      </c>
      <c r="D8019" s="408">
        <v>21.8</v>
      </c>
    </row>
    <row r="8020" spans="1:4" ht="40.5">
      <c r="A8020" s="408">
        <v>91991</v>
      </c>
      <c r="B8020" s="409" t="s">
        <v>801</v>
      </c>
      <c r="C8020" s="408" t="s">
        <v>29</v>
      </c>
      <c r="D8020" s="408">
        <v>23.23</v>
      </c>
    </row>
    <row r="8021" spans="1:4" ht="40.5">
      <c r="A8021" s="408">
        <v>91992</v>
      </c>
      <c r="B8021" s="409" t="s">
        <v>3325</v>
      </c>
      <c r="C8021" s="408" t="s">
        <v>29</v>
      </c>
      <c r="D8021" s="408">
        <v>27.02</v>
      </c>
    </row>
    <row r="8022" spans="1:4" ht="40.5">
      <c r="A8022" s="408">
        <v>91993</v>
      </c>
      <c r="B8022" s="409" t="s">
        <v>3326</v>
      </c>
      <c r="C8022" s="408" t="s">
        <v>29</v>
      </c>
      <c r="D8022" s="408">
        <v>28.45</v>
      </c>
    </row>
    <row r="8023" spans="1:4" ht="40.5">
      <c r="A8023" s="408">
        <v>91994</v>
      </c>
      <c r="B8023" s="409" t="s">
        <v>802</v>
      </c>
      <c r="C8023" s="408" t="s">
        <v>29</v>
      </c>
      <c r="D8023" s="408">
        <v>15.46</v>
      </c>
    </row>
    <row r="8024" spans="1:4" ht="40.5">
      <c r="A8024" s="408">
        <v>91995</v>
      </c>
      <c r="B8024" s="409" t="s">
        <v>803</v>
      </c>
      <c r="C8024" s="408" t="s">
        <v>29</v>
      </c>
      <c r="D8024" s="408">
        <v>16.89</v>
      </c>
    </row>
    <row r="8025" spans="1:4" ht="40.5">
      <c r="A8025" s="408">
        <v>91996</v>
      </c>
      <c r="B8025" s="409" t="s">
        <v>3327</v>
      </c>
      <c r="C8025" s="408" t="s">
        <v>29</v>
      </c>
      <c r="D8025" s="408">
        <v>20.68</v>
      </c>
    </row>
    <row r="8026" spans="1:4" ht="40.5">
      <c r="A8026" s="408">
        <v>91997</v>
      </c>
      <c r="B8026" s="409" t="s">
        <v>3328</v>
      </c>
      <c r="C8026" s="408" t="s">
        <v>29</v>
      </c>
      <c r="D8026" s="408">
        <v>22.11</v>
      </c>
    </row>
    <row r="8027" spans="1:4" ht="40.5">
      <c r="A8027" s="408">
        <v>91998</v>
      </c>
      <c r="B8027" s="409" t="s">
        <v>804</v>
      </c>
      <c r="C8027" s="408" t="s">
        <v>29</v>
      </c>
      <c r="D8027" s="408">
        <v>13</v>
      </c>
    </row>
    <row r="8028" spans="1:4" ht="40.5">
      <c r="A8028" s="408">
        <v>91999</v>
      </c>
      <c r="B8028" s="409" t="s">
        <v>805</v>
      </c>
      <c r="C8028" s="408" t="s">
        <v>29</v>
      </c>
      <c r="D8028" s="408">
        <v>14.43</v>
      </c>
    </row>
    <row r="8029" spans="1:4" ht="40.5">
      <c r="A8029" s="408">
        <v>92000</v>
      </c>
      <c r="B8029" s="409" t="s">
        <v>3329</v>
      </c>
      <c r="C8029" s="408" t="s">
        <v>29</v>
      </c>
      <c r="D8029" s="408">
        <v>18.22</v>
      </c>
    </row>
    <row r="8030" spans="1:4" ht="40.5">
      <c r="A8030" s="408">
        <v>92001</v>
      </c>
      <c r="B8030" s="409" t="s">
        <v>3330</v>
      </c>
      <c r="C8030" s="408" t="s">
        <v>29</v>
      </c>
      <c r="D8030" s="408">
        <v>19.649999999999999</v>
      </c>
    </row>
    <row r="8031" spans="1:4" ht="40.5">
      <c r="A8031" s="408">
        <v>92002</v>
      </c>
      <c r="B8031" s="409" t="s">
        <v>3331</v>
      </c>
      <c r="C8031" s="408" t="s">
        <v>29</v>
      </c>
      <c r="D8031" s="408">
        <v>28.88</v>
      </c>
    </row>
    <row r="8032" spans="1:4" ht="40.5">
      <c r="A8032" s="408">
        <v>92003</v>
      </c>
      <c r="B8032" s="409" t="s">
        <v>3332</v>
      </c>
      <c r="C8032" s="408" t="s">
        <v>29</v>
      </c>
      <c r="D8032" s="408">
        <v>31.74</v>
      </c>
    </row>
    <row r="8033" spans="1:4" ht="40.5">
      <c r="A8033" s="408">
        <v>92004</v>
      </c>
      <c r="B8033" s="409" t="s">
        <v>3333</v>
      </c>
      <c r="C8033" s="408" t="s">
        <v>29</v>
      </c>
      <c r="D8033" s="408">
        <v>34.1</v>
      </c>
    </row>
    <row r="8034" spans="1:4" ht="40.5">
      <c r="A8034" s="408">
        <v>92005</v>
      </c>
      <c r="B8034" s="409" t="s">
        <v>3334</v>
      </c>
      <c r="C8034" s="408" t="s">
        <v>29</v>
      </c>
      <c r="D8034" s="408">
        <v>36.96</v>
      </c>
    </row>
    <row r="8035" spans="1:4" ht="40.5">
      <c r="A8035" s="408">
        <v>92006</v>
      </c>
      <c r="B8035" s="409" t="s">
        <v>3335</v>
      </c>
      <c r="C8035" s="408" t="s">
        <v>29</v>
      </c>
      <c r="D8035" s="408">
        <v>23.96</v>
      </c>
    </row>
    <row r="8036" spans="1:4" ht="40.5">
      <c r="A8036" s="408">
        <v>92007</v>
      </c>
      <c r="B8036" s="409" t="s">
        <v>3336</v>
      </c>
      <c r="C8036" s="408" t="s">
        <v>29</v>
      </c>
      <c r="D8036" s="408">
        <v>26.82</v>
      </c>
    </row>
    <row r="8037" spans="1:4" ht="40.5">
      <c r="A8037" s="408">
        <v>92008</v>
      </c>
      <c r="B8037" s="409" t="s">
        <v>3337</v>
      </c>
      <c r="C8037" s="408" t="s">
        <v>29</v>
      </c>
      <c r="D8037" s="408">
        <v>29.18</v>
      </c>
    </row>
    <row r="8038" spans="1:4" ht="40.5">
      <c r="A8038" s="408">
        <v>92009</v>
      </c>
      <c r="B8038" s="409" t="s">
        <v>3338</v>
      </c>
      <c r="C8038" s="408" t="s">
        <v>29</v>
      </c>
      <c r="D8038" s="408">
        <v>32.04</v>
      </c>
    </row>
    <row r="8039" spans="1:4" ht="40.5">
      <c r="A8039" s="408">
        <v>92010</v>
      </c>
      <c r="B8039" s="409" t="s">
        <v>3339</v>
      </c>
      <c r="C8039" s="408" t="s">
        <v>29</v>
      </c>
      <c r="D8039" s="408">
        <v>42.29</v>
      </c>
    </row>
    <row r="8040" spans="1:4" ht="40.5">
      <c r="A8040" s="408">
        <v>92011</v>
      </c>
      <c r="B8040" s="409" t="s">
        <v>3340</v>
      </c>
      <c r="C8040" s="408" t="s">
        <v>29</v>
      </c>
      <c r="D8040" s="408">
        <v>46.58</v>
      </c>
    </row>
    <row r="8041" spans="1:4" ht="40.5">
      <c r="A8041" s="408">
        <v>92012</v>
      </c>
      <c r="B8041" s="409" t="s">
        <v>3341</v>
      </c>
      <c r="C8041" s="408" t="s">
        <v>29</v>
      </c>
      <c r="D8041" s="408">
        <v>47.51</v>
      </c>
    </row>
    <row r="8042" spans="1:4" ht="40.5">
      <c r="A8042" s="408">
        <v>92013</v>
      </c>
      <c r="B8042" s="409" t="s">
        <v>3342</v>
      </c>
      <c r="C8042" s="408" t="s">
        <v>29</v>
      </c>
      <c r="D8042" s="408">
        <v>51.8</v>
      </c>
    </row>
    <row r="8043" spans="1:4" ht="40.5">
      <c r="A8043" s="408">
        <v>92014</v>
      </c>
      <c r="B8043" s="409" t="s">
        <v>3343</v>
      </c>
      <c r="C8043" s="408" t="s">
        <v>29</v>
      </c>
      <c r="D8043" s="408">
        <v>34.909999999999997</v>
      </c>
    </row>
    <row r="8044" spans="1:4" ht="40.5">
      <c r="A8044" s="408">
        <v>92015</v>
      </c>
      <c r="B8044" s="409" t="s">
        <v>3344</v>
      </c>
      <c r="C8044" s="408" t="s">
        <v>29</v>
      </c>
      <c r="D8044" s="408">
        <v>39.200000000000003</v>
      </c>
    </row>
    <row r="8045" spans="1:4" ht="40.5">
      <c r="A8045" s="408">
        <v>92016</v>
      </c>
      <c r="B8045" s="409" t="s">
        <v>3345</v>
      </c>
      <c r="C8045" s="408" t="s">
        <v>29</v>
      </c>
      <c r="D8045" s="408">
        <v>40.130000000000003</v>
      </c>
    </row>
    <row r="8046" spans="1:4" ht="40.5">
      <c r="A8046" s="408">
        <v>92017</v>
      </c>
      <c r="B8046" s="409" t="s">
        <v>3346</v>
      </c>
      <c r="C8046" s="408" t="s">
        <v>29</v>
      </c>
      <c r="D8046" s="408">
        <v>44.42</v>
      </c>
    </row>
    <row r="8047" spans="1:4" ht="40.5">
      <c r="A8047" s="408">
        <v>92018</v>
      </c>
      <c r="B8047" s="409" t="s">
        <v>3347</v>
      </c>
      <c r="C8047" s="408" t="s">
        <v>29</v>
      </c>
      <c r="D8047" s="408">
        <v>46.21</v>
      </c>
    </row>
    <row r="8048" spans="1:4" ht="40.5">
      <c r="A8048" s="408">
        <v>92019</v>
      </c>
      <c r="B8048" s="409" t="s">
        <v>3348</v>
      </c>
      <c r="C8048" s="408" t="s">
        <v>29</v>
      </c>
      <c r="D8048" s="408">
        <v>54.43</v>
      </c>
    </row>
    <row r="8049" spans="1:4" ht="40.5">
      <c r="A8049" s="408">
        <v>92020</v>
      </c>
      <c r="B8049" s="409" t="s">
        <v>3349</v>
      </c>
      <c r="C8049" s="408" t="s">
        <v>29</v>
      </c>
      <c r="D8049" s="408">
        <v>68.28</v>
      </c>
    </row>
    <row r="8050" spans="1:4" ht="40.5">
      <c r="A8050" s="408">
        <v>92021</v>
      </c>
      <c r="B8050" s="409" t="s">
        <v>3350</v>
      </c>
      <c r="C8050" s="408" t="s">
        <v>29</v>
      </c>
      <c r="D8050" s="408">
        <v>76.5</v>
      </c>
    </row>
    <row r="8051" spans="1:4" ht="54">
      <c r="A8051" s="408">
        <v>92022</v>
      </c>
      <c r="B8051" s="409" t="s">
        <v>806</v>
      </c>
      <c r="C8051" s="408" t="s">
        <v>29</v>
      </c>
      <c r="D8051" s="408">
        <v>25.47</v>
      </c>
    </row>
    <row r="8052" spans="1:4" ht="54">
      <c r="A8052" s="408">
        <v>92023</v>
      </c>
      <c r="B8052" s="409" t="s">
        <v>3351</v>
      </c>
      <c r="C8052" s="408" t="s">
        <v>29</v>
      </c>
      <c r="D8052" s="408">
        <v>30.69</v>
      </c>
    </row>
    <row r="8053" spans="1:4" ht="54">
      <c r="A8053" s="408">
        <v>92024</v>
      </c>
      <c r="B8053" s="409" t="s">
        <v>3352</v>
      </c>
      <c r="C8053" s="408" t="s">
        <v>29</v>
      </c>
      <c r="D8053" s="408">
        <v>38.92</v>
      </c>
    </row>
    <row r="8054" spans="1:4" ht="54">
      <c r="A8054" s="408">
        <v>92025</v>
      </c>
      <c r="B8054" s="409" t="s">
        <v>3353</v>
      </c>
      <c r="C8054" s="408" t="s">
        <v>29</v>
      </c>
      <c r="D8054" s="408">
        <v>44.14</v>
      </c>
    </row>
    <row r="8055" spans="1:4" ht="54">
      <c r="A8055" s="408">
        <v>92026</v>
      </c>
      <c r="B8055" s="409" t="s">
        <v>3354</v>
      </c>
      <c r="C8055" s="408" t="s">
        <v>29</v>
      </c>
      <c r="D8055" s="408">
        <v>35.51</v>
      </c>
    </row>
    <row r="8056" spans="1:4" ht="54">
      <c r="A8056" s="408">
        <v>92027</v>
      </c>
      <c r="B8056" s="409" t="s">
        <v>3355</v>
      </c>
      <c r="C8056" s="408" t="s">
        <v>29</v>
      </c>
      <c r="D8056" s="408">
        <v>40.729999999999997</v>
      </c>
    </row>
    <row r="8057" spans="1:4" ht="54">
      <c r="A8057" s="408">
        <v>92028</v>
      </c>
      <c r="B8057" s="409" t="s">
        <v>3356</v>
      </c>
      <c r="C8057" s="408" t="s">
        <v>29</v>
      </c>
      <c r="D8057" s="408">
        <v>29.62</v>
      </c>
    </row>
    <row r="8058" spans="1:4" ht="54">
      <c r="A8058" s="408">
        <v>92029</v>
      </c>
      <c r="B8058" s="409" t="s">
        <v>3357</v>
      </c>
      <c r="C8058" s="408" t="s">
        <v>29</v>
      </c>
      <c r="D8058" s="408">
        <v>34.840000000000003</v>
      </c>
    </row>
    <row r="8059" spans="1:4" ht="54">
      <c r="A8059" s="408">
        <v>92030</v>
      </c>
      <c r="B8059" s="409" t="s">
        <v>3358</v>
      </c>
      <c r="C8059" s="408" t="s">
        <v>29</v>
      </c>
      <c r="D8059" s="408">
        <v>43.03</v>
      </c>
    </row>
    <row r="8060" spans="1:4" ht="54">
      <c r="A8060" s="408">
        <v>92031</v>
      </c>
      <c r="B8060" s="409" t="s">
        <v>3359</v>
      </c>
      <c r="C8060" s="408" t="s">
        <v>29</v>
      </c>
      <c r="D8060" s="408">
        <v>48.25</v>
      </c>
    </row>
    <row r="8061" spans="1:4" ht="54">
      <c r="A8061" s="408">
        <v>92032</v>
      </c>
      <c r="B8061" s="409" t="s">
        <v>3360</v>
      </c>
      <c r="C8061" s="408" t="s">
        <v>29</v>
      </c>
      <c r="D8061" s="408">
        <v>43.77</v>
      </c>
    </row>
    <row r="8062" spans="1:4" ht="54">
      <c r="A8062" s="408">
        <v>92033</v>
      </c>
      <c r="B8062" s="409" t="s">
        <v>3361</v>
      </c>
      <c r="C8062" s="408" t="s">
        <v>29</v>
      </c>
      <c r="D8062" s="408">
        <v>48.99</v>
      </c>
    </row>
    <row r="8063" spans="1:4" ht="67.5">
      <c r="A8063" s="408">
        <v>92034</v>
      </c>
      <c r="B8063" s="409" t="s">
        <v>3362</v>
      </c>
      <c r="C8063" s="408" t="s">
        <v>29</v>
      </c>
      <c r="D8063" s="408">
        <v>39.659999999999997</v>
      </c>
    </row>
    <row r="8064" spans="1:4" ht="67.5">
      <c r="A8064" s="408">
        <v>92035</v>
      </c>
      <c r="B8064" s="409" t="s">
        <v>3363</v>
      </c>
      <c r="C8064" s="408" t="s">
        <v>29</v>
      </c>
      <c r="D8064" s="408">
        <v>44.88</v>
      </c>
    </row>
    <row r="8065" spans="1:4" ht="27">
      <c r="A8065" s="408">
        <v>72278</v>
      </c>
      <c r="B8065" s="409" t="s">
        <v>125</v>
      </c>
      <c r="C8065" s="408" t="s">
        <v>29</v>
      </c>
      <c r="D8065" s="408">
        <v>60.6</v>
      </c>
    </row>
    <row r="8066" spans="1:4" ht="27">
      <c r="A8066" s="408">
        <v>72280</v>
      </c>
      <c r="B8066" s="409" t="s">
        <v>126</v>
      </c>
      <c r="C8066" s="408" t="s">
        <v>29</v>
      </c>
      <c r="D8066" s="408">
        <v>39.85</v>
      </c>
    </row>
    <row r="8067" spans="1:4" ht="54">
      <c r="A8067" s="408" t="s">
        <v>5420</v>
      </c>
      <c r="B8067" s="409" t="s">
        <v>5421</v>
      </c>
      <c r="C8067" s="408" t="s">
        <v>29</v>
      </c>
      <c r="D8067" s="408">
        <v>131.37</v>
      </c>
    </row>
    <row r="8068" spans="1:4" ht="54">
      <c r="A8068" s="408" t="s">
        <v>5422</v>
      </c>
      <c r="B8068" s="409" t="s">
        <v>5423</v>
      </c>
      <c r="C8068" s="408" t="s">
        <v>29</v>
      </c>
      <c r="D8068" s="408">
        <v>174.05</v>
      </c>
    </row>
    <row r="8069" spans="1:4" ht="54">
      <c r="A8069" s="408" t="s">
        <v>5424</v>
      </c>
      <c r="B8069" s="409" t="s">
        <v>5425</v>
      </c>
      <c r="C8069" s="408" t="s">
        <v>29</v>
      </c>
      <c r="D8069" s="408">
        <v>49.66</v>
      </c>
    </row>
    <row r="8070" spans="1:4" ht="40.5">
      <c r="A8070" s="408">
        <v>83391</v>
      </c>
      <c r="B8070" s="409" t="s">
        <v>1544</v>
      </c>
      <c r="C8070" s="408" t="s">
        <v>29</v>
      </c>
      <c r="D8070" s="408">
        <v>26.79</v>
      </c>
    </row>
    <row r="8071" spans="1:4" ht="40.5">
      <c r="A8071" s="408">
        <v>83392</v>
      </c>
      <c r="B8071" s="409" t="s">
        <v>1545</v>
      </c>
      <c r="C8071" s="408" t="s">
        <v>29</v>
      </c>
      <c r="D8071" s="408">
        <v>19.72</v>
      </c>
    </row>
    <row r="8072" spans="1:4" ht="40.5">
      <c r="A8072" s="408">
        <v>83393</v>
      </c>
      <c r="B8072" s="409" t="s">
        <v>1546</v>
      </c>
      <c r="C8072" s="408" t="s">
        <v>29</v>
      </c>
      <c r="D8072" s="408">
        <v>25.33</v>
      </c>
    </row>
    <row r="8073" spans="1:4" ht="27">
      <c r="A8073" s="408">
        <v>83470</v>
      </c>
      <c r="B8073" s="409" t="s">
        <v>224</v>
      </c>
      <c r="C8073" s="408" t="s">
        <v>29</v>
      </c>
      <c r="D8073" s="408">
        <v>56.4</v>
      </c>
    </row>
    <row r="8074" spans="1:4" ht="27">
      <c r="A8074" s="408">
        <v>93040</v>
      </c>
      <c r="B8074" s="409" t="s">
        <v>3935</v>
      </c>
      <c r="C8074" s="408" t="s">
        <v>29</v>
      </c>
      <c r="D8074" s="408">
        <v>9.3000000000000007</v>
      </c>
    </row>
    <row r="8075" spans="1:4" ht="27">
      <c r="A8075" s="408">
        <v>93041</v>
      </c>
      <c r="B8075" s="409" t="s">
        <v>3936</v>
      </c>
      <c r="C8075" s="408" t="s">
        <v>29</v>
      </c>
      <c r="D8075" s="408">
        <v>55.99</v>
      </c>
    </row>
    <row r="8076" spans="1:4" ht="40.5">
      <c r="A8076" s="408">
        <v>93042</v>
      </c>
      <c r="B8076" s="409" t="s">
        <v>3937</v>
      </c>
      <c r="C8076" s="408" t="s">
        <v>29</v>
      </c>
      <c r="D8076" s="408">
        <v>18.420000000000002</v>
      </c>
    </row>
    <row r="8077" spans="1:4" ht="40.5">
      <c r="A8077" s="408">
        <v>93043</v>
      </c>
      <c r="B8077" s="409" t="s">
        <v>3938</v>
      </c>
      <c r="C8077" s="408" t="s">
        <v>29</v>
      </c>
      <c r="D8077" s="408">
        <v>24.38</v>
      </c>
    </row>
    <row r="8078" spans="1:4" ht="40.5">
      <c r="A8078" s="408">
        <v>93044</v>
      </c>
      <c r="B8078" s="409" t="s">
        <v>884</v>
      </c>
      <c r="C8078" s="408" t="s">
        <v>29</v>
      </c>
      <c r="D8078" s="408">
        <v>10.4</v>
      </c>
    </row>
    <row r="8079" spans="1:4" ht="27">
      <c r="A8079" s="408">
        <v>93045</v>
      </c>
      <c r="B8079" s="409" t="s">
        <v>3939</v>
      </c>
      <c r="C8079" s="408" t="s">
        <v>29</v>
      </c>
      <c r="D8079" s="408">
        <v>31.6</v>
      </c>
    </row>
    <row r="8080" spans="1:4" ht="40.5">
      <c r="A8080" s="408">
        <v>97583</v>
      </c>
      <c r="B8080" s="409" t="s">
        <v>5798</v>
      </c>
      <c r="C8080" s="408" t="s">
        <v>29</v>
      </c>
      <c r="D8080" s="408">
        <v>41.89</v>
      </c>
    </row>
    <row r="8081" spans="1:4" ht="40.5">
      <c r="A8081" s="408">
        <v>97584</v>
      </c>
      <c r="B8081" s="409" t="s">
        <v>5799</v>
      </c>
      <c r="C8081" s="408" t="s">
        <v>29</v>
      </c>
      <c r="D8081" s="408">
        <v>57.47</v>
      </c>
    </row>
    <row r="8082" spans="1:4" ht="40.5">
      <c r="A8082" s="408">
        <v>97585</v>
      </c>
      <c r="B8082" s="409" t="s">
        <v>5800</v>
      </c>
      <c r="C8082" s="408" t="s">
        <v>29</v>
      </c>
      <c r="D8082" s="408">
        <v>57.2</v>
      </c>
    </row>
    <row r="8083" spans="1:4" ht="40.5">
      <c r="A8083" s="408">
        <v>97586</v>
      </c>
      <c r="B8083" s="409" t="s">
        <v>5801</v>
      </c>
      <c r="C8083" s="408" t="s">
        <v>29</v>
      </c>
      <c r="D8083" s="408">
        <v>76.010000000000005</v>
      </c>
    </row>
    <row r="8084" spans="1:4" ht="40.5">
      <c r="A8084" s="408">
        <v>97587</v>
      </c>
      <c r="B8084" s="409" t="s">
        <v>5802</v>
      </c>
      <c r="C8084" s="408" t="s">
        <v>29</v>
      </c>
      <c r="D8084" s="408">
        <v>131.84</v>
      </c>
    </row>
    <row r="8085" spans="1:4" ht="40.5">
      <c r="A8085" s="408">
        <v>97589</v>
      </c>
      <c r="B8085" s="409" t="s">
        <v>5803</v>
      </c>
      <c r="C8085" s="408" t="s">
        <v>29</v>
      </c>
      <c r="D8085" s="408">
        <v>24.32</v>
      </c>
    </row>
    <row r="8086" spans="1:4" ht="54">
      <c r="A8086" s="408">
        <v>97590</v>
      </c>
      <c r="B8086" s="409" t="s">
        <v>5804</v>
      </c>
      <c r="C8086" s="408" t="s">
        <v>29</v>
      </c>
      <c r="D8086" s="408">
        <v>50.31</v>
      </c>
    </row>
    <row r="8087" spans="1:4" ht="54">
      <c r="A8087" s="408">
        <v>97591</v>
      </c>
      <c r="B8087" s="409" t="s">
        <v>5805</v>
      </c>
      <c r="C8087" s="408" t="s">
        <v>29</v>
      </c>
      <c r="D8087" s="408">
        <v>66.64</v>
      </c>
    </row>
    <row r="8088" spans="1:4" ht="40.5">
      <c r="A8088" s="408">
        <v>97592</v>
      </c>
      <c r="B8088" s="409" t="s">
        <v>5806</v>
      </c>
      <c r="C8088" s="408" t="s">
        <v>29</v>
      </c>
      <c r="D8088" s="408">
        <v>93.18</v>
      </c>
    </row>
    <row r="8089" spans="1:4" ht="40.5">
      <c r="A8089" s="408">
        <v>97593</v>
      </c>
      <c r="B8089" s="409" t="s">
        <v>5807</v>
      </c>
      <c r="C8089" s="408" t="s">
        <v>29</v>
      </c>
      <c r="D8089" s="408">
        <v>69.56</v>
      </c>
    </row>
    <row r="8090" spans="1:4" ht="40.5">
      <c r="A8090" s="408">
        <v>97594</v>
      </c>
      <c r="B8090" s="409" t="s">
        <v>5808</v>
      </c>
      <c r="C8090" s="408" t="s">
        <v>29</v>
      </c>
      <c r="D8090" s="408">
        <v>66.06</v>
      </c>
    </row>
    <row r="8091" spans="1:4" ht="40.5">
      <c r="A8091" s="408">
        <v>97595</v>
      </c>
      <c r="B8091" s="409" t="s">
        <v>5809</v>
      </c>
      <c r="C8091" s="408" t="s">
        <v>29</v>
      </c>
      <c r="D8091" s="408">
        <v>46.21</v>
      </c>
    </row>
    <row r="8092" spans="1:4" ht="40.5">
      <c r="A8092" s="408">
        <v>97596</v>
      </c>
      <c r="B8092" s="409" t="s">
        <v>5810</v>
      </c>
      <c r="C8092" s="408" t="s">
        <v>29</v>
      </c>
      <c r="D8092" s="408">
        <v>32.159999999999997</v>
      </c>
    </row>
    <row r="8093" spans="1:4" ht="40.5">
      <c r="A8093" s="408">
        <v>97597</v>
      </c>
      <c r="B8093" s="409" t="s">
        <v>5811</v>
      </c>
      <c r="C8093" s="408" t="s">
        <v>29</v>
      </c>
      <c r="D8093" s="408">
        <v>39.76</v>
      </c>
    </row>
    <row r="8094" spans="1:4" ht="40.5">
      <c r="A8094" s="408">
        <v>97598</v>
      </c>
      <c r="B8094" s="409" t="s">
        <v>5812</v>
      </c>
      <c r="C8094" s="408" t="s">
        <v>29</v>
      </c>
      <c r="D8094" s="408">
        <v>37.97</v>
      </c>
    </row>
    <row r="8095" spans="1:4" ht="27">
      <c r="A8095" s="408">
        <v>97599</v>
      </c>
      <c r="B8095" s="409" t="s">
        <v>5813</v>
      </c>
      <c r="C8095" s="408" t="s">
        <v>29</v>
      </c>
      <c r="D8095" s="408">
        <v>35.57</v>
      </c>
    </row>
    <row r="8096" spans="1:4" ht="27">
      <c r="A8096" s="408">
        <v>97609</v>
      </c>
      <c r="B8096" s="409" t="s">
        <v>5820</v>
      </c>
      <c r="C8096" s="408" t="s">
        <v>29</v>
      </c>
      <c r="D8096" s="408">
        <v>23.82</v>
      </c>
    </row>
    <row r="8097" spans="1:4" ht="27">
      <c r="A8097" s="408">
        <v>97610</v>
      </c>
      <c r="B8097" s="409" t="s">
        <v>5821</v>
      </c>
      <c r="C8097" s="408" t="s">
        <v>29</v>
      </c>
      <c r="D8097" s="408">
        <v>29.78</v>
      </c>
    </row>
    <row r="8098" spans="1:4" ht="40.5">
      <c r="A8098" s="408">
        <v>97611</v>
      </c>
      <c r="B8098" s="409" t="s">
        <v>5822</v>
      </c>
      <c r="C8098" s="408" t="s">
        <v>29</v>
      </c>
      <c r="D8098" s="408">
        <v>14.7</v>
      </c>
    </row>
    <row r="8099" spans="1:4" ht="40.5">
      <c r="A8099" s="408">
        <v>97612</v>
      </c>
      <c r="B8099" s="409" t="s">
        <v>5823</v>
      </c>
      <c r="C8099" s="408" t="s">
        <v>29</v>
      </c>
      <c r="D8099" s="408">
        <v>15.8</v>
      </c>
    </row>
    <row r="8100" spans="1:4" ht="40.5">
      <c r="A8100" s="408">
        <v>97613</v>
      </c>
      <c r="B8100" s="409" t="s">
        <v>5824</v>
      </c>
      <c r="C8100" s="408" t="s">
        <v>29</v>
      </c>
      <c r="D8100" s="408">
        <v>19.46</v>
      </c>
    </row>
    <row r="8101" spans="1:4" ht="40.5">
      <c r="A8101" s="408">
        <v>97614</v>
      </c>
      <c r="B8101" s="409" t="s">
        <v>5825</v>
      </c>
      <c r="C8101" s="408" t="s">
        <v>29</v>
      </c>
      <c r="D8101" s="408">
        <v>32.68</v>
      </c>
    </row>
    <row r="8102" spans="1:4" ht="40.5">
      <c r="A8102" s="408">
        <v>97615</v>
      </c>
      <c r="B8102" s="409" t="s">
        <v>5826</v>
      </c>
      <c r="C8102" s="408" t="s">
        <v>29</v>
      </c>
      <c r="D8102" s="408">
        <v>29.82</v>
      </c>
    </row>
    <row r="8103" spans="1:4" ht="40.5">
      <c r="A8103" s="408">
        <v>97616</v>
      </c>
      <c r="B8103" s="409" t="s">
        <v>5827</v>
      </c>
      <c r="C8103" s="408" t="s">
        <v>29</v>
      </c>
      <c r="D8103" s="408">
        <v>33.450000000000003</v>
      </c>
    </row>
    <row r="8104" spans="1:4" ht="40.5">
      <c r="A8104" s="408">
        <v>97617</v>
      </c>
      <c r="B8104" s="409" t="s">
        <v>5828</v>
      </c>
      <c r="C8104" s="408" t="s">
        <v>29</v>
      </c>
      <c r="D8104" s="408">
        <v>33.28</v>
      </c>
    </row>
    <row r="8105" spans="1:4" ht="40.5">
      <c r="A8105" s="408">
        <v>97618</v>
      </c>
      <c r="B8105" s="409" t="s">
        <v>5829</v>
      </c>
      <c r="C8105" s="408" t="s">
        <v>29</v>
      </c>
      <c r="D8105" s="408">
        <v>31.37</v>
      </c>
    </row>
    <row r="8106" spans="1:4" ht="27">
      <c r="A8106" s="408">
        <v>41598</v>
      </c>
      <c r="B8106" s="409" t="s">
        <v>1426</v>
      </c>
      <c r="C8106" s="408" t="s">
        <v>29</v>
      </c>
      <c r="D8106" s="410">
        <v>1368.22</v>
      </c>
    </row>
    <row r="8107" spans="1:4" ht="40.5">
      <c r="A8107" s="408">
        <v>72941</v>
      </c>
      <c r="B8107" s="409" t="s">
        <v>1511</v>
      </c>
      <c r="C8107" s="408" t="s">
        <v>29</v>
      </c>
      <c r="D8107" s="408">
        <v>168.17</v>
      </c>
    </row>
    <row r="8108" spans="1:4" ht="27">
      <c r="A8108" s="408">
        <v>73624</v>
      </c>
      <c r="B8108" s="409" t="s">
        <v>193</v>
      </c>
      <c r="C8108" s="408" t="s">
        <v>29</v>
      </c>
      <c r="D8108" s="408">
        <v>78.87</v>
      </c>
    </row>
    <row r="8109" spans="1:4" ht="54">
      <c r="A8109" s="408" t="s">
        <v>5189</v>
      </c>
      <c r="B8109" s="409" t="s">
        <v>1009</v>
      </c>
      <c r="C8109" s="408" t="s">
        <v>29</v>
      </c>
      <c r="D8109" s="408">
        <v>8.8800000000000008</v>
      </c>
    </row>
    <row r="8110" spans="1:4" ht="40.5">
      <c r="A8110" s="408" t="s">
        <v>5190</v>
      </c>
      <c r="B8110" s="409" t="s">
        <v>1010</v>
      </c>
      <c r="C8110" s="408" t="s">
        <v>29</v>
      </c>
      <c r="D8110" s="408">
        <v>11.01</v>
      </c>
    </row>
    <row r="8111" spans="1:4" ht="54">
      <c r="A8111" s="408" t="s">
        <v>5191</v>
      </c>
      <c r="B8111" s="409" t="s">
        <v>5192</v>
      </c>
      <c r="C8111" s="408" t="s">
        <v>29</v>
      </c>
      <c r="D8111" s="408">
        <v>7.69</v>
      </c>
    </row>
    <row r="8112" spans="1:4" ht="54">
      <c r="A8112" s="408" t="s">
        <v>5193</v>
      </c>
      <c r="B8112" s="409" t="s">
        <v>5194</v>
      </c>
      <c r="C8112" s="408" t="s">
        <v>29</v>
      </c>
      <c r="D8112" s="408">
        <v>4.66</v>
      </c>
    </row>
    <row r="8113" spans="1:4" ht="54">
      <c r="A8113" s="408" t="s">
        <v>5195</v>
      </c>
      <c r="B8113" s="409" t="s">
        <v>5196</v>
      </c>
      <c r="C8113" s="408" t="s">
        <v>29</v>
      </c>
      <c r="D8113" s="408">
        <v>4.18</v>
      </c>
    </row>
    <row r="8114" spans="1:4" ht="54">
      <c r="A8114" s="408" t="s">
        <v>5218</v>
      </c>
      <c r="B8114" s="409" t="s">
        <v>5219</v>
      </c>
      <c r="C8114" s="408" t="s">
        <v>29</v>
      </c>
      <c r="D8114" s="408">
        <v>339.64</v>
      </c>
    </row>
    <row r="8115" spans="1:4" ht="27">
      <c r="A8115" s="408" t="s">
        <v>5220</v>
      </c>
      <c r="B8115" s="409" t="s">
        <v>5221</v>
      </c>
      <c r="C8115" s="408" t="s">
        <v>29</v>
      </c>
      <c r="D8115" s="408">
        <v>26.19</v>
      </c>
    </row>
    <row r="8116" spans="1:4" ht="40.5">
      <c r="A8116" s="408" t="s">
        <v>5222</v>
      </c>
      <c r="B8116" s="409" t="s">
        <v>5223</v>
      </c>
      <c r="C8116" s="408" t="s">
        <v>29</v>
      </c>
      <c r="D8116" s="408">
        <v>80.37</v>
      </c>
    </row>
    <row r="8117" spans="1:4" ht="27">
      <c r="A8117" s="408">
        <v>88543</v>
      </c>
      <c r="B8117" s="409" t="s">
        <v>2118</v>
      </c>
      <c r="C8117" s="408" t="s">
        <v>29</v>
      </c>
      <c r="D8117" s="408">
        <v>145.82</v>
      </c>
    </row>
    <row r="8118" spans="1:4" ht="27">
      <c r="A8118" s="408">
        <v>88544</v>
      </c>
      <c r="B8118" s="409" t="s">
        <v>2119</v>
      </c>
      <c r="C8118" s="408" t="s">
        <v>29</v>
      </c>
      <c r="D8118" s="408">
        <v>88.8</v>
      </c>
    </row>
    <row r="8119" spans="1:4" ht="40.5">
      <c r="A8119" s="408">
        <v>88545</v>
      </c>
      <c r="B8119" s="409" t="s">
        <v>2120</v>
      </c>
      <c r="C8119" s="408" t="s">
        <v>29</v>
      </c>
      <c r="D8119" s="408">
        <v>170.25</v>
      </c>
    </row>
    <row r="8120" spans="1:4" ht="54">
      <c r="A8120" s="408">
        <v>83397</v>
      </c>
      <c r="B8120" s="409" t="s">
        <v>1547</v>
      </c>
      <c r="C8120" s="408" t="s">
        <v>29</v>
      </c>
      <c r="D8120" s="410">
        <v>1115.33</v>
      </c>
    </row>
    <row r="8121" spans="1:4" ht="40.5">
      <c r="A8121" s="408" t="s">
        <v>5199</v>
      </c>
      <c r="B8121" s="409" t="s">
        <v>5200</v>
      </c>
      <c r="C8121" s="408" t="s">
        <v>29</v>
      </c>
      <c r="D8121" s="410">
        <v>1138.8800000000001</v>
      </c>
    </row>
    <row r="8122" spans="1:4" ht="54">
      <c r="A8122" s="408" t="s">
        <v>5201</v>
      </c>
      <c r="B8122" s="409" t="s">
        <v>5202</v>
      </c>
      <c r="C8122" s="408" t="s">
        <v>29</v>
      </c>
      <c r="D8122" s="410">
        <v>1140.3399999999999</v>
      </c>
    </row>
    <row r="8123" spans="1:4" ht="54">
      <c r="A8123" s="408" t="s">
        <v>5203</v>
      </c>
      <c r="B8123" s="409" t="s">
        <v>5204</v>
      </c>
      <c r="C8123" s="408" t="s">
        <v>29</v>
      </c>
      <c r="D8123" s="410">
        <v>1175.1400000000001</v>
      </c>
    </row>
    <row r="8124" spans="1:4" ht="40.5">
      <c r="A8124" s="408" t="s">
        <v>5205</v>
      </c>
      <c r="B8124" s="409" t="s">
        <v>6208</v>
      </c>
      <c r="C8124" s="408" t="s">
        <v>29</v>
      </c>
      <c r="D8124" s="410">
        <v>1185.98</v>
      </c>
    </row>
    <row r="8125" spans="1:4" ht="40.5">
      <c r="A8125" s="408" t="s">
        <v>5299</v>
      </c>
      <c r="B8125" s="409" t="s">
        <v>1056</v>
      </c>
      <c r="C8125" s="408" t="s">
        <v>29</v>
      </c>
      <c r="D8125" s="408">
        <v>910.2</v>
      </c>
    </row>
    <row r="8126" spans="1:4" ht="27">
      <c r="A8126" s="408">
        <v>72281</v>
      </c>
      <c r="B8126" s="409" t="s">
        <v>127</v>
      </c>
      <c r="C8126" s="408" t="s">
        <v>29</v>
      </c>
      <c r="D8126" s="408">
        <v>99.37</v>
      </c>
    </row>
    <row r="8127" spans="1:4" ht="27">
      <c r="A8127" s="408">
        <v>72282</v>
      </c>
      <c r="B8127" s="409" t="s">
        <v>1485</v>
      </c>
      <c r="C8127" s="408" t="s">
        <v>29</v>
      </c>
      <c r="D8127" s="408">
        <v>135.22</v>
      </c>
    </row>
    <row r="8128" spans="1:4" ht="27">
      <c r="A8128" s="408" t="s">
        <v>5262</v>
      </c>
      <c r="B8128" s="409" t="s">
        <v>1029</v>
      </c>
      <c r="C8128" s="408" t="s">
        <v>29</v>
      </c>
      <c r="D8128" s="408">
        <v>26.21</v>
      </c>
    </row>
    <row r="8129" spans="1:4" ht="27">
      <c r="A8129" s="408" t="s">
        <v>5263</v>
      </c>
      <c r="B8129" s="409" t="s">
        <v>1030</v>
      </c>
      <c r="C8129" s="408" t="s">
        <v>29</v>
      </c>
      <c r="D8129" s="408">
        <v>34.39</v>
      </c>
    </row>
    <row r="8130" spans="1:4" ht="27">
      <c r="A8130" s="408" t="s">
        <v>5264</v>
      </c>
      <c r="B8130" s="409" t="s">
        <v>1031</v>
      </c>
      <c r="C8130" s="408" t="s">
        <v>29</v>
      </c>
      <c r="D8130" s="408">
        <v>16.940000000000001</v>
      </c>
    </row>
    <row r="8131" spans="1:4" ht="27">
      <c r="A8131" s="408" t="s">
        <v>5265</v>
      </c>
      <c r="B8131" s="409" t="s">
        <v>1032</v>
      </c>
      <c r="C8131" s="408" t="s">
        <v>29</v>
      </c>
      <c r="D8131" s="408">
        <v>21.8</v>
      </c>
    </row>
    <row r="8132" spans="1:4" ht="27">
      <c r="A8132" s="408" t="s">
        <v>5266</v>
      </c>
      <c r="B8132" s="409" t="s">
        <v>1033</v>
      </c>
      <c r="C8132" s="408" t="s">
        <v>29</v>
      </c>
      <c r="D8132" s="408">
        <v>38.28</v>
      </c>
    </row>
    <row r="8133" spans="1:4" ht="27">
      <c r="A8133" s="408" t="s">
        <v>5267</v>
      </c>
      <c r="B8133" s="409" t="s">
        <v>1034</v>
      </c>
      <c r="C8133" s="408" t="s">
        <v>29</v>
      </c>
      <c r="D8133" s="408">
        <v>31.04</v>
      </c>
    </row>
    <row r="8134" spans="1:4" ht="27">
      <c r="A8134" s="408" t="s">
        <v>5268</v>
      </c>
      <c r="B8134" s="409" t="s">
        <v>1035</v>
      </c>
      <c r="C8134" s="408" t="s">
        <v>29</v>
      </c>
      <c r="D8134" s="408">
        <v>35.299999999999997</v>
      </c>
    </row>
    <row r="8135" spans="1:4" ht="27">
      <c r="A8135" s="408" t="s">
        <v>5269</v>
      </c>
      <c r="B8135" s="409" t="s">
        <v>1036</v>
      </c>
      <c r="C8135" s="408" t="s">
        <v>29</v>
      </c>
      <c r="D8135" s="408">
        <v>40.53</v>
      </c>
    </row>
    <row r="8136" spans="1:4" ht="81">
      <c r="A8136" s="408" t="s">
        <v>5594</v>
      </c>
      <c r="B8136" s="409" t="s">
        <v>5595</v>
      </c>
      <c r="C8136" s="408" t="s">
        <v>29</v>
      </c>
      <c r="D8136" s="408">
        <v>125.2</v>
      </c>
    </row>
    <row r="8137" spans="1:4" ht="27">
      <c r="A8137" s="408" t="s">
        <v>5603</v>
      </c>
      <c r="B8137" s="409" t="s">
        <v>1170</v>
      </c>
      <c r="C8137" s="408" t="s">
        <v>29</v>
      </c>
      <c r="D8137" s="408">
        <v>241.05</v>
      </c>
    </row>
    <row r="8138" spans="1:4" ht="40.5">
      <c r="A8138" s="408">
        <v>83399</v>
      </c>
      <c r="B8138" s="409" t="s">
        <v>1548</v>
      </c>
      <c r="C8138" s="408" t="s">
        <v>29</v>
      </c>
      <c r="D8138" s="408">
        <v>28.48</v>
      </c>
    </row>
    <row r="8139" spans="1:4" ht="67.5">
      <c r="A8139" s="408">
        <v>83400</v>
      </c>
      <c r="B8139" s="409" t="s">
        <v>1549</v>
      </c>
      <c r="C8139" s="408" t="s">
        <v>29</v>
      </c>
      <c r="D8139" s="408">
        <v>89.92</v>
      </c>
    </row>
    <row r="8140" spans="1:4" ht="54">
      <c r="A8140" s="408">
        <v>83401</v>
      </c>
      <c r="B8140" s="409" t="s">
        <v>1550</v>
      </c>
      <c r="C8140" s="408" t="s">
        <v>29</v>
      </c>
      <c r="D8140" s="408">
        <v>89.92</v>
      </c>
    </row>
    <row r="8141" spans="1:4" ht="40.5">
      <c r="A8141" s="408">
        <v>83402</v>
      </c>
      <c r="B8141" s="409" t="s">
        <v>221</v>
      </c>
      <c r="C8141" s="408" t="s">
        <v>29</v>
      </c>
      <c r="D8141" s="408">
        <v>50.7</v>
      </c>
    </row>
    <row r="8142" spans="1:4" ht="54">
      <c r="A8142" s="408">
        <v>83475</v>
      </c>
      <c r="B8142" s="409" t="s">
        <v>225</v>
      </c>
      <c r="C8142" s="408" t="s">
        <v>29</v>
      </c>
      <c r="D8142" s="408">
        <v>353.47</v>
      </c>
    </row>
    <row r="8143" spans="1:4" ht="54">
      <c r="A8143" s="408">
        <v>83478</v>
      </c>
      <c r="B8143" s="409" t="s">
        <v>1553</v>
      </c>
      <c r="C8143" s="408" t="s">
        <v>29</v>
      </c>
      <c r="D8143" s="408">
        <v>255.6</v>
      </c>
    </row>
    <row r="8144" spans="1:4" ht="40.5">
      <c r="A8144" s="408">
        <v>83479</v>
      </c>
      <c r="B8144" s="409" t="s">
        <v>1554</v>
      </c>
      <c r="C8144" s="408" t="s">
        <v>29</v>
      </c>
      <c r="D8144" s="408">
        <v>101.54</v>
      </c>
    </row>
    <row r="8145" spans="1:4" ht="27">
      <c r="A8145" s="408">
        <v>83480</v>
      </c>
      <c r="B8145" s="409" t="s">
        <v>226</v>
      </c>
      <c r="C8145" s="408" t="s">
        <v>29</v>
      </c>
      <c r="D8145" s="408">
        <v>79.66</v>
      </c>
    </row>
    <row r="8146" spans="1:4" ht="27">
      <c r="A8146" s="408">
        <v>83481</v>
      </c>
      <c r="B8146" s="409" t="s">
        <v>227</v>
      </c>
      <c r="C8146" s="408" t="s">
        <v>29</v>
      </c>
      <c r="D8146" s="408">
        <v>89.81</v>
      </c>
    </row>
    <row r="8147" spans="1:4" ht="40.5">
      <c r="A8147" s="408">
        <v>97600</v>
      </c>
      <c r="B8147" s="409" t="s">
        <v>5814</v>
      </c>
      <c r="C8147" s="408" t="s">
        <v>29</v>
      </c>
      <c r="D8147" s="408">
        <v>178.49</v>
      </c>
    </row>
    <row r="8148" spans="1:4" ht="40.5">
      <c r="A8148" s="408">
        <v>97601</v>
      </c>
      <c r="B8148" s="409" t="s">
        <v>5815</v>
      </c>
      <c r="C8148" s="408" t="s">
        <v>29</v>
      </c>
      <c r="D8148" s="408">
        <v>188.34</v>
      </c>
    </row>
    <row r="8149" spans="1:4" ht="40.5">
      <c r="A8149" s="408">
        <v>97605</v>
      </c>
      <c r="B8149" s="409" t="s">
        <v>5816</v>
      </c>
      <c r="C8149" s="408" t="s">
        <v>29</v>
      </c>
      <c r="D8149" s="408">
        <v>59.45</v>
      </c>
    </row>
    <row r="8150" spans="1:4" ht="40.5">
      <c r="A8150" s="408">
        <v>97606</v>
      </c>
      <c r="B8150" s="409" t="s">
        <v>5817</v>
      </c>
      <c r="C8150" s="408" t="s">
        <v>29</v>
      </c>
      <c r="D8150" s="408">
        <v>50.33</v>
      </c>
    </row>
    <row r="8151" spans="1:4" ht="40.5">
      <c r="A8151" s="408">
        <v>97607</v>
      </c>
      <c r="B8151" s="409" t="s">
        <v>5818</v>
      </c>
      <c r="C8151" s="408" t="s">
        <v>29</v>
      </c>
      <c r="D8151" s="408">
        <v>85.66</v>
      </c>
    </row>
    <row r="8152" spans="1:4" ht="40.5">
      <c r="A8152" s="408">
        <v>97608</v>
      </c>
      <c r="B8152" s="409" t="s">
        <v>5819</v>
      </c>
      <c r="C8152" s="408" t="s">
        <v>29</v>
      </c>
      <c r="D8152" s="408">
        <v>67.42</v>
      </c>
    </row>
    <row r="8153" spans="1:4" ht="40.5">
      <c r="A8153" s="408" t="s">
        <v>5329</v>
      </c>
      <c r="B8153" s="409" t="s">
        <v>1058</v>
      </c>
      <c r="C8153" s="408" t="s">
        <v>29</v>
      </c>
      <c r="D8153" s="410">
        <v>6760.62</v>
      </c>
    </row>
    <row r="8154" spans="1:4" ht="40.5">
      <c r="A8154" s="408" t="s">
        <v>5331</v>
      </c>
      <c r="B8154" s="409" t="s">
        <v>1059</v>
      </c>
      <c r="C8154" s="408" t="s">
        <v>29</v>
      </c>
      <c r="D8154" s="410">
        <v>8354.57</v>
      </c>
    </row>
    <row r="8155" spans="1:4" ht="40.5">
      <c r="A8155" s="408" t="s">
        <v>5332</v>
      </c>
      <c r="B8155" s="409" t="s">
        <v>5333</v>
      </c>
      <c r="C8155" s="408" t="s">
        <v>29</v>
      </c>
      <c r="D8155" s="410">
        <v>10531.94</v>
      </c>
    </row>
    <row r="8156" spans="1:4" ht="40.5">
      <c r="A8156" s="408" t="s">
        <v>5334</v>
      </c>
      <c r="B8156" s="409" t="s">
        <v>5335</v>
      </c>
      <c r="C8156" s="408" t="s">
        <v>29</v>
      </c>
      <c r="D8156" s="410">
        <v>14750.79</v>
      </c>
    </row>
    <row r="8157" spans="1:4" ht="40.5">
      <c r="A8157" s="408" t="s">
        <v>5336</v>
      </c>
      <c r="B8157" s="409" t="s">
        <v>5337</v>
      </c>
      <c r="C8157" s="408" t="s">
        <v>29</v>
      </c>
      <c r="D8157" s="410">
        <v>17206.45</v>
      </c>
    </row>
    <row r="8158" spans="1:4" ht="40.5">
      <c r="A8158" s="408" t="s">
        <v>5338</v>
      </c>
      <c r="B8158" s="409" t="s">
        <v>5339</v>
      </c>
      <c r="C8158" s="408" t="s">
        <v>29</v>
      </c>
      <c r="D8158" s="410">
        <v>28009.65</v>
      </c>
    </row>
    <row r="8159" spans="1:4" ht="40.5">
      <c r="A8159" s="408" t="s">
        <v>5340</v>
      </c>
      <c r="B8159" s="409" t="s">
        <v>1060</v>
      </c>
      <c r="C8159" s="408" t="s">
        <v>29</v>
      </c>
      <c r="D8159" s="410">
        <v>4667.42</v>
      </c>
    </row>
    <row r="8160" spans="1:4" ht="40.5">
      <c r="A8160" s="408" t="s">
        <v>5341</v>
      </c>
      <c r="B8160" s="409" t="s">
        <v>1061</v>
      </c>
      <c r="C8160" s="408" t="s">
        <v>29</v>
      </c>
      <c r="D8160" s="410">
        <v>5226.26</v>
      </c>
    </row>
    <row r="8161" spans="1:4" ht="40.5">
      <c r="A8161" s="408" t="s">
        <v>5342</v>
      </c>
      <c r="B8161" s="409" t="s">
        <v>5343</v>
      </c>
      <c r="C8161" s="408" t="s">
        <v>29</v>
      </c>
      <c r="D8161" s="410">
        <v>38380.379999999997</v>
      </c>
    </row>
    <row r="8162" spans="1:4" ht="40.5">
      <c r="A8162" s="408" t="s">
        <v>5330</v>
      </c>
      <c r="B8162" s="409" t="s">
        <v>1062</v>
      </c>
      <c r="C8162" s="408" t="s">
        <v>29</v>
      </c>
      <c r="D8162" s="410">
        <v>53686.59</v>
      </c>
    </row>
    <row r="8163" spans="1:4" ht="67.5">
      <c r="A8163" s="408">
        <v>93128</v>
      </c>
      <c r="B8163" s="409" t="s">
        <v>3940</v>
      </c>
      <c r="C8163" s="408" t="s">
        <v>29</v>
      </c>
      <c r="D8163" s="408">
        <v>98.04</v>
      </c>
    </row>
    <row r="8164" spans="1:4" ht="81">
      <c r="A8164" s="408">
        <v>93137</v>
      </c>
      <c r="B8164" s="409" t="s">
        <v>3941</v>
      </c>
      <c r="C8164" s="408" t="s">
        <v>29</v>
      </c>
      <c r="D8164" s="408">
        <v>115.52</v>
      </c>
    </row>
    <row r="8165" spans="1:4" ht="67.5">
      <c r="A8165" s="408">
        <v>93138</v>
      </c>
      <c r="B8165" s="409" t="s">
        <v>3942</v>
      </c>
      <c r="C8165" s="408" t="s">
        <v>29</v>
      </c>
      <c r="D8165" s="408">
        <v>109.62</v>
      </c>
    </row>
    <row r="8166" spans="1:4" ht="81">
      <c r="A8166" s="408">
        <v>93139</v>
      </c>
      <c r="B8166" s="409" t="s">
        <v>3943</v>
      </c>
      <c r="C8166" s="408" t="s">
        <v>29</v>
      </c>
      <c r="D8166" s="408">
        <v>138.65</v>
      </c>
    </row>
    <row r="8167" spans="1:4" ht="81">
      <c r="A8167" s="408">
        <v>93140</v>
      </c>
      <c r="B8167" s="409" t="s">
        <v>3944</v>
      </c>
      <c r="C8167" s="408" t="s">
        <v>29</v>
      </c>
      <c r="D8167" s="408">
        <v>130.78</v>
      </c>
    </row>
    <row r="8168" spans="1:4" ht="54">
      <c r="A8168" s="408">
        <v>93141</v>
      </c>
      <c r="B8168" s="409" t="s">
        <v>885</v>
      </c>
      <c r="C8168" s="408" t="s">
        <v>29</v>
      </c>
      <c r="D8168" s="408">
        <v>118.96</v>
      </c>
    </row>
    <row r="8169" spans="1:4" ht="54">
      <c r="A8169" s="408">
        <v>93142</v>
      </c>
      <c r="B8169" s="409" t="s">
        <v>3945</v>
      </c>
      <c r="C8169" s="408" t="s">
        <v>29</v>
      </c>
      <c r="D8169" s="408">
        <v>132.38</v>
      </c>
    </row>
    <row r="8170" spans="1:4" ht="54">
      <c r="A8170" s="408">
        <v>93143</v>
      </c>
      <c r="B8170" s="409" t="s">
        <v>886</v>
      </c>
      <c r="C8170" s="408" t="s">
        <v>29</v>
      </c>
      <c r="D8170" s="408">
        <v>120.39</v>
      </c>
    </row>
    <row r="8171" spans="1:4" ht="67.5">
      <c r="A8171" s="408">
        <v>93144</v>
      </c>
      <c r="B8171" s="409" t="s">
        <v>3946</v>
      </c>
      <c r="C8171" s="408" t="s">
        <v>29</v>
      </c>
      <c r="D8171" s="408">
        <v>153.9</v>
      </c>
    </row>
    <row r="8172" spans="1:4" ht="81">
      <c r="A8172" s="408">
        <v>93145</v>
      </c>
      <c r="B8172" s="409" t="s">
        <v>3947</v>
      </c>
      <c r="C8172" s="408" t="s">
        <v>29</v>
      </c>
      <c r="D8172" s="408">
        <v>143.83000000000001</v>
      </c>
    </row>
    <row r="8173" spans="1:4" ht="81">
      <c r="A8173" s="408">
        <v>93146</v>
      </c>
      <c r="B8173" s="409" t="s">
        <v>3948</v>
      </c>
      <c r="C8173" s="408" t="s">
        <v>29</v>
      </c>
      <c r="D8173" s="408">
        <v>155.41999999999999</v>
      </c>
    </row>
    <row r="8174" spans="1:4" ht="94.5">
      <c r="A8174" s="408">
        <v>93147</v>
      </c>
      <c r="B8174" s="409" t="s">
        <v>3949</v>
      </c>
      <c r="C8174" s="408" t="s">
        <v>29</v>
      </c>
      <c r="D8174" s="408">
        <v>176.61</v>
      </c>
    </row>
    <row r="8175" spans="1:4" ht="13.5">
      <c r="A8175" s="408">
        <v>8260</v>
      </c>
      <c r="B8175" s="409" t="s">
        <v>98</v>
      </c>
      <c r="C8175" s="408" t="s">
        <v>29</v>
      </c>
      <c r="D8175" s="410">
        <v>2979.74</v>
      </c>
    </row>
    <row r="8176" spans="1:4" ht="27">
      <c r="A8176" s="408">
        <v>72315</v>
      </c>
      <c r="B8176" s="409" t="s">
        <v>137</v>
      </c>
      <c r="C8176" s="408" t="s">
        <v>29</v>
      </c>
      <c r="D8176" s="408">
        <v>27.57</v>
      </c>
    </row>
    <row r="8177" spans="1:4" ht="40.5">
      <c r="A8177" s="408">
        <v>96971</v>
      </c>
      <c r="B8177" s="409" t="s">
        <v>5782</v>
      </c>
      <c r="C8177" s="408" t="s">
        <v>13</v>
      </c>
      <c r="D8177" s="408">
        <v>21.98</v>
      </c>
    </row>
    <row r="8178" spans="1:4" ht="40.5">
      <c r="A8178" s="408">
        <v>96972</v>
      </c>
      <c r="B8178" s="409" t="s">
        <v>5783</v>
      </c>
      <c r="C8178" s="408" t="s">
        <v>13</v>
      </c>
      <c r="D8178" s="408">
        <v>29.83</v>
      </c>
    </row>
    <row r="8179" spans="1:4" ht="40.5">
      <c r="A8179" s="408">
        <v>96973</v>
      </c>
      <c r="B8179" s="409" t="s">
        <v>5784</v>
      </c>
      <c r="C8179" s="408" t="s">
        <v>13</v>
      </c>
      <c r="D8179" s="408">
        <v>37.340000000000003</v>
      </c>
    </row>
    <row r="8180" spans="1:4" ht="40.5">
      <c r="A8180" s="408">
        <v>96974</v>
      </c>
      <c r="B8180" s="409" t="s">
        <v>5785</v>
      </c>
      <c r="C8180" s="408" t="s">
        <v>13</v>
      </c>
      <c r="D8180" s="408">
        <v>47.19</v>
      </c>
    </row>
    <row r="8181" spans="1:4" ht="40.5">
      <c r="A8181" s="408">
        <v>96975</v>
      </c>
      <c r="B8181" s="409" t="s">
        <v>5786</v>
      </c>
      <c r="C8181" s="408" t="s">
        <v>13</v>
      </c>
      <c r="D8181" s="408">
        <v>60.23</v>
      </c>
    </row>
    <row r="8182" spans="1:4" ht="40.5">
      <c r="A8182" s="408">
        <v>96976</v>
      </c>
      <c r="B8182" s="409" t="s">
        <v>5787</v>
      </c>
      <c r="C8182" s="408" t="s">
        <v>13</v>
      </c>
      <c r="D8182" s="408">
        <v>77.47</v>
      </c>
    </row>
    <row r="8183" spans="1:4" ht="40.5">
      <c r="A8183" s="408">
        <v>96977</v>
      </c>
      <c r="B8183" s="409" t="s">
        <v>5788</v>
      </c>
      <c r="C8183" s="408" t="s">
        <v>13</v>
      </c>
      <c r="D8183" s="408">
        <v>28.7</v>
      </c>
    </row>
    <row r="8184" spans="1:4" ht="40.5">
      <c r="A8184" s="408">
        <v>96978</v>
      </c>
      <c r="B8184" s="409" t="s">
        <v>5789</v>
      </c>
      <c r="C8184" s="408" t="s">
        <v>13</v>
      </c>
      <c r="D8184" s="408">
        <v>40.22</v>
      </c>
    </row>
    <row r="8185" spans="1:4" ht="40.5">
      <c r="A8185" s="408">
        <v>96979</v>
      </c>
      <c r="B8185" s="409" t="s">
        <v>5790</v>
      </c>
      <c r="C8185" s="408" t="s">
        <v>13</v>
      </c>
      <c r="D8185" s="408">
        <v>56.32</v>
      </c>
    </row>
    <row r="8186" spans="1:4" ht="27">
      <c r="A8186" s="408">
        <v>96984</v>
      </c>
      <c r="B8186" s="409" t="s">
        <v>5792</v>
      </c>
      <c r="C8186" s="408" t="s">
        <v>29</v>
      </c>
      <c r="D8186" s="408">
        <v>37.06</v>
      </c>
    </row>
    <row r="8187" spans="1:4" ht="27">
      <c r="A8187" s="408">
        <v>96985</v>
      </c>
      <c r="B8187" s="409" t="s">
        <v>5793</v>
      </c>
      <c r="C8187" s="408" t="s">
        <v>29</v>
      </c>
      <c r="D8187" s="408">
        <v>40.56</v>
      </c>
    </row>
    <row r="8188" spans="1:4" ht="27">
      <c r="A8188" s="408">
        <v>96986</v>
      </c>
      <c r="B8188" s="409" t="s">
        <v>5794</v>
      </c>
      <c r="C8188" s="408" t="s">
        <v>29</v>
      </c>
      <c r="D8188" s="408">
        <v>60.73</v>
      </c>
    </row>
    <row r="8189" spans="1:4" ht="40.5">
      <c r="A8189" s="408">
        <v>96987</v>
      </c>
      <c r="B8189" s="409" t="s">
        <v>5795</v>
      </c>
      <c r="C8189" s="408" t="s">
        <v>29</v>
      </c>
      <c r="D8189" s="408">
        <v>106.18</v>
      </c>
    </row>
    <row r="8190" spans="1:4" ht="27">
      <c r="A8190" s="408">
        <v>96988</v>
      </c>
      <c r="B8190" s="409" t="s">
        <v>5796</v>
      </c>
      <c r="C8190" s="408" t="s">
        <v>29</v>
      </c>
      <c r="D8190" s="408">
        <v>161.18</v>
      </c>
    </row>
    <row r="8191" spans="1:4" ht="27">
      <c r="A8191" s="408">
        <v>96989</v>
      </c>
      <c r="B8191" s="409" t="s">
        <v>5797</v>
      </c>
      <c r="C8191" s="408" t="s">
        <v>29</v>
      </c>
      <c r="D8191" s="408">
        <v>105.99</v>
      </c>
    </row>
    <row r="8192" spans="1:4" ht="40.5">
      <c r="A8192" s="408">
        <v>98463</v>
      </c>
      <c r="B8192" s="409" t="s">
        <v>5791</v>
      </c>
      <c r="C8192" s="408" t="s">
        <v>29</v>
      </c>
      <c r="D8192" s="408">
        <v>19.829999999999998</v>
      </c>
    </row>
    <row r="8193" spans="1:4" ht="27">
      <c r="A8193" s="408">
        <v>9535</v>
      </c>
      <c r="B8193" s="409" t="s">
        <v>1420</v>
      </c>
      <c r="C8193" s="408" t="s">
        <v>29</v>
      </c>
      <c r="D8193" s="408">
        <v>72.59</v>
      </c>
    </row>
    <row r="8194" spans="1:4" ht="40.5">
      <c r="A8194" s="408">
        <v>72327</v>
      </c>
      <c r="B8194" s="409" t="s">
        <v>50</v>
      </c>
      <c r="C8194" s="408" t="s">
        <v>29</v>
      </c>
      <c r="D8194" s="408">
        <v>5.43</v>
      </c>
    </row>
    <row r="8195" spans="1:4" ht="40.5">
      <c r="A8195" s="408">
        <v>72328</v>
      </c>
      <c r="B8195" s="409" t="s">
        <v>1488</v>
      </c>
      <c r="C8195" s="408" t="s">
        <v>29</v>
      </c>
      <c r="D8195" s="408">
        <v>6.34</v>
      </c>
    </row>
    <row r="8196" spans="1:4" ht="27">
      <c r="A8196" s="408">
        <v>72330</v>
      </c>
      <c r="B8196" s="409" t="s">
        <v>138</v>
      </c>
      <c r="C8196" s="408" t="s">
        <v>29</v>
      </c>
      <c r="D8196" s="408">
        <v>26.09</v>
      </c>
    </row>
    <row r="8197" spans="1:4" ht="27">
      <c r="A8197" s="408" t="s">
        <v>5215</v>
      </c>
      <c r="B8197" s="409" t="s">
        <v>1014</v>
      </c>
      <c r="C8197" s="408" t="s">
        <v>29</v>
      </c>
      <c r="D8197" s="408">
        <v>218.62</v>
      </c>
    </row>
    <row r="8198" spans="1:4" ht="27">
      <c r="A8198" s="408" t="s">
        <v>5216</v>
      </c>
      <c r="B8198" s="409" t="s">
        <v>1015</v>
      </c>
      <c r="C8198" s="408" t="s">
        <v>29</v>
      </c>
      <c r="D8198" s="408">
        <v>335.86</v>
      </c>
    </row>
    <row r="8199" spans="1:4" ht="27">
      <c r="A8199" s="408" t="s">
        <v>5217</v>
      </c>
      <c r="B8199" s="409" t="s">
        <v>1016</v>
      </c>
      <c r="C8199" s="408" t="s">
        <v>29</v>
      </c>
      <c r="D8199" s="408">
        <v>620.02</v>
      </c>
    </row>
    <row r="8200" spans="1:4" ht="27">
      <c r="A8200" s="408">
        <v>83482</v>
      </c>
      <c r="B8200" s="409" t="s">
        <v>228</v>
      </c>
      <c r="C8200" s="408" t="s">
        <v>29</v>
      </c>
      <c r="D8200" s="408">
        <v>26.09</v>
      </c>
    </row>
    <row r="8201" spans="1:4" ht="27">
      <c r="A8201" s="408">
        <v>83487</v>
      </c>
      <c r="B8201" s="409" t="s">
        <v>230</v>
      </c>
      <c r="C8201" s="408" t="s">
        <v>29</v>
      </c>
      <c r="D8201" s="408">
        <v>102.66</v>
      </c>
    </row>
    <row r="8202" spans="1:4" ht="27">
      <c r="A8202" s="408">
        <v>83490</v>
      </c>
      <c r="B8202" s="409" t="s">
        <v>49</v>
      </c>
      <c r="C8202" s="408" t="s">
        <v>29</v>
      </c>
      <c r="D8202" s="408">
        <v>215.21</v>
      </c>
    </row>
    <row r="8203" spans="1:4" ht="40.5">
      <c r="A8203" s="408">
        <v>83491</v>
      </c>
      <c r="B8203" s="409" t="s">
        <v>1555</v>
      </c>
      <c r="C8203" s="408" t="s">
        <v>29</v>
      </c>
      <c r="D8203" s="408">
        <v>302.49</v>
      </c>
    </row>
    <row r="8204" spans="1:4" ht="40.5">
      <c r="A8204" s="408">
        <v>83492</v>
      </c>
      <c r="B8204" s="409" t="s">
        <v>1556</v>
      </c>
      <c r="C8204" s="408" t="s">
        <v>29</v>
      </c>
      <c r="D8204" s="408">
        <v>457.71</v>
      </c>
    </row>
    <row r="8205" spans="1:4" ht="27">
      <c r="A8205" s="408">
        <v>83493</v>
      </c>
      <c r="B8205" s="409" t="s">
        <v>231</v>
      </c>
      <c r="C8205" s="408" t="s">
        <v>29</v>
      </c>
      <c r="D8205" s="408">
        <v>26.09</v>
      </c>
    </row>
    <row r="8206" spans="1:4" ht="13.5">
      <c r="A8206" s="408">
        <v>85195</v>
      </c>
      <c r="B8206" s="409" t="s">
        <v>321</v>
      </c>
      <c r="C8206" s="408" t="s">
        <v>29</v>
      </c>
      <c r="D8206" s="408">
        <v>62.48</v>
      </c>
    </row>
    <row r="8207" spans="1:4" ht="27">
      <c r="A8207" s="408">
        <v>88547</v>
      </c>
      <c r="B8207" s="409" t="s">
        <v>497</v>
      </c>
      <c r="C8207" s="408" t="s">
        <v>29</v>
      </c>
      <c r="D8207" s="408">
        <v>68.709999999999994</v>
      </c>
    </row>
    <row r="8208" spans="1:4" ht="81">
      <c r="A8208" s="408">
        <v>72283</v>
      </c>
      <c r="B8208" s="409" t="s">
        <v>1486</v>
      </c>
      <c r="C8208" s="408" t="s">
        <v>29</v>
      </c>
      <c r="D8208" s="408">
        <v>891.96</v>
      </c>
    </row>
    <row r="8209" spans="1:4" ht="27">
      <c r="A8209" s="408">
        <v>72287</v>
      </c>
      <c r="B8209" s="409" t="s">
        <v>129</v>
      </c>
      <c r="C8209" s="408" t="s">
        <v>29</v>
      </c>
      <c r="D8209" s="408">
        <v>230.15</v>
      </c>
    </row>
    <row r="8210" spans="1:4" ht="27">
      <c r="A8210" s="408">
        <v>72288</v>
      </c>
      <c r="B8210" s="409" t="s">
        <v>130</v>
      </c>
      <c r="C8210" s="408" t="s">
        <v>29</v>
      </c>
      <c r="D8210" s="408">
        <v>286.58999999999997</v>
      </c>
    </row>
    <row r="8211" spans="1:4" ht="27">
      <c r="A8211" s="408">
        <v>72553</v>
      </c>
      <c r="B8211" s="409" t="s">
        <v>145</v>
      </c>
      <c r="C8211" s="408" t="s">
        <v>29</v>
      </c>
      <c r="D8211" s="408">
        <v>145.91999999999999</v>
      </c>
    </row>
    <row r="8212" spans="1:4" ht="27">
      <c r="A8212" s="408">
        <v>72554</v>
      </c>
      <c r="B8212" s="409" t="s">
        <v>146</v>
      </c>
      <c r="C8212" s="408" t="s">
        <v>29</v>
      </c>
      <c r="D8212" s="408">
        <v>490.54</v>
      </c>
    </row>
    <row r="8213" spans="1:4" ht="27">
      <c r="A8213" s="408" t="s">
        <v>5212</v>
      </c>
      <c r="B8213" s="409" t="s">
        <v>1013</v>
      </c>
      <c r="C8213" s="408" t="s">
        <v>29</v>
      </c>
      <c r="D8213" s="408">
        <v>151.97</v>
      </c>
    </row>
    <row r="8214" spans="1:4" ht="40.5">
      <c r="A8214" s="408" t="s">
        <v>5213</v>
      </c>
      <c r="B8214" s="409" t="s">
        <v>5214</v>
      </c>
      <c r="C8214" s="408" t="s">
        <v>29</v>
      </c>
      <c r="D8214" s="408">
        <v>156.59</v>
      </c>
    </row>
    <row r="8215" spans="1:4" ht="27">
      <c r="A8215" s="408">
        <v>83633</v>
      </c>
      <c r="B8215" s="409" t="s">
        <v>236</v>
      </c>
      <c r="C8215" s="408" t="s">
        <v>29</v>
      </c>
      <c r="D8215" s="410">
        <v>1722.68</v>
      </c>
    </row>
    <row r="8216" spans="1:4" ht="27">
      <c r="A8216" s="408">
        <v>83634</v>
      </c>
      <c r="B8216" s="409" t="s">
        <v>1566</v>
      </c>
      <c r="C8216" s="408" t="s">
        <v>29</v>
      </c>
      <c r="D8216" s="408">
        <v>459.66</v>
      </c>
    </row>
    <row r="8217" spans="1:4" ht="27">
      <c r="A8217" s="408">
        <v>83635</v>
      </c>
      <c r="B8217" s="409" t="s">
        <v>237</v>
      </c>
      <c r="C8217" s="408" t="s">
        <v>29</v>
      </c>
      <c r="D8217" s="408">
        <v>176.59</v>
      </c>
    </row>
    <row r="8218" spans="1:4" ht="81">
      <c r="A8218" s="408">
        <v>96765</v>
      </c>
      <c r="B8218" s="409" t="s">
        <v>6209</v>
      </c>
      <c r="C8218" s="408" t="s">
        <v>29</v>
      </c>
      <c r="D8218" s="410">
        <v>1050.3900000000001</v>
      </c>
    </row>
    <row r="8219" spans="1:4" ht="27">
      <c r="A8219" s="408">
        <v>72337</v>
      </c>
      <c r="B8219" s="409" t="s">
        <v>1489</v>
      </c>
      <c r="C8219" s="408" t="s">
        <v>29</v>
      </c>
      <c r="D8219" s="408">
        <v>19.14</v>
      </c>
    </row>
    <row r="8220" spans="1:4" ht="40.5">
      <c r="A8220" s="408" t="s">
        <v>5180</v>
      </c>
      <c r="B8220" s="409" t="s">
        <v>5181</v>
      </c>
      <c r="C8220" s="408" t="s">
        <v>29</v>
      </c>
      <c r="D8220" s="408">
        <v>174.73</v>
      </c>
    </row>
    <row r="8221" spans="1:4" ht="40.5">
      <c r="A8221" s="408" t="s">
        <v>5182</v>
      </c>
      <c r="B8221" s="409" t="s">
        <v>5183</v>
      </c>
      <c r="C8221" s="408" t="s">
        <v>29</v>
      </c>
      <c r="D8221" s="408">
        <v>318.95</v>
      </c>
    </row>
    <row r="8222" spans="1:4" ht="40.5">
      <c r="A8222" s="408" t="s">
        <v>5184</v>
      </c>
      <c r="B8222" s="409" t="s">
        <v>5185</v>
      </c>
      <c r="C8222" s="408" t="s">
        <v>29</v>
      </c>
      <c r="D8222" s="410">
        <v>1040.45</v>
      </c>
    </row>
    <row r="8223" spans="1:4" ht="40.5">
      <c r="A8223" s="408" t="s">
        <v>5197</v>
      </c>
      <c r="B8223" s="409" t="s">
        <v>5198</v>
      </c>
      <c r="C8223" s="408" t="s">
        <v>13</v>
      </c>
      <c r="D8223" s="408">
        <v>2.0299999999999998</v>
      </c>
    </row>
    <row r="8224" spans="1:4" ht="40.5">
      <c r="A8224" s="408">
        <v>83366</v>
      </c>
      <c r="B8224" s="409" t="s">
        <v>5661</v>
      </c>
      <c r="C8224" s="408" t="s">
        <v>29</v>
      </c>
      <c r="D8224" s="408">
        <v>54.95</v>
      </c>
    </row>
    <row r="8225" spans="1:4" ht="40.5">
      <c r="A8225" s="408">
        <v>83367</v>
      </c>
      <c r="B8225" s="409" t="s">
        <v>1539</v>
      </c>
      <c r="C8225" s="408" t="s">
        <v>29</v>
      </c>
      <c r="D8225" s="408">
        <v>368.66</v>
      </c>
    </row>
    <row r="8226" spans="1:4" ht="40.5">
      <c r="A8226" s="408">
        <v>83368</v>
      </c>
      <c r="B8226" s="409" t="s">
        <v>220</v>
      </c>
      <c r="C8226" s="408" t="s">
        <v>29</v>
      </c>
      <c r="D8226" s="410">
        <v>1013.86</v>
      </c>
    </row>
    <row r="8227" spans="1:4" ht="54">
      <c r="A8227" s="408">
        <v>83369</v>
      </c>
      <c r="B8227" s="409" t="s">
        <v>1540</v>
      </c>
      <c r="C8227" s="408" t="s">
        <v>29</v>
      </c>
      <c r="D8227" s="408">
        <v>243.06</v>
      </c>
    </row>
    <row r="8228" spans="1:4" ht="54">
      <c r="A8228" s="408">
        <v>83370</v>
      </c>
      <c r="B8228" s="409" t="s">
        <v>1541</v>
      </c>
      <c r="C8228" s="408" t="s">
        <v>29</v>
      </c>
      <c r="D8228" s="408">
        <v>153.78</v>
      </c>
    </row>
    <row r="8229" spans="1:4" ht="54">
      <c r="A8229" s="408">
        <v>83371</v>
      </c>
      <c r="B8229" s="409" t="s">
        <v>1542</v>
      </c>
      <c r="C8229" s="408" t="s">
        <v>29</v>
      </c>
      <c r="D8229" s="408">
        <v>93.75</v>
      </c>
    </row>
    <row r="8230" spans="1:4" ht="40.5">
      <c r="A8230" s="408">
        <v>83639</v>
      </c>
      <c r="B8230" s="409" t="s">
        <v>1567</v>
      </c>
      <c r="C8230" s="408" t="s">
        <v>13</v>
      </c>
      <c r="D8230" s="408">
        <v>76.37</v>
      </c>
    </row>
    <row r="8231" spans="1:4" ht="54">
      <c r="A8231" s="408">
        <v>84676</v>
      </c>
      <c r="B8231" s="409" t="s">
        <v>1604</v>
      </c>
      <c r="C8231" s="408" t="s">
        <v>29</v>
      </c>
      <c r="D8231" s="408">
        <v>341.69</v>
      </c>
    </row>
    <row r="8232" spans="1:4" ht="27">
      <c r="A8232" s="408">
        <v>84796</v>
      </c>
      <c r="B8232" s="409" t="s">
        <v>1605</v>
      </c>
      <c r="C8232" s="408" t="s">
        <v>29</v>
      </c>
      <c r="D8232" s="408">
        <v>506.58</v>
      </c>
    </row>
    <row r="8233" spans="1:4" ht="27">
      <c r="A8233" s="408">
        <v>84798</v>
      </c>
      <c r="B8233" s="409" t="s">
        <v>1606</v>
      </c>
      <c r="C8233" s="408" t="s">
        <v>29</v>
      </c>
      <c r="D8233" s="408">
        <v>227.73</v>
      </c>
    </row>
    <row r="8234" spans="1:4" ht="40.5">
      <c r="A8234" s="408">
        <v>98261</v>
      </c>
      <c r="B8234" s="409" t="s">
        <v>5977</v>
      </c>
      <c r="C8234" s="408" t="s">
        <v>13</v>
      </c>
      <c r="D8234" s="408">
        <v>2.81</v>
      </c>
    </row>
    <row r="8235" spans="1:4" ht="54">
      <c r="A8235" s="408">
        <v>98262</v>
      </c>
      <c r="B8235" s="409" t="s">
        <v>5978</v>
      </c>
      <c r="C8235" s="408" t="s">
        <v>13</v>
      </c>
      <c r="D8235" s="408">
        <v>3.48</v>
      </c>
    </row>
    <row r="8236" spans="1:4" ht="54">
      <c r="A8236" s="408">
        <v>98263</v>
      </c>
      <c r="B8236" s="409" t="s">
        <v>5979</v>
      </c>
      <c r="C8236" s="408" t="s">
        <v>13</v>
      </c>
      <c r="D8236" s="408">
        <v>4.28</v>
      </c>
    </row>
    <row r="8237" spans="1:4" ht="54">
      <c r="A8237" s="408">
        <v>98264</v>
      </c>
      <c r="B8237" s="409" t="s">
        <v>5980</v>
      </c>
      <c r="C8237" s="408" t="s">
        <v>13</v>
      </c>
      <c r="D8237" s="408">
        <v>4.92</v>
      </c>
    </row>
    <row r="8238" spans="1:4" ht="54">
      <c r="A8238" s="408">
        <v>98265</v>
      </c>
      <c r="B8238" s="409" t="s">
        <v>5981</v>
      </c>
      <c r="C8238" s="408" t="s">
        <v>13</v>
      </c>
      <c r="D8238" s="408">
        <v>5.89</v>
      </c>
    </row>
    <row r="8239" spans="1:4" ht="54">
      <c r="A8239" s="408">
        <v>98266</v>
      </c>
      <c r="B8239" s="409" t="s">
        <v>5982</v>
      </c>
      <c r="C8239" s="408" t="s">
        <v>13</v>
      </c>
      <c r="D8239" s="408">
        <v>6.45</v>
      </c>
    </row>
    <row r="8240" spans="1:4" ht="40.5">
      <c r="A8240" s="408">
        <v>98267</v>
      </c>
      <c r="B8240" s="409" t="s">
        <v>5983</v>
      </c>
      <c r="C8240" s="408" t="s">
        <v>13</v>
      </c>
      <c r="D8240" s="408">
        <v>11.07</v>
      </c>
    </row>
    <row r="8241" spans="1:4" ht="40.5">
      <c r="A8241" s="408">
        <v>98268</v>
      </c>
      <c r="B8241" s="409" t="s">
        <v>5984</v>
      </c>
      <c r="C8241" s="408" t="s">
        <v>13</v>
      </c>
      <c r="D8241" s="408">
        <v>18.96</v>
      </c>
    </row>
    <row r="8242" spans="1:4" ht="40.5">
      <c r="A8242" s="408">
        <v>98269</v>
      </c>
      <c r="B8242" s="409" t="s">
        <v>5985</v>
      </c>
      <c r="C8242" s="408" t="s">
        <v>13</v>
      </c>
      <c r="D8242" s="408">
        <v>24.9</v>
      </c>
    </row>
    <row r="8243" spans="1:4" ht="40.5">
      <c r="A8243" s="408">
        <v>98270</v>
      </c>
      <c r="B8243" s="409" t="s">
        <v>5986</v>
      </c>
      <c r="C8243" s="408" t="s">
        <v>13</v>
      </c>
      <c r="D8243" s="408">
        <v>41.64</v>
      </c>
    </row>
    <row r="8244" spans="1:4" ht="40.5">
      <c r="A8244" s="408">
        <v>98271</v>
      </c>
      <c r="B8244" s="409" t="s">
        <v>5987</v>
      </c>
      <c r="C8244" s="408" t="s">
        <v>13</v>
      </c>
      <c r="D8244" s="408">
        <v>65.72</v>
      </c>
    </row>
    <row r="8245" spans="1:4" ht="40.5">
      <c r="A8245" s="408">
        <v>98272</v>
      </c>
      <c r="B8245" s="409" t="s">
        <v>5988</v>
      </c>
      <c r="C8245" s="408" t="s">
        <v>13</v>
      </c>
      <c r="D8245" s="408">
        <v>156.80000000000001</v>
      </c>
    </row>
    <row r="8246" spans="1:4" ht="40.5">
      <c r="A8246" s="408">
        <v>98273</v>
      </c>
      <c r="B8246" s="409" t="s">
        <v>5989</v>
      </c>
      <c r="C8246" s="408" t="s">
        <v>13</v>
      </c>
      <c r="D8246" s="408">
        <v>2.89</v>
      </c>
    </row>
    <row r="8247" spans="1:4" ht="40.5">
      <c r="A8247" s="408">
        <v>98274</v>
      </c>
      <c r="B8247" s="409" t="s">
        <v>5990</v>
      </c>
      <c r="C8247" s="408" t="s">
        <v>13</v>
      </c>
      <c r="D8247" s="408">
        <v>3.85</v>
      </c>
    </row>
    <row r="8248" spans="1:4" ht="40.5">
      <c r="A8248" s="408">
        <v>98275</v>
      </c>
      <c r="B8248" s="409" t="s">
        <v>5991</v>
      </c>
      <c r="C8248" s="408" t="s">
        <v>13</v>
      </c>
      <c r="D8248" s="408">
        <v>4.41</v>
      </c>
    </row>
    <row r="8249" spans="1:4" ht="40.5">
      <c r="A8249" s="408">
        <v>98276</v>
      </c>
      <c r="B8249" s="409" t="s">
        <v>5992</v>
      </c>
      <c r="C8249" s="408" t="s">
        <v>13</v>
      </c>
      <c r="D8249" s="408">
        <v>9.0299999999999994</v>
      </c>
    </row>
    <row r="8250" spans="1:4" ht="40.5">
      <c r="A8250" s="408">
        <v>98277</v>
      </c>
      <c r="B8250" s="409" t="s">
        <v>5993</v>
      </c>
      <c r="C8250" s="408" t="s">
        <v>13</v>
      </c>
      <c r="D8250" s="408">
        <v>16.93</v>
      </c>
    </row>
    <row r="8251" spans="1:4" ht="40.5">
      <c r="A8251" s="408">
        <v>98278</v>
      </c>
      <c r="B8251" s="409" t="s">
        <v>5994</v>
      </c>
      <c r="C8251" s="408" t="s">
        <v>13</v>
      </c>
      <c r="D8251" s="408">
        <v>22.87</v>
      </c>
    </row>
    <row r="8252" spans="1:4" ht="40.5">
      <c r="A8252" s="408">
        <v>98279</v>
      </c>
      <c r="B8252" s="409" t="s">
        <v>5995</v>
      </c>
      <c r="C8252" s="408" t="s">
        <v>13</v>
      </c>
      <c r="D8252" s="408">
        <v>39.61</v>
      </c>
    </row>
    <row r="8253" spans="1:4" ht="54">
      <c r="A8253" s="408">
        <v>98280</v>
      </c>
      <c r="B8253" s="409" t="s">
        <v>5996</v>
      </c>
      <c r="C8253" s="408" t="s">
        <v>13</v>
      </c>
      <c r="D8253" s="408">
        <v>5.43</v>
      </c>
    </row>
    <row r="8254" spans="1:4" ht="54">
      <c r="A8254" s="408">
        <v>98281</v>
      </c>
      <c r="B8254" s="409" t="s">
        <v>5997</v>
      </c>
      <c r="C8254" s="408" t="s">
        <v>13</v>
      </c>
      <c r="D8254" s="408">
        <v>6.09</v>
      </c>
    </row>
    <row r="8255" spans="1:4" ht="54">
      <c r="A8255" s="408">
        <v>98282</v>
      </c>
      <c r="B8255" s="409" t="s">
        <v>5998</v>
      </c>
      <c r="C8255" s="408" t="s">
        <v>13</v>
      </c>
      <c r="D8255" s="408">
        <v>6.9</v>
      </c>
    </row>
    <row r="8256" spans="1:4" ht="54">
      <c r="A8256" s="408">
        <v>98283</v>
      </c>
      <c r="B8256" s="409" t="s">
        <v>5999</v>
      </c>
      <c r="C8256" s="408" t="s">
        <v>13</v>
      </c>
      <c r="D8256" s="408">
        <v>7.54</v>
      </c>
    </row>
    <row r="8257" spans="1:4" ht="54">
      <c r="A8257" s="408">
        <v>98284</v>
      </c>
      <c r="B8257" s="409" t="s">
        <v>6000</v>
      </c>
      <c r="C8257" s="408" t="s">
        <v>13</v>
      </c>
      <c r="D8257" s="408">
        <v>8.5</v>
      </c>
    </row>
    <row r="8258" spans="1:4" ht="54">
      <c r="A8258" s="408">
        <v>98285</v>
      </c>
      <c r="B8258" s="409" t="s">
        <v>6001</v>
      </c>
      <c r="C8258" s="408" t="s">
        <v>13</v>
      </c>
      <c r="D8258" s="408">
        <v>9.06</v>
      </c>
    </row>
    <row r="8259" spans="1:4" ht="54">
      <c r="A8259" s="408">
        <v>98286</v>
      </c>
      <c r="B8259" s="409" t="s">
        <v>6002</v>
      </c>
      <c r="C8259" s="408" t="s">
        <v>13</v>
      </c>
      <c r="D8259" s="408">
        <v>13.68</v>
      </c>
    </row>
    <row r="8260" spans="1:4" ht="54">
      <c r="A8260" s="408">
        <v>98287</v>
      </c>
      <c r="B8260" s="409" t="s">
        <v>6003</v>
      </c>
      <c r="C8260" s="408" t="s">
        <v>13</v>
      </c>
      <c r="D8260" s="408">
        <v>1.24</v>
      </c>
    </row>
    <row r="8261" spans="1:4" ht="54">
      <c r="A8261" s="408">
        <v>98288</v>
      </c>
      <c r="B8261" s="409" t="s">
        <v>6004</v>
      </c>
      <c r="C8261" s="408" t="s">
        <v>13</v>
      </c>
      <c r="D8261" s="408">
        <v>1.92</v>
      </c>
    </row>
    <row r="8262" spans="1:4" ht="54">
      <c r="A8262" s="408">
        <v>98289</v>
      </c>
      <c r="B8262" s="409" t="s">
        <v>6005</v>
      </c>
      <c r="C8262" s="408" t="s">
        <v>13</v>
      </c>
      <c r="D8262" s="408">
        <v>2.72</v>
      </c>
    </row>
    <row r="8263" spans="1:4" ht="54">
      <c r="A8263" s="408">
        <v>98290</v>
      </c>
      <c r="B8263" s="409" t="s">
        <v>6006</v>
      </c>
      <c r="C8263" s="408" t="s">
        <v>13</v>
      </c>
      <c r="D8263" s="408">
        <v>3.35</v>
      </c>
    </row>
    <row r="8264" spans="1:4" ht="54">
      <c r="A8264" s="408">
        <v>98291</v>
      </c>
      <c r="B8264" s="409" t="s">
        <v>6007</v>
      </c>
      <c r="C8264" s="408" t="s">
        <v>13</v>
      </c>
      <c r="D8264" s="408">
        <v>4.33</v>
      </c>
    </row>
    <row r="8265" spans="1:4" ht="54">
      <c r="A8265" s="408">
        <v>98292</v>
      </c>
      <c r="B8265" s="409" t="s">
        <v>6008</v>
      </c>
      <c r="C8265" s="408" t="s">
        <v>13</v>
      </c>
      <c r="D8265" s="408">
        <v>4.88</v>
      </c>
    </row>
    <row r="8266" spans="1:4" ht="54">
      <c r="A8266" s="408">
        <v>98293</v>
      </c>
      <c r="B8266" s="409" t="s">
        <v>6009</v>
      </c>
      <c r="C8266" s="408" t="s">
        <v>13</v>
      </c>
      <c r="D8266" s="408">
        <v>9.5</v>
      </c>
    </row>
    <row r="8267" spans="1:4" ht="40.5">
      <c r="A8267" s="408">
        <v>98400</v>
      </c>
      <c r="B8267" s="409" t="s">
        <v>6010</v>
      </c>
      <c r="C8267" s="408" t="s">
        <v>13</v>
      </c>
      <c r="D8267" s="408">
        <v>13.45</v>
      </c>
    </row>
    <row r="8268" spans="1:4" ht="40.5">
      <c r="A8268" s="408">
        <v>98401</v>
      </c>
      <c r="B8268" s="409" t="s">
        <v>6011</v>
      </c>
      <c r="C8268" s="408" t="s">
        <v>13</v>
      </c>
      <c r="D8268" s="408">
        <v>21.52</v>
      </c>
    </row>
    <row r="8269" spans="1:4" ht="40.5">
      <c r="A8269" s="408">
        <v>98402</v>
      </c>
      <c r="B8269" s="409" t="s">
        <v>6012</v>
      </c>
      <c r="C8269" s="408" t="s">
        <v>13</v>
      </c>
      <c r="D8269" s="408">
        <v>28.31</v>
      </c>
    </row>
    <row r="8270" spans="1:4" ht="27">
      <c r="A8270" s="408">
        <v>98397</v>
      </c>
      <c r="B8270" s="409" t="s">
        <v>6013</v>
      </c>
      <c r="C8270" s="408" t="s">
        <v>42</v>
      </c>
      <c r="D8270" s="408">
        <v>7.75</v>
      </c>
    </row>
    <row r="8271" spans="1:4" ht="40.5">
      <c r="A8271" s="408" t="s">
        <v>5437</v>
      </c>
      <c r="B8271" s="409" t="s">
        <v>5438</v>
      </c>
      <c r="C8271" s="408" t="s">
        <v>29</v>
      </c>
      <c r="D8271" s="410">
        <v>5212.18</v>
      </c>
    </row>
    <row r="8272" spans="1:4" ht="27">
      <c r="A8272" s="408">
        <v>85120</v>
      </c>
      <c r="B8272" s="409" t="s">
        <v>1613</v>
      </c>
      <c r="C8272" s="408" t="s">
        <v>29</v>
      </c>
      <c r="D8272" s="408">
        <v>122.12</v>
      </c>
    </row>
    <row r="8273" spans="1:4" ht="27">
      <c r="A8273" s="408">
        <v>83486</v>
      </c>
      <c r="B8273" s="409" t="s">
        <v>229</v>
      </c>
      <c r="C8273" s="408" t="s">
        <v>29</v>
      </c>
      <c r="D8273" s="410">
        <v>1243.5</v>
      </c>
    </row>
    <row r="8274" spans="1:4" ht="67.5">
      <c r="A8274" s="408">
        <v>83643</v>
      </c>
      <c r="B8274" s="409" t="s">
        <v>1568</v>
      </c>
      <c r="C8274" s="408" t="s">
        <v>29</v>
      </c>
      <c r="D8274" s="410">
        <v>3211.22</v>
      </c>
    </row>
    <row r="8275" spans="1:4" ht="13.5">
      <c r="A8275" s="408">
        <v>83644</v>
      </c>
      <c r="B8275" s="409" t="s">
        <v>238</v>
      </c>
      <c r="C8275" s="408" t="s">
        <v>29</v>
      </c>
      <c r="D8275" s="410">
        <v>5379.71</v>
      </c>
    </row>
    <row r="8276" spans="1:4" ht="13.5">
      <c r="A8276" s="408">
        <v>83645</v>
      </c>
      <c r="B8276" s="409" t="s">
        <v>239</v>
      </c>
      <c r="C8276" s="408" t="s">
        <v>29</v>
      </c>
      <c r="D8276" s="410">
        <v>1690.29</v>
      </c>
    </row>
    <row r="8277" spans="1:4" ht="27">
      <c r="A8277" s="408">
        <v>83646</v>
      </c>
      <c r="B8277" s="409" t="s">
        <v>240</v>
      </c>
      <c r="C8277" s="408" t="s">
        <v>29</v>
      </c>
      <c r="D8277" s="410">
        <v>1966.71</v>
      </c>
    </row>
    <row r="8278" spans="1:4" ht="13.5">
      <c r="A8278" s="408">
        <v>83647</v>
      </c>
      <c r="B8278" s="409" t="s">
        <v>241</v>
      </c>
      <c r="C8278" s="408" t="s">
        <v>29</v>
      </c>
      <c r="D8278" s="410">
        <v>1276.6300000000001</v>
      </c>
    </row>
    <row r="8279" spans="1:4" ht="13.5">
      <c r="A8279" s="408">
        <v>83648</v>
      </c>
      <c r="B8279" s="409" t="s">
        <v>242</v>
      </c>
      <c r="C8279" s="408" t="s">
        <v>29</v>
      </c>
      <c r="D8279" s="408">
        <v>809.29</v>
      </c>
    </row>
    <row r="8280" spans="1:4" ht="27">
      <c r="A8280" s="408">
        <v>83649</v>
      </c>
      <c r="B8280" s="409" t="s">
        <v>243</v>
      </c>
      <c r="C8280" s="408" t="s">
        <v>29</v>
      </c>
      <c r="D8280" s="410">
        <v>4837.3599999999997</v>
      </c>
    </row>
    <row r="8281" spans="1:4" ht="27">
      <c r="A8281" s="408">
        <v>83650</v>
      </c>
      <c r="B8281" s="409" t="s">
        <v>244</v>
      </c>
      <c r="C8281" s="408" t="s">
        <v>29</v>
      </c>
      <c r="D8281" s="410">
        <v>4010.04</v>
      </c>
    </row>
    <row r="8282" spans="1:4" ht="40.5">
      <c r="A8282" s="408">
        <v>98294</v>
      </c>
      <c r="B8282" s="409" t="s">
        <v>6014</v>
      </c>
      <c r="C8282" s="408" t="s">
        <v>13</v>
      </c>
      <c r="D8282" s="408">
        <v>2.04</v>
      </c>
    </row>
    <row r="8283" spans="1:4" ht="40.5">
      <c r="A8283" s="408">
        <v>98295</v>
      </c>
      <c r="B8283" s="409" t="s">
        <v>6015</v>
      </c>
      <c r="C8283" s="408" t="s">
        <v>13</v>
      </c>
      <c r="D8283" s="408">
        <v>1.57</v>
      </c>
    </row>
    <row r="8284" spans="1:4" ht="40.5">
      <c r="A8284" s="408">
        <v>98296</v>
      </c>
      <c r="B8284" s="409" t="s">
        <v>6016</v>
      </c>
      <c r="C8284" s="408" t="s">
        <v>13</v>
      </c>
      <c r="D8284" s="408">
        <v>3.12</v>
      </c>
    </row>
    <row r="8285" spans="1:4" ht="40.5">
      <c r="A8285" s="408">
        <v>98297</v>
      </c>
      <c r="B8285" s="409" t="s">
        <v>6017</v>
      </c>
      <c r="C8285" s="408" t="s">
        <v>13</v>
      </c>
      <c r="D8285" s="408">
        <v>2.37</v>
      </c>
    </row>
    <row r="8286" spans="1:4" ht="27">
      <c r="A8286" s="408">
        <v>98301</v>
      </c>
      <c r="B8286" s="409" t="s">
        <v>6018</v>
      </c>
      <c r="C8286" s="408" t="s">
        <v>29</v>
      </c>
      <c r="D8286" s="408">
        <v>437.5</v>
      </c>
    </row>
    <row r="8287" spans="1:4" ht="27">
      <c r="A8287" s="408">
        <v>98302</v>
      </c>
      <c r="B8287" s="409" t="s">
        <v>6019</v>
      </c>
      <c r="C8287" s="408" t="s">
        <v>29</v>
      </c>
      <c r="D8287" s="408">
        <v>607.25</v>
      </c>
    </row>
    <row r="8288" spans="1:4" ht="27">
      <c r="A8288" s="408">
        <v>98304</v>
      </c>
      <c r="B8288" s="409" t="s">
        <v>6020</v>
      </c>
      <c r="C8288" s="408" t="s">
        <v>29</v>
      </c>
      <c r="D8288" s="408">
        <v>952.44</v>
      </c>
    </row>
    <row r="8289" spans="1:4" ht="27">
      <c r="A8289" s="408">
        <v>98307</v>
      </c>
      <c r="B8289" s="409" t="s">
        <v>6021</v>
      </c>
      <c r="C8289" s="408" t="s">
        <v>29</v>
      </c>
      <c r="D8289" s="408">
        <v>30.24</v>
      </c>
    </row>
    <row r="8290" spans="1:4" ht="27">
      <c r="A8290" s="408">
        <v>98308</v>
      </c>
      <c r="B8290" s="409" t="s">
        <v>6022</v>
      </c>
      <c r="C8290" s="408" t="s">
        <v>29</v>
      </c>
      <c r="D8290" s="408">
        <v>20.14</v>
      </c>
    </row>
    <row r="8291" spans="1:4" ht="27">
      <c r="A8291" s="408">
        <v>98593</v>
      </c>
      <c r="B8291" s="409" t="s">
        <v>6210</v>
      </c>
      <c r="C8291" s="408" t="s">
        <v>29</v>
      </c>
      <c r="D8291" s="408">
        <v>749.69</v>
      </c>
    </row>
    <row r="8292" spans="1:4" ht="40.5">
      <c r="A8292" s="408">
        <v>89355</v>
      </c>
      <c r="B8292" s="409" t="s">
        <v>535</v>
      </c>
      <c r="C8292" s="408" t="s">
        <v>13</v>
      </c>
      <c r="D8292" s="408">
        <v>12.76</v>
      </c>
    </row>
    <row r="8293" spans="1:4" ht="40.5">
      <c r="A8293" s="408">
        <v>89356</v>
      </c>
      <c r="B8293" s="409" t="s">
        <v>536</v>
      </c>
      <c r="C8293" s="408" t="s">
        <v>13</v>
      </c>
      <c r="D8293" s="408">
        <v>15.01</v>
      </c>
    </row>
    <row r="8294" spans="1:4" ht="40.5">
      <c r="A8294" s="408">
        <v>89357</v>
      </c>
      <c r="B8294" s="409" t="s">
        <v>537</v>
      </c>
      <c r="C8294" s="408" t="s">
        <v>13</v>
      </c>
      <c r="D8294" s="408">
        <v>20.47</v>
      </c>
    </row>
    <row r="8295" spans="1:4" ht="40.5">
      <c r="A8295" s="408">
        <v>89401</v>
      </c>
      <c r="B8295" s="409" t="s">
        <v>2339</v>
      </c>
      <c r="C8295" s="408" t="s">
        <v>13</v>
      </c>
      <c r="D8295" s="408">
        <v>5.2</v>
      </c>
    </row>
    <row r="8296" spans="1:4" ht="40.5">
      <c r="A8296" s="408">
        <v>89402</v>
      </c>
      <c r="B8296" s="409" t="s">
        <v>2340</v>
      </c>
      <c r="C8296" s="408" t="s">
        <v>13</v>
      </c>
      <c r="D8296" s="408">
        <v>6.29</v>
      </c>
    </row>
    <row r="8297" spans="1:4" ht="40.5">
      <c r="A8297" s="408">
        <v>89403</v>
      </c>
      <c r="B8297" s="409" t="s">
        <v>2341</v>
      </c>
      <c r="C8297" s="408" t="s">
        <v>13</v>
      </c>
      <c r="D8297" s="408">
        <v>10.07</v>
      </c>
    </row>
    <row r="8298" spans="1:4" ht="40.5">
      <c r="A8298" s="408">
        <v>89446</v>
      </c>
      <c r="B8298" s="409" t="s">
        <v>2378</v>
      </c>
      <c r="C8298" s="408" t="s">
        <v>13</v>
      </c>
      <c r="D8298" s="408">
        <v>2.98</v>
      </c>
    </row>
    <row r="8299" spans="1:4" ht="40.5">
      <c r="A8299" s="408">
        <v>89447</v>
      </c>
      <c r="B8299" s="409" t="s">
        <v>2379</v>
      </c>
      <c r="C8299" s="408" t="s">
        <v>13</v>
      </c>
      <c r="D8299" s="408">
        <v>6.18</v>
      </c>
    </row>
    <row r="8300" spans="1:4" ht="40.5">
      <c r="A8300" s="408">
        <v>89448</v>
      </c>
      <c r="B8300" s="409" t="s">
        <v>2380</v>
      </c>
      <c r="C8300" s="408" t="s">
        <v>13</v>
      </c>
      <c r="D8300" s="408">
        <v>8.84</v>
      </c>
    </row>
    <row r="8301" spans="1:4" ht="40.5">
      <c r="A8301" s="408">
        <v>89449</v>
      </c>
      <c r="B8301" s="409" t="s">
        <v>2381</v>
      </c>
      <c r="C8301" s="408" t="s">
        <v>13</v>
      </c>
      <c r="D8301" s="408">
        <v>10.19</v>
      </c>
    </row>
    <row r="8302" spans="1:4" ht="40.5">
      <c r="A8302" s="408">
        <v>89450</v>
      </c>
      <c r="B8302" s="409" t="s">
        <v>2382</v>
      </c>
      <c r="C8302" s="408" t="s">
        <v>13</v>
      </c>
      <c r="D8302" s="408">
        <v>16.690000000000001</v>
      </c>
    </row>
    <row r="8303" spans="1:4" ht="40.5">
      <c r="A8303" s="408">
        <v>89451</v>
      </c>
      <c r="B8303" s="409" t="s">
        <v>2383</v>
      </c>
      <c r="C8303" s="408" t="s">
        <v>13</v>
      </c>
      <c r="D8303" s="408">
        <v>27.45</v>
      </c>
    </row>
    <row r="8304" spans="1:4" ht="40.5">
      <c r="A8304" s="408">
        <v>89452</v>
      </c>
      <c r="B8304" s="409" t="s">
        <v>2384</v>
      </c>
      <c r="C8304" s="408" t="s">
        <v>13</v>
      </c>
      <c r="D8304" s="408">
        <v>34.130000000000003</v>
      </c>
    </row>
    <row r="8305" spans="1:4" ht="40.5">
      <c r="A8305" s="408">
        <v>89508</v>
      </c>
      <c r="B8305" s="409" t="s">
        <v>2420</v>
      </c>
      <c r="C8305" s="408" t="s">
        <v>13</v>
      </c>
      <c r="D8305" s="408">
        <v>13.01</v>
      </c>
    </row>
    <row r="8306" spans="1:4" ht="40.5">
      <c r="A8306" s="408">
        <v>89509</v>
      </c>
      <c r="B8306" s="409" t="s">
        <v>2421</v>
      </c>
      <c r="C8306" s="408" t="s">
        <v>13</v>
      </c>
      <c r="D8306" s="408">
        <v>17.809999999999999</v>
      </c>
    </row>
    <row r="8307" spans="1:4" ht="40.5">
      <c r="A8307" s="408">
        <v>89511</v>
      </c>
      <c r="B8307" s="409" t="s">
        <v>2422</v>
      </c>
      <c r="C8307" s="408" t="s">
        <v>13</v>
      </c>
      <c r="D8307" s="408">
        <v>26.62</v>
      </c>
    </row>
    <row r="8308" spans="1:4" ht="40.5">
      <c r="A8308" s="408">
        <v>89512</v>
      </c>
      <c r="B8308" s="409" t="s">
        <v>2423</v>
      </c>
      <c r="C8308" s="408" t="s">
        <v>13</v>
      </c>
      <c r="D8308" s="408">
        <v>41.62</v>
      </c>
    </row>
    <row r="8309" spans="1:4" ht="40.5">
      <c r="A8309" s="408">
        <v>89576</v>
      </c>
      <c r="B8309" s="409" t="s">
        <v>2456</v>
      </c>
      <c r="C8309" s="408" t="s">
        <v>13</v>
      </c>
      <c r="D8309" s="408">
        <v>14.91</v>
      </c>
    </row>
    <row r="8310" spans="1:4" ht="40.5">
      <c r="A8310" s="408">
        <v>89578</v>
      </c>
      <c r="B8310" s="409" t="s">
        <v>2457</v>
      </c>
      <c r="C8310" s="408" t="s">
        <v>13</v>
      </c>
      <c r="D8310" s="408">
        <v>25.64</v>
      </c>
    </row>
    <row r="8311" spans="1:4" ht="40.5">
      <c r="A8311" s="408">
        <v>89580</v>
      </c>
      <c r="B8311" s="409" t="s">
        <v>2459</v>
      </c>
      <c r="C8311" s="408" t="s">
        <v>13</v>
      </c>
      <c r="D8311" s="408">
        <v>50.18</v>
      </c>
    </row>
    <row r="8312" spans="1:4" ht="40.5">
      <c r="A8312" s="408">
        <v>89633</v>
      </c>
      <c r="B8312" s="409" t="s">
        <v>611</v>
      </c>
      <c r="C8312" s="408" t="s">
        <v>13</v>
      </c>
      <c r="D8312" s="408">
        <v>16.739999999999998</v>
      </c>
    </row>
    <row r="8313" spans="1:4" ht="40.5">
      <c r="A8313" s="408">
        <v>89634</v>
      </c>
      <c r="B8313" s="409" t="s">
        <v>612</v>
      </c>
      <c r="C8313" s="408" t="s">
        <v>13</v>
      </c>
      <c r="D8313" s="408">
        <v>25.14</v>
      </c>
    </row>
    <row r="8314" spans="1:4" ht="40.5">
      <c r="A8314" s="408">
        <v>89635</v>
      </c>
      <c r="B8314" s="409" t="s">
        <v>613</v>
      </c>
      <c r="C8314" s="408" t="s">
        <v>13</v>
      </c>
      <c r="D8314" s="408">
        <v>35.54</v>
      </c>
    </row>
    <row r="8315" spans="1:4" ht="40.5">
      <c r="A8315" s="408">
        <v>89636</v>
      </c>
      <c r="B8315" s="409" t="s">
        <v>2496</v>
      </c>
      <c r="C8315" s="408" t="s">
        <v>13</v>
      </c>
      <c r="D8315" s="408">
        <v>43.2</v>
      </c>
    </row>
    <row r="8316" spans="1:4" ht="54">
      <c r="A8316" s="408">
        <v>89711</v>
      </c>
      <c r="B8316" s="409" t="s">
        <v>2562</v>
      </c>
      <c r="C8316" s="408" t="s">
        <v>13</v>
      </c>
      <c r="D8316" s="408">
        <v>13.35</v>
      </c>
    </row>
    <row r="8317" spans="1:4" ht="54">
      <c r="A8317" s="408">
        <v>89712</v>
      </c>
      <c r="B8317" s="409" t="s">
        <v>2563</v>
      </c>
      <c r="C8317" s="408" t="s">
        <v>13</v>
      </c>
      <c r="D8317" s="408">
        <v>19.5</v>
      </c>
    </row>
    <row r="8318" spans="1:4" ht="54">
      <c r="A8318" s="408">
        <v>89713</v>
      </c>
      <c r="B8318" s="409" t="s">
        <v>2564</v>
      </c>
      <c r="C8318" s="408" t="s">
        <v>13</v>
      </c>
      <c r="D8318" s="408">
        <v>29.65</v>
      </c>
    </row>
    <row r="8319" spans="1:4" ht="54">
      <c r="A8319" s="408">
        <v>89714</v>
      </c>
      <c r="B8319" s="409" t="s">
        <v>2565</v>
      </c>
      <c r="C8319" s="408" t="s">
        <v>13</v>
      </c>
      <c r="D8319" s="408">
        <v>38.22</v>
      </c>
    </row>
    <row r="8320" spans="1:4" ht="54">
      <c r="A8320" s="408">
        <v>89716</v>
      </c>
      <c r="B8320" s="409" t="s">
        <v>2566</v>
      </c>
      <c r="C8320" s="408" t="s">
        <v>13</v>
      </c>
      <c r="D8320" s="408">
        <v>17.25</v>
      </c>
    </row>
    <row r="8321" spans="1:4" ht="54">
      <c r="A8321" s="408">
        <v>89717</v>
      </c>
      <c r="B8321" s="409" t="s">
        <v>2567</v>
      </c>
      <c r="C8321" s="408" t="s">
        <v>13</v>
      </c>
      <c r="D8321" s="408">
        <v>26.25</v>
      </c>
    </row>
    <row r="8322" spans="1:4" ht="40.5">
      <c r="A8322" s="408">
        <v>89770</v>
      </c>
      <c r="B8322" s="409" t="s">
        <v>2611</v>
      </c>
      <c r="C8322" s="408" t="s">
        <v>13</v>
      </c>
      <c r="D8322" s="408">
        <v>28.16</v>
      </c>
    </row>
    <row r="8323" spans="1:4" ht="40.5">
      <c r="A8323" s="408">
        <v>89771</v>
      </c>
      <c r="B8323" s="409" t="s">
        <v>2612</v>
      </c>
      <c r="C8323" s="408" t="s">
        <v>13</v>
      </c>
      <c r="D8323" s="408">
        <v>38.47</v>
      </c>
    </row>
    <row r="8324" spans="1:4" ht="40.5">
      <c r="A8324" s="408">
        <v>89773</v>
      </c>
      <c r="B8324" s="409" t="s">
        <v>2614</v>
      </c>
      <c r="C8324" s="408" t="s">
        <v>13</v>
      </c>
      <c r="D8324" s="408">
        <v>89.53</v>
      </c>
    </row>
    <row r="8325" spans="1:4" ht="40.5">
      <c r="A8325" s="408">
        <v>89775</v>
      </c>
      <c r="B8325" s="409" t="s">
        <v>2616</v>
      </c>
      <c r="C8325" s="408" t="s">
        <v>13</v>
      </c>
      <c r="D8325" s="408">
        <v>141.35</v>
      </c>
    </row>
    <row r="8326" spans="1:4" ht="54">
      <c r="A8326" s="408">
        <v>89798</v>
      </c>
      <c r="B8326" s="409" t="s">
        <v>2638</v>
      </c>
      <c r="C8326" s="408" t="s">
        <v>13</v>
      </c>
      <c r="D8326" s="408">
        <v>7.41</v>
      </c>
    </row>
    <row r="8327" spans="1:4" ht="54">
      <c r="A8327" s="408">
        <v>89799</v>
      </c>
      <c r="B8327" s="409" t="s">
        <v>2639</v>
      </c>
      <c r="C8327" s="408" t="s">
        <v>13</v>
      </c>
      <c r="D8327" s="408">
        <v>12.37</v>
      </c>
    </row>
    <row r="8328" spans="1:4" ht="54">
      <c r="A8328" s="408">
        <v>89800</v>
      </c>
      <c r="B8328" s="409" t="s">
        <v>2640</v>
      </c>
      <c r="C8328" s="408" t="s">
        <v>13</v>
      </c>
      <c r="D8328" s="408">
        <v>15.55</v>
      </c>
    </row>
    <row r="8329" spans="1:4" ht="54">
      <c r="A8329" s="408">
        <v>89848</v>
      </c>
      <c r="B8329" s="409" t="s">
        <v>2687</v>
      </c>
      <c r="C8329" s="408" t="s">
        <v>13</v>
      </c>
      <c r="D8329" s="408">
        <v>19.54</v>
      </c>
    </row>
    <row r="8330" spans="1:4" ht="54">
      <c r="A8330" s="408">
        <v>89849</v>
      </c>
      <c r="B8330" s="409" t="s">
        <v>2688</v>
      </c>
      <c r="C8330" s="408" t="s">
        <v>13</v>
      </c>
      <c r="D8330" s="408">
        <v>36.97</v>
      </c>
    </row>
    <row r="8331" spans="1:4" ht="40.5">
      <c r="A8331" s="408">
        <v>89865</v>
      </c>
      <c r="B8331" s="409" t="s">
        <v>629</v>
      </c>
      <c r="C8331" s="408" t="s">
        <v>13</v>
      </c>
      <c r="D8331" s="408">
        <v>8.8800000000000008</v>
      </c>
    </row>
    <row r="8332" spans="1:4" ht="94.5">
      <c r="A8332" s="408">
        <v>91784</v>
      </c>
      <c r="B8332" s="409" t="s">
        <v>775</v>
      </c>
      <c r="C8332" s="408" t="s">
        <v>13</v>
      </c>
      <c r="D8332" s="408">
        <v>30.13</v>
      </c>
    </row>
    <row r="8333" spans="1:4" ht="94.5">
      <c r="A8333" s="408">
        <v>91785</v>
      </c>
      <c r="B8333" s="409" t="s">
        <v>776</v>
      </c>
      <c r="C8333" s="408" t="s">
        <v>13</v>
      </c>
      <c r="D8333" s="408">
        <v>29.77</v>
      </c>
    </row>
    <row r="8334" spans="1:4" ht="81">
      <c r="A8334" s="408">
        <v>91786</v>
      </c>
      <c r="B8334" s="409" t="s">
        <v>3230</v>
      </c>
      <c r="C8334" s="408" t="s">
        <v>13</v>
      </c>
      <c r="D8334" s="408">
        <v>18.75</v>
      </c>
    </row>
    <row r="8335" spans="1:4" ht="81">
      <c r="A8335" s="408">
        <v>91787</v>
      </c>
      <c r="B8335" s="409" t="s">
        <v>3231</v>
      </c>
      <c r="C8335" s="408" t="s">
        <v>13</v>
      </c>
      <c r="D8335" s="408">
        <v>19.62</v>
      </c>
    </row>
    <row r="8336" spans="1:4" ht="81">
      <c r="A8336" s="408">
        <v>91788</v>
      </c>
      <c r="B8336" s="409" t="s">
        <v>3232</v>
      </c>
      <c r="C8336" s="408" t="s">
        <v>13</v>
      </c>
      <c r="D8336" s="408">
        <v>25.55</v>
      </c>
    </row>
    <row r="8337" spans="1:4" ht="81">
      <c r="A8337" s="408">
        <v>91789</v>
      </c>
      <c r="B8337" s="409" t="s">
        <v>777</v>
      </c>
      <c r="C8337" s="408" t="s">
        <v>13</v>
      </c>
      <c r="D8337" s="408">
        <v>27.71</v>
      </c>
    </row>
    <row r="8338" spans="1:4" ht="81">
      <c r="A8338" s="408">
        <v>91790</v>
      </c>
      <c r="B8338" s="409" t="s">
        <v>3233</v>
      </c>
      <c r="C8338" s="408" t="s">
        <v>13</v>
      </c>
      <c r="D8338" s="408">
        <v>42.34</v>
      </c>
    </row>
    <row r="8339" spans="1:4" ht="81">
      <c r="A8339" s="408">
        <v>91791</v>
      </c>
      <c r="B8339" s="409" t="s">
        <v>778</v>
      </c>
      <c r="C8339" s="408" t="s">
        <v>13</v>
      </c>
      <c r="D8339" s="408">
        <v>53.65</v>
      </c>
    </row>
    <row r="8340" spans="1:4" ht="94.5">
      <c r="A8340" s="408">
        <v>91792</v>
      </c>
      <c r="B8340" s="409" t="s">
        <v>3234</v>
      </c>
      <c r="C8340" s="408" t="s">
        <v>13</v>
      </c>
      <c r="D8340" s="408">
        <v>39.72</v>
      </c>
    </row>
    <row r="8341" spans="1:4" ht="94.5">
      <c r="A8341" s="408">
        <v>91793</v>
      </c>
      <c r="B8341" s="409" t="s">
        <v>3235</v>
      </c>
      <c r="C8341" s="408" t="s">
        <v>13</v>
      </c>
      <c r="D8341" s="408">
        <v>59.4</v>
      </c>
    </row>
    <row r="8342" spans="1:4" ht="94.5">
      <c r="A8342" s="408">
        <v>91794</v>
      </c>
      <c r="B8342" s="409" t="s">
        <v>3236</v>
      </c>
      <c r="C8342" s="408" t="s">
        <v>13</v>
      </c>
      <c r="D8342" s="408">
        <v>26.22</v>
      </c>
    </row>
    <row r="8343" spans="1:4" ht="94.5">
      <c r="A8343" s="408">
        <v>91795</v>
      </c>
      <c r="B8343" s="409" t="s">
        <v>3237</v>
      </c>
      <c r="C8343" s="408" t="s">
        <v>13</v>
      </c>
      <c r="D8343" s="408">
        <v>44.86</v>
      </c>
    </row>
    <row r="8344" spans="1:4" ht="81">
      <c r="A8344" s="408">
        <v>91796</v>
      </c>
      <c r="B8344" s="409" t="s">
        <v>3238</v>
      </c>
      <c r="C8344" s="408" t="s">
        <v>13</v>
      </c>
      <c r="D8344" s="408">
        <v>46.89</v>
      </c>
    </row>
    <row r="8345" spans="1:4" ht="40.5">
      <c r="A8345" s="408">
        <v>92275</v>
      </c>
      <c r="B8345" s="409" t="s">
        <v>6472</v>
      </c>
      <c r="C8345" s="408" t="s">
        <v>13</v>
      </c>
      <c r="D8345" s="408">
        <v>47.14</v>
      </c>
    </row>
    <row r="8346" spans="1:4" ht="40.5">
      <c r="A8346" s="408">
        <v>92276</v>
      </c>
      <c r="B8346" s="409" t="s">
        <v>6473</v>
      </c>
      <c r="C8346" s="408" t="s">
        <v>13</v>
      </c>
      <c r="D8346" s="408">
        <v>59.7</v>
      </c>
    </row>
    <row r="8347" spans="1:4" ht="40.5">
      <c r="A8347" s="408">
        <v>92277</v>
      </c>
      <c r="B8347" s="409" t="s">
        <v>6474</v>
      </c>
      <c r="C8347" s="408" t="s">
        <v>13</v>
      </c>
      <c r="D8347" s="408">
        <v>86.2</v>
      </c>
    </row>
    <row r="8348" spans="1:4" ht="40.5">
      <c r="A8348" s="408">
        <v>92278</v>
      </c>
      <c r="B8348" s="409" t="s">
        <v>6475</v>
      </c>
      <c r="C8348" s="408" t="s">
        <v>13</v>
      </c>
      <c r="D8348" s="408">
        <v>115.97</v>
      </c>
    </row>
    <row r="8349" spans="1:4" ht="40.5">
      <c r="A8349" s="408">
        <v>92279</v>
      </c>
      <c r="B8349" s="409" t="s">
        <v>6476</v>
      </c>
      <c r="C8349" s="408" t="s">
        <v>13</v>
      </c>
      <c r="D8349" s="408">
        <v>167.64</v>
      </c>
    </row>
    <row r="8350" spans="1:4" ht="40.5">
      <c r="A8350" s="408">
        <v>92280</v>
      </c>
      <c r="B8350" s="409" t="s">
        <v>6477</v>
      </c>
      <c r="C8350" s="408" t="s">
        <v>13</v>
      </c>
      <c r="D8350" s="408">
        <v>235.47</v>
      </c>
    </row>
    <row r="8351" spans="1:4" ht="40.5">
      <c r="A8351" s="408">
        <v>92281</v>
      </c>
      <c r="B8351" s="409" t="s">
        <v>6478</v>
      </c>
      <c r="C8351" s="408" t="s">
        <v>13</v>
      </c>
      <c r="D8351" s="408">
        <v>107.1</v>
      </c>
    </row>
    <row r="8352" spans="1:4" ht="40.5">
      <c r="A8352" s="408">
        <v>92282</v>
      </c>
      <c r="B8352" s="409" t="s">
        <v>6479</v>
      </c>
      <c r="C8352" s="408" t="s">
        <v>13</v>
      </c>
      <c r="D8352" s="408">
        <v>122.07</v>
      </c>
    </row>
    <row r="8353" spans="1:4" ht="40.5">
      <c r="A8353" s="408">
        <v>92283</v>
      </c>
      <c r="B8353" s="409" t="s">
        <v>6480</v>
      </c>
      <c r="C8353" s="408" t="s">
        <v>13</v>
      </c>
      <c r="D8353" s="408">
        <v>165.04</v>
      </c>
    </row>
    <row r="8354" spans="1:4" ht="40.5">
      <c r="A8354" s="408">
        <v>92284</v>
      </c>
      <c r="B8354" s="409" t="s">
        <v>6481</v>
      </c>
      <c r="C8354" s="408" t="s">
        <v>13</v>
      </c>
      <c r="D8354" s="408">
        <v>205.89</v>
      </c>
    </row>
    <row r="8355" spans="1:4" ht="40.5">
      <c r="A8355" s="408">
        <v>92285</v>
      </c>
      <c r="B8355" s="409" t="s">
        <v>6482</v>
      </c>
      <c r="C8355" s="408" t="s">
        <v>13</v>
      </c>
      <c r="D8355" s="408">
        <v>275.07</v>
      </c>
    </row>
    <row r="8356" spans="1:4" ht="40.5">
      <c r="A8356" s="408">
        <v>92286</v>
      </c>
      <c r="B8356" s="409" t="s">
        <v>6483</v>
      </c>
      <c r="C8356" s="408" t="s">
        <v>13</v>
      </c>
      <c r="D8356" s="408">
        <v>344.4</v>
      </c>
    </row>
    <row r="8357" spans="1:4" ht="54">
      <c r="A8357" s="408">
        <v>92305</v>
      </c>
      <c r="B8357" s="409" t="s">
        <v>6484</v>
      </c>
      <c r="C8357" s="408" t="s">
        <v>13</v>
      </c>
      <c r="D8357" s="408">
        <v>30.66</v>
      </c>
    </row>
    <row r="8358" spans="1:4" ht="54">
      <c r="A8358" s="408">
        <v>92306</v>
      </c>
      <c r="B8358" s="409" t="s">
        <v>6485</v>
      </c>
      <c r="C8358" s="408" t="s">
        <v>13</v>
      </c>
      <c r="D8358" s="408">
        <v>50.38</v>
      </c>
    </row>
    <row r="8359" spans="1:4" ht="54">
      <c r="A8359" s="408">
        <v>92307</v>
      </c>
      <c r="B8359" s="409" t="s">
        <v>6486</v>
      </c>
      <c r="C8359" s="408" t="s">
        <v>13</v>
      </c>
      <c r="D8359" s="408">
        <v>63.18</v>
      </c>
    </row>
    <row r="8360" spans="1:4" ht="54">
      <c r="A8360" s="408">
        <v>92308</v>
      </c>
      <c r="B8360" s="409" t="s">
        <v>6487</v>
      </c>
      <c r="C8360" s="408" t="s">
        <v>13</v>
      </c>
      <c r="D8360" s="408">
        <v>44.98</v>
      </c>
    </row>
    <row r="8361" spans="1:4" ht="54">
      <c r="A8361" s="408">
        <v>92309</v>
      </c>
      <c r="B8361" s="409" t="s">
        <v>6488</v>
      </c>
      <c r="C8361" s="408" t="s">
        <v>13</v>
      </c>
      <c r="D8361" s="408">
        <v>111.98</v>
      </c>
    </row>
    <row r="8362" spans="1:4" ht="54">
      <c r="A8362" s="408">
        <v>92310</v>
      </c>
      <c r="B8362" s="409" t="s">
        <v>6489</v>
      </c>
      <c r="C8362" s="408" t="s">
        <v>13</v>
      </c>
      <c r="D8362" s="408">
        <v>127.22</v>
      </c>
    </row>
    <row r="8363" spans="1:4" ht="54">
      <c r="A8363" s="408">
        <v>92320</v>
      </c>
      <c r="B8363" s="409" t="s">
        <v>6490</v>
      </c>
      <c r="C8363" s="408" t="s">
        <v>13</v>
      </c>
      <c r="D8363" s="408">
        <v>37.78</v>
      </c>
    </row>
    <row r="8364" spans="1:4" ht="54">
      <c r="A8364" s="408">
        <v>92321</v>
      </c>
      <c r="B8364" s="409" t="s">
        <v>6491</v>
      </c>
      <c r="C8364" s="408" t="s">
        <v>13</v>
      </c>
      <c r="D8364" s="408">
        <v>62.61</v>
      </c>
    </row>
    <row r="8365" spans="1:4" ht="54">
      <c r="A8365" s="408">
        <v>92322</v>
      </c>
      <c r="B8365" s="409" t="s">
        <v>6492</v>
      </c>
      <c r="C8365" s="408" t="s">
        <v>13</v>
      </c>
      <c r="D8365" s="408">
        <v>79.86</v>
      </c>
    </row>
    <row r="8366" spans="1:4" ht="54">
      <c r="A8366" s="408">
        <v>92323</v>
      </c>
      <c r="B8366" s="409" t="s">
        <v>6493</v>
      </c>
      <c r="C8366" s="408" t="s">
        <v>13</v>
      </c>
      <c r="D8366" s="408">
        <v>50.39</v>
      </c>
    </row>
    <row r="8367" spans="1:4" ht="54">
      <c r="A8367" s="408">
        <v>92324</v>
      </c>
      <c r="B8367" s="409" t="s">
        <v>6494</v>
      </c>
      <c r="C8367" s="408" t="s">
        <v>13</v>
      </c>
      <c r="D8367" s="408">
        <v>122.51</v>
      </c>
    </row>
    <row r="8368" spans="1:4" ht="54">
      <c r="A8368" s="408">
        <v>92325</v>
      </c>
      <c r="B8368" s="409" t="s">
        <v>6495</v>
      </c>
      <c r="C8368" s="408" t="s">
        <v>13</v>
      </c>
      <c r="D8368" s="408">
        <v>142.16</v>
      </c>
    </row>
    <row r="8369" spans="1:4" ht="54">
      <c r="A8369" s="408">
        <v>92335</v>
      </c>
      <c r="B8369" s="409" t="s">
        <v>3417</v>
      </c>
      <c r="C8369" s="408" t="s">
        <v>13</v>
      </c>
      <c r="D8369" s="408">
        <v>57.78</v>
      </c>
    </row>
    <row r="8370" spans="1:4" ht="54">
      <c r="A8370" s="408">
        <v>92336</v>
      </c>
      <c r="B8370" s="409" t="s">
        <v>3418</v>
      </c>
      <c r="C8370" s="408" t="s">
        <v>13</v>
      </c>
      <c r="D8370" s="408">
        <v>70.94</v>
      </c>
    </row>
    <row r="8371" spans="1:4" ht="54">
      <c r="A8371" s="408">
        <v>92337</v>
      </c>
      <c r="B8371" s="409" t="s">
        <v>3419</v>
      </c>
      <c r="C8371" s="408" t="s">
        <v>13</v>
      </c>
      <c r="D8371" s="408">
        <v>93.28</v>
      </c>
    </row>
    <row r="8372" spans="1:4" ht="54">
      <c r="A8372" s="408">
        <v>92338</v>
      </c>
      <c r="B8372" s="409" t="s">
        <v>834</v>
      </c>
      <c r="C8372" s="408" t="s">
        <v>13</v>
      </c>
      <c r="D8372" s="408">
        <v>73.92</v>
      </c>
    </row>
    <row r="8373" spans="1:4" ht="54">
      <c r="A8373" s="408">
        <v>92339</v>
      </c>
      <c r="B8373" s="409" t="s">
        <v>3420</v>
      </c>
      <c r="C8373" s="408" t="s">
        <v>13</v>
      </c>
      <c r="D8373" s="408">
        <v>109.89</v>
      </c>
    </row>
    <row r="8374" spans="1:4" ht="54">
      <c r="A8374" s="408">
        <v>92341</v>
      </c>
      <c r="B8374" s="409" t="s">
        <v>3421</v>
      </c>
      <c r="C8374" s="408" t="s">
        <v>13</v>
      </c>
      <c r="D8374" s="408">
        <v>64.89</v>
      </c>
    </row>
    <row r="8375" spans="1:4" ht="54">
      <c r="A8375" s="408">
        <v>92342</v>
      </c>
      <c r="B8375" s="409" t="s">
        <v>3422</v>
      </c>
      <c r="C8375" s="408" t="s">
        <v>13</v>
      </c>
      <c r="D8375" s="408">
        <v>78.09</v>
      </c>
    </row>
    <row r="8376" spans="1:4" ht="54">
      <c r="A8376" s="408">
        <v>92343</v>
      </c>
      <c r="B8376" s="409" t="s">
        <v>3423</v>
      </c>
      <c r="C8376" s="408" t="s">
        <v>13</v>
      </c>
      <c r="D8376" s="408">
        <v>100.49</v>
      </c>
    </row>
    <row r="8377" spans="1:4" ht="54">
      <c r="A8377" s="408">
        <v>92361</v>
      </c>
      <c r="B8377" s="409" t="s">
        <v>3430</v>
      </c>
      <c r="C8377" s="408" t="s">
        <v>13</v>
      </c>
      <c r="D8377" s="408">
        <v>59.71</v>
      </c>
    </row>
    <row r="8378" spans="1:4" ht="54">
      <c r="A8378" s="408">
        <v>92362</v>
      </c>
      <c r="B8378" s="409" t="s">
        <v>3431</v>
      </c>
      <c r="C8378" s="408" t="s">
        <v>13</v>
      </c>
      <c r="D8378" s="408">
        <v>95.11</v>
      </c>
    </row>
    <row r="8379" spans="1:4" ht="67.5">
      <c r="A8379" s="408">
        <v>92364</v>
      </c>
      <c r="B8379" s="409" t="s">
        <v>3432</v>
      </c>
      <c r="C8379" s="408" t="s">
        <v>13</v>
      </c>
      <c r="D8379" s="408">
        <v>35.14</v>
      </c>
    </row>
    <row r="8380" spans="1:4" ht="67.5">
      <c r="A8380" s="408">
        <v>92365</v>
      </c>
      <c r="B8380" s="409" t="s">
        <v>3433</v>
      </c>
      <c r="C8380" s="408" t="s">
        <v>13</v>
      </c>
      <c r="D8380" s="408">
        <v>40.4</v>
      </c>
    </row>
    <row r="8381" spans="1:4" ht="67.5">
      <c r="A8381" s="408">
        <v>92366</v>
      </c>
      <c r="B8381" s="409" t="s">
        <v>3434</v>
      </c>
      <c r="C8381" s="408" t="s">
        <v>13</v>
      </c>
      <c r="D8381" s="408">
        <v>56.11</v>
      </c>
    </row>
    <row r="8382" spans="1:4" ht="67.5">
      <c r="A8382" s="408">
        <v>92367</v>
      </c>
      <c r="B8382" s="409" t="s">
        <v>3435</v>
      </c>
      <c r="C8382" s="408" t="s">
        <v>13</v>
      </c>
      <c r="D8382" s="408">
        <v>68.900000000000006</v>
      </c>
    </row>
    <row r="8383" spans="1:4" ht="67.5">
      <c r="A8383" s="408">
        <v>92368</v>
      </c>
      <c r="B8383" s="409" t="s">
        <v>3436</v>
      </c>
      <c r="C8383" s="408" t="s">
        <v>13</v>
      </c>
      <c r="D8383" s="408">
        <v>90.94</v>
      </c>
    </row>
    <row r="8384" spans="1:4" ht="54">
      <c r="A8384" s="408">
        <v>92648</v>
      </c>
      <c r="B8384" s="409" t="s">
        <v>3656</v>
      </c>
      <c r="C8384" s="408" t="s">
        <v>13</v>
      </c>
      <c r="D8384" s="408">
        <v>51.14</v>
      </c>
    </row>
    <row r="8385" spans="1:4" ht="54">
      <c r="A8385" s="408">
        <v>92649</v>
      </c>
      <c r="B8385" s="409" t="s">
        <v>3657</v>
      </c>
      <c r="C8385" s="408" t="s">
        <v>13</v>
      </c>
      <c r="D8385" s="408">
        <v>62.26</v>
      </c>
    </row>
    <row r="8386" spans="1:4" ht="54">
      <c r="A8386" s="408">
        <v>92650</v>
      </c>
      <c r="B8386" s="409" t="s">
        <v>3658</v>
      </c>
      <c r="C8386" s="408" t="s">
        <v>13</v>
      </c>
      <c r="D8386" s="408">
        <v>97.66</v>
      </c>
    </row>
    <row r="8387" spans="1:4" ht="67.5">
      <c r="A8387" s="408">
        <v>92652</v>
      </c>
      <c r="B8387" s="409" t="s">
        <v>3659</v>
      </c>
      <c r="C8387" s="408" t="s">
        <v>13</v>
      </c>
      <c r="D8387" s="408">
        <v>38.380000000000003</v>
      </c>
    </row>
    <row r="8388" spans="1:4" ht="67.5">
      <c r="A8388" s="408">
        <v>92653</v>
      </c>
      <c r="B8388" s="409" t="s">
        <v>3660</v>
      </c>
      <c r="C8388" s="408" t="s">
        <v>13</v>
      </c>
      <c r="D8388" s="408">
        <v>43.68</v>
      </c>
    </row>
    <row r="8389" spans="1:4" ht="67.5">
      <c r="A8389" s="408">
        <v>92654</v>
      </c>
      <c r="B8389" s="409" t="s">
        <v>3661</v>
      </c>
      <c r="C8389" s="408" t="s">
        <v>13</v>
      </c>
      <c r="D8389" s="408">
        <v>59.38</v>
      </c>
    </row>
    <row r="8390" spans="1:4" ht="67.5">
      <c r="A8390" s="408">
        <v>92655</v>
      </c>
      <c r="B8390" s="409" t="s">
        <v>3662</v>
      </c>
      <c r="C8390" s="408" t="s">
        <v>13</v>
      </c>
      <c r="D8390" s="408">
        <v>72.239999999999995</v>
      </c>
    </row>
    <row r="8391" spans="1:4" ht="67.5">
      <c r="A8391" s="408">
        <v>92656</v>
      </c>
      <c r="B8391" s="409" t="s">
        <v>3663</v>
      </c>
      <c r="C8391" s="408" t="s">
        <v>13</v>
      </c>
      <c r="D8391" s="408">
        <v>94.28</v>
      </c>
    </row>
    <row r="8392" spans="1:4" ht="67.5">
      <c r="A8392" s="408">
        <v>92687</v>
      </c>
      <c r="B8392" s="409" t="s">
        <v>867</v>
      </c>
      <c r="C8392" s="408" t="s">
        <v>13</v>
      </c>
      <c r="D8392" s="408">
        <v>18.11</v>
      </c>
    </row>
    <row r="8393" spans="1:4" ht="67.5">
      <c r="A8393" s="408">
        <v>92688</v>
      </c>
      <c r="B8393" s="409" t="s">
        <v>868</v>
      </c>
      <c r="C8393" s="408" t="s">
        <v>13</v>
      </c>
      <c r="D8393" s="408">
        <v>25.52</v>
      </c>
    </row>
    <row r="8394" spans="1:4" ht="54">
      <c r="A8394" s="408">
        <v>92689</v>
      </c>
      <c r="B8394" s="409" t="s">
        <v>3694</v>
      </c>
      <c r="C8394" s="408" t="s">
        <v>13</v>
      </c>
      <c r="D8394" s="408">
        <v>25.66</v>
      </c>
    </row>
    <row r="8395" spans="1:4" ht="54">
      <c r="A8395" s="408">
        <v>92690</v>
      </c>
      <c r="B8395" s="409" t="s">
        <v>3695</v>
      </c>
      <c r="C8395" s="408" t="s">
        <v>13</v>
      </c>
      <c r="D8395" s="408">
        <v>37.08</v>
      </c>
    </row>
    <row r="8396" spans="1:4" ht="81">
      <c r="A8396" s="408">
        <v>94462</v>
      </c>
      <c r="B8396" s="409" t="s">
        <v>4208</v>
      </c>
      <c r="C8396" s="408" t="s">
        <v>13</v>
      </c>
      <c r="D8396" s="408">
        <v>64.489999999999995</v>
      </c>
    </row>
    <row r="8397" spans="1:4" ht="81">
      <c r="A8397" s="408">
        <v>94463</v>
      </c>
      <c r="B8397" s="409" t="s">
        <v>4209</v>
      </c>
      <c r="C8397" s="408" t="s">
        <v>13</v>
      </c>
      <c r="D8397" s="408">
        <v>75.36</v>
      </c>
    </row>
    <row r="8398" spans="1:4" ht="81">
      <c r="A8398" s="408">
        <v>94464</v>
      </c>
      <c r="B8398" s="409" t="s">
        <v>4210</v>
      </c>
      <c r="C8398" s="408" t="s">
        <v>13</v>
      </c>
      <c r="D8398" s="408">
        <v>105.94</v>
      </c>
    </row>
    <row r="8399" spans="1:4" ht="81">
      <c r="A8399" s="408">
        <v>94602</v>
      </c>
      <c r="B8399" s="409" t="s">
        <v>6496</v>
      </c>
      <c r="C8399" s="408" t="s">
        <v>13</v>
      </c>
      <c r="D8399" s="408">
        <v>176.16</v>
      </c>
    </row>
    <row r="8400" spans="1:4" ht="81">
      <c r="A8400" s="408">
        <v>94603</v>
      </c>
      <c r="B8400" s="409" t="s">
        <v>6497</v>
      </c>
      <c r="C8400" s="408" t="s">
        <v>13</v>
      </c>
      <c r="D8400" s="408">
        <v>238.87</v>
      </c>
    </row>
    <row r="8401" spans="1:4" ht="81">
      <c r="A8401" s="408">
        <v>94604</v>
      </c>
      <c r="B8401" s="409" t="s">
        <v>6498</v>
      </c>
      <c r="C8401" s="408" t="s">
        <v>13</v>
      </c>
      <c r="D8401" s="408">
        <v>328.1</v>
      </c>
    </row>
    <row r="8402" spans="1:4" ht="81">
      <c r="A8402" s="408">
        <v>94605</v>
      </c>
      <c r="B8402" s="409" t="s">
        <v>6499</v>
      </c>
      <c r="C8402" s="408" t="s">
        <v>13</v>
      </c>
      <c r="D8402" s="408">
        <v>472.03</v>
      </c>
    </row>
    <row r="8403" spans="1:4" ht="67.5">
      <c r="A8403" s="408">
        <v>94648</v>
      </c>
      <c r="B8403" s="409" t="s">
        <v>4258</v>
      </c>
      <c r="C8403" s="408" t="s">
        <v>13</v>
      </c>
      <c r="D8403" s="408">
        <v>6.84</v>
      </c>
    </row>
    <row r="8404" spans="1:4" ht="67.5">
      <c r="A8404" s="408">
        <v>94649</v>
      </c>
      <c r="B8404" s="409" t="s">
        <v>4259</v>
      </c>
      <c r="C8404" s="408" t="s">
        <v>13</v>
      </c>
      <c r="D8404" s="408">
        <v>9.86</v>
      </c>
    </row>
    <row r="8405" spans="1:4" ht="67.5">
      <c r="A8405" s="408">
        <v>94650</v>
      </c>
      <c r="B8405" s="409" t="s">
        <v>4260</v>
      </c>
      <c r="C8405" s="408" t="s">
        <v>13</v>
      </c>
      <c r="D8405" s="408">
        <v>14.11</v>
      </c>
    </row>
    <row r="8406" spans="1:4" ht="67.5">
      <c r="A8406" s="408">
        <v>94651</v>
      </c>
      <c r="B8406" s="409" t="s">
        <v>4261</v>
      </c>
      <c r="C8406" s="408" t="s">
        <v>13</v>
      </c>
      <c r="D8406" s="408">
        <v>15.25</v>
      </c>
    </row>
    <row r="8407" spans="1:4" ht="67.5">
      <c r="A8407" s="408">
        <v>94652</v>
      </c>
      <c r="B8407" s="409" t="s">
        <v>4262</v>
      </c>
      <c r="C8407" s="408" t="s">
        <v>13</v>
      </c>
      <c r="D8407" s="408">
        <v>24.79</v>
      </c>
    </row>
    <row r="8408" spans="1:4" ht="67.5">
      <c r="A8408" s="408">
        <v>94653</v>
      </c>
      <c r="B8408" s="409" t="s">
        <v>4263</v>
      </c>
      <c r="C8408" s="408" t="s">
        <v>13</v>
      </c>
      <c r="D8408" s="408">
        <v>34.6</v>
      </c>
    </row>
    <row r="8409" spans="1:4" ht="67.5">
      <c r="A8409" s="408">
        <v>94654</v>
      </c>
      <c r="B8409" s="409" t="s">
        <v>4264</v>
      </c>
      <c r="C8409" s="408" t="s">
        <v>13</v>
      </c>
      <c r="D8409" s="408">
        <v>46.92</v>
      </c>
    </row>
    <row r="8410" spans="1:4" ht="67.5">
      <c r="A8410" s="408">
        <v>94655</v>
      </c>
      <c r="B8410" s="409" t="s">
        <v>4265</v>
      </c>
      <c r="C8410" s="408" t="s">
        <v>13</v>
      </c>
      <c r="D8410" s="408">
        <v>64.38</v>
      </c>
    </row>
    <row r="8411" spans="1:4" ht="67.5">
      <c r="A8411" s="408">
        <v>94716</v>
      </c>
      <c r="B8411" s="409" t="s">
        <v>4324</v>
      </c>
      <c r="C8411" s="408" t="s">
        <v>13</v>
      </c>
      <c r="D8411" s="408">
        <v>17.510000000000002</v>
      </c>
    </row>
    <row r="8412" spans="1:4" ht="67.5">
      <c r="A8412" s="408">
        <v>94717</v>
      </c>
      <c r="B8412" s="409" t="s">
        <v>4325</v>
      </c>
      <c r="C8412" s="408" t="s">
        <v>13</v>
      </c>
      <c r="D8412" s="408">
        <v>25.6</v>
      </c>
    </row>
    <row r="8413" spans="1:4" ht="67.5">
      <c r="A8413" s="408">
        <v>94718</v>
      </c>
      <c r="B8413" s="409" t="s">
        <v>4326</v>
      </c>
      <c r="C8413" s="408" t="s">
        <v>13</v>
      </c>
      <c r="D8413" s="408">
        <v>31.7</v>
      </c>
    </row>
    <row r="8414" spans="1:4" ht="67.5">
      <c r="A8414" s="408">
        <v>94719</v>
      </c>
      <c r="B8414" s="409" t="s">
        <v>4327</v>
      </c>
      <c r="C8414" s="408" t="s">
        <v>13</v>
      </c>
      <c r="D8414" s="408">
        <v>41.42</v>
      </c>
    </row>
    <row r="8415" spans="1:4" ht="67.5">
      <c r="A8415" s="408">
        <v>94720</v>
      </c>
      <c r="B8415" s="409" t="s">
        <v>4328</v>
      </c>
      <c r="C8415" s="408" t="s">
        <v>13</v>
      </c>
      <c r="D8415" s="408">
        <v>62.61</v>
      </c>
    </row>
    <row r="8416" spans="1:4" ht="67.5">
      <c r="A8416" s="408">
        <v>94721</v>
      </c>
      <c r="B8416" s="409" t="s">
        <v>4329</v>
      </c>
      <c r="C8416" s="408" t="s">
        <v>13</v>
      </c>
      <c r="D8416" s="408">
        <v>91.1</v>
      </c>
    </row>
    <row r="8417" spans="1:4" ht="67.5">
      <c r="A8417" s="408">
        <v>94722</v>
      </c>
      <c r="B8417" s="409" t="s">
        <v>4330</v>
      </c>
      <c r="C8417" s="408" t="s">
        <v>13</v>
      </c>
      <c r="D8417" s="408">
        <v>158.93</v>
      </c>
    </row>
    <row r="8418" spans="1:4" ht="54">
      <c r="A8418" s="408">
        <v>95697</v>
      </c>
      <c r="B8418" s="409" t="s">
        <v>6211</v>
      </c>
      <c r="C8418" s="408" t="s">
        <v>13</v>
      </c>
      <c r="D8418" s="408">
        <v>48.57</v>
      </c>
    </row>
    <row r="8419" spans="1:4" ht="40.5">
      <c r="A8419" s="408">
        <v>96635</v>
      </c>
      <c r="B8419" s="409" t="s">
        <v>4951</v>
      </c>
      <c r="C8419" s="408" t="s">
        <v>13</v>
      </c>
      <c r="D8419" s="408">
        <v>21.79</v>
      </c>
    </row>
    <row r="8420" spans="1:4" ht="40.5">
      <c r="A8420" s="408">
        <v>96636</v>
      </c>
      <c r="B8420" s="409" t="s">
        <v>4952</v>
      </c>
      <c r="C8420" s="408" t="s">
        <v>13</v>
      </c>
      <c r="D8420" s="408">
        <v>22.99</v>
      </c>
    </row>
    <row r="8421" spans="1:4" ht="54">
      <c r="A8421" s="408">
        <v>96644</v>
      </c>
      <c r="B8421" s="409" t="s">
        <v>4960</v>
      </c>
      <c r="C8421" s="408" t="s">
        <v>13</v>
      </c>
      <c r="D8421" s="408">
        <v>14.4</v>
      </c>
    </row>
    <row r="8422" spans="1:4" ht="54">
      <c r="A8422" s="408">
        <v>96645</v>
      </c>
      <c r="B8422" s="409" t="s">
        <v>4961</v>
      </c>
      <c r="C8422" s="408" t="s">
        <v>13</v>
      </c>
      <c r="D8422" s="408">
        <v>18.62</v>
      </c>
    </row>
    <row r="8423" spans="1:4" ht="54">
      <c r="A8423" s="408">
        <v>96646</v>
      </c>
      <c r="B8423" s="409" t="s">
        <v>4962</v>
      </c>
      <c r="C8423" s="408" t="s">
        <v>13</v>
      </c>
      <c r="D8423" s="408">
        <v>28.86</v>
      </c>
    </row>
    <row r="8424" spans="1:4" ht="54">
      <c r="A8424" s="408">
        <v>96647</v>
      </c>
      <c r="B8424" s="409" t="s">
        <v>4963</v>
      </c>
      <c r="C8424" s="408" t="s">
        <v>13</v>
      </c>
      <c r="D8424" s="408">
        <v>13.07</v>
      </c>
    </row>
    <row r="8425" spans="1:4" ht="54">
      <c r="A8425" s="408">
        <v>96648</v>
      </c>
      <c r="B8425" s="409" t="s">
        <v>4964</v>
      </c>
      <c r="C8425" s="408" t="s">
        <v>13</v>
      </c>
      <c r="D8425" s="408">
        <v>23.7</v>
      </c>
    </row>
    <row r="8426" spans="1:4" ht="54">
      <c r="A8426" s="408">
        <v>96649</v>
      </c>
      <c r="B8426" s="409" t="s">
        <v>4965</v>
      </c>
      <c r="C8426" s="408" t="s">
        <v>13</v>
      </c>
      <c r="D8426" s="408">
        <v>34.86</v>
      </c>
    </row>
    <row r="8427" spans="1:4" ht="40.5">
      <c r="A8427" s="408">
        <v>96668</v>
      </c>
      <c r="B8427" s="409" t="s">
        <v>4984</v>
      </c>
      <c r="C8427" s="408" t="s">
        <v>13</v>
      </c>
      <c r="D8427" s="408">
        <v>9.25</v>
      </c>
    </row>
    <row r="8428" spans="1:4" ht="40.5">
      <c r="A8428" s="408">
        <v>96669</v>
      </c>
      <c r="B8428" s="409" t="s">
        <v>4985</v>
      </c>
      <c r="C8428" s="408" t="s">
        <v>13</v>
      </c>
      <c r="D8428" s="408">
        <v>11.5</v>
      </c>
    </row>
    <row r="8429" spans="1:4" ht="40.5">
      <c r="A8429" s="408">
        <v>96670</v>
      </c>
      <c r="B8429" s="409" t="s">
        <v>4986</v>
      </c>
      <c r="C8429" s="408" t="s">
        <v>13</v>
      </c>
      <c r="D8429" s="408">
        <v>17.48</v>
      </c>
    </row>
    <row r="8430" spans="1:4" ht="40.5">
      <c r="A8430" s="408">
        <v>96671</v>
      </c>
      <c r="B8430" s="409" t="s">
        <v>4987</v>
      </c>
      <c r="C8430" s="408" t="s">
        <v>13</v>
      </c>
      <c r="D8430" s="408">
        <v>23.38</v>
      </c>
    </row>
    <row r="8431" spans="1:4" ht="40.5">
      <c r="A8431" s="408">
        <v>96672</v>
      </c>
      <c r="B8431" s="409" t="s">
        <v>4988</v>
      </c>
      <c r="C8431" s="408" t="s">
        <v>13</v>
      </c>
      <c r="D8431" s="408">
        <v>34.33</v>
      </c>
    </row>
    <row r="8432" spans="1:4" ht="40.5">
      <c r="A8432" s="408">
        <v>96673</v>
      </c>
      <c r="B8432" s="409" t="s">
        <v>4989</v>
      </c>
      <c r="C8432" s="408" t="s">
        <v>13</v>
      </c>
      <c r="D8432" s="408">
        <v>56.11</v>
      </c>
    </row>
    <row r="8433" spans="1:4" ht="40.5">
      <c r="A8433" s="408">
        <v>96674</v>
      </c>
      <c r="B8433" s="409" t="s">
        <v>4990</v>
      </c>
      <c r="C8433" s="408" t="s">
        <v>13</v>
      </c>
      <c r="D8433" s="408">
        <v>78.83</v>
      </c>
    </row>
    <row r="8434" spans="1:4" ht="40.5">
      <c r="A8434" s="408">
        <v>96675</v>
      </c>
      <c r="B8434" s="409" t="s">
        <v>4991</v>
      </c>
      <c r="C8434" s="408" t="s">
        <v>13</v>
      </c>
      <c r="D8434" s="408">
        <v>137.06</v>
      </c>
    </row>
    <row r="8435" spans="1:4" ht="40.5">
      <c r="A8435" s="408">
        <v>96676</v>
      </c>
      <c r="B8435" s="409" t="s">
        <v>4992</v>
      </c>
      <c r="C8435" s="408" t="s">
        <v>13</v>
      </c>
      <c r="D8435" s="408">
        <v>9.23</v>
      </c>
    </row>
    <row r="8436" spans="1:4" ht="40.5">
      <c r="A8436" s="408">
        <v>96677</v>
      </c>
      <c r="B8436" s="409" t="s">
        <v>4993</v>
      </c>
      <c r="C8436" s="408" t="s">
        <v>13</v>
      </c>
      <c r="D8436" s="408">
        <v>15.21</v>
      </c>
    </row>
    <row r="8437" spans="1:4" ht="40.5">
      <c r="A8437" s="408">
        <v>96678</v>
      </c>
      <c r="B8437" s="409" t="s">
        <v>4994</v>
      </c>
      <c r="C8437" s="408" t="s">
        <v>13</v>
      </c>
      <c r="D8437" s="408">
        <v>21.15</v>
      </c>
    </row>
    <row r="8438" spans="1:4" ht="40.5">
      <c r="A8438" s="408">
        <v>96679</v>
      </c>
      <c r="B8438" s="409" t="s">
        <v>4995</v>
      </c>
      <c r="C8438" s="408" t="s">
        <v>13</v>
      </c>
      <c r="D8438" s="408">
        <v>30.87</v>
      </c>
    </row>
    <row r="8439" spans="1:4" ht="40.5">
      <c r="A8439" s="408">
        <v>96680</v>
      </c>
      <c r="B8439" s="409" t="s">
        <v>4996</v>
      </c>
      <c r="C8439" s="408" t="s">
        <v>13</v>
      </c>
      <c r="D8439" s="408">
        <v>41.57</v>
      </c>
    </row>
    <row r="8440" spans="1:4" ht="40.5">
      <c r="A8440" s="408">
        <v>96681</v>
      </c>
      <c r="B8440" s="409" t="s">
        <v>4997</v>
      </c>
      <c r="C8440" s="408" t="s">
        <v>13</v>
      </c>
      <c r="D8440" s="408">
        <v>77.63</v>
      </c>
    </row>
    <row r="8441" spans="1:4" ht="40.5">
      <c r="A8441" s="408">
        <v>96682</v>
      </c>
      <c r="B8441" s="409" t="s">
        <v>4998</v>
      </c>
      <c r="C8441" s="408" t="s">
        <v>13</v>
      </c>
      <c r="D8441" s="408">
        <v>114.51</v>
      </c>
    </row>
    <row r="8442" spans="1:4" ht="40.5">
      <c r="A8442" s="408">
        <v>96683</v>
      </c>
      <c r="B8442" s="409" t="s">
        <v>4999</v>
      </c>
      <c r="C8442" s="408" t="s">
        <v>13</v>
      </c>
      <c r="D8442" s="408">
        <v>156.75</v>
      </c>
    </row>
    <row r="8443" spans="1:4" ht="67.5">
      <c r="A8443" s="408">
        <v>96718</v>
      </c>
      <c r="B8443" s="409" t="s">
        <v>5034</v>
      </c>
      <c r="C8443" s="408" t="s">
        <v>13</v>
      </c>
      <c r="D8443" s="408">
        <v>6.08</v>
      </c>
    </row>
    <row r="8444" spans="1:4" ht="67.5">
      <c r="A8444" s="408">
        <v>96719</v>
      </c>
      <c r="B8444" s="409" t="s">
        <v>5035</v>
      </c>
      <c r="C8444" s="408" t="s">
        <v>13</v>
      </c>
      <c r="D8444" s="408">
        <v>12.3</v>
      </c>
    </row>
    <row r="8445" spans="1:4" ht="67.5">
      <c r="A8445" s="408">
        <v>96720</v>
      </c>
      <c r="B8445" s="409" t="s">
        <v>5036</v>
      </c>
      <c r="C8445" s="408" t="s">
        <v>13</v>
      </c>
      <c r="D8445" s="408">
        <v>14.97</v>
      </c>
    </row>
    <row r="8446" spans="1:4" ht="67.5">
      <c r="A8446" s="408">
        <v>96721</v>
      </c>
      <c r="B8446" s="409" t="s">
        <v>5037</v>
      </c>
      <c r="C8446" s="408" t="s">
        <v>13</v>
      </c>
      <c r="D8446" s="408">
        <v>20.13</v>
      </c>
    </row>
    <row r="8447" spans="1:4" ht="67.5">
      <c r="A8447" s="408">
        <v>96722</v>
      </c>
      <c r="B8447" s="409" t="s">
        <v>5038</v>
      </c>
      <c r="C8447" s="408" t="s">
        <v>13</v>
      </c>
      <c r="D8447" s="408">
        <v>27.47</v>
      </c>
    </row>
    <row r="8448" spans="1:4" ht="67.5">
      <c r="A8448" s="408">
        <v>96723</v>
      </c>
      <c r="B8448" s="409" t="s">
        <v>5039</v>
      </c>
      <c r="C8448" s="408" t="s">
        <v>13</v>
      </c>
      <c r="D8448" s="408">
        <v>36.5</v>
      </c>
    </row>
    <row r="8449" spans="1:4" ht="67.5">
      <c r="A8449" s="408">
        <v>96724</v>
      </c>
      <c r="B8449" s="409" t="s">
        <v>5040</v>
      </c>
      <c r="C8449" s="408" t="s">
        <v>13</v>
      </c>
      <c r="D8449" s="408">
        <v>59.62</v>
      </c>
    </row>
    <row r="8450" spans="1:4" ht="67.5">
      <c r="A8450" s="408">
        <v>96725</v>
      </c>
      <c r="B8450" s="409" t="s">
        <v>5041</v>
      </c>
      <c r="C8450" s="408" t="s">
        <v>13</v>
      </c>
      <c r="D8450" s="408">
        <v>78.45</v>
      </c>
    </row>
    <row r="8451" spans="1:4" ht="67.5">
      <c r="A8451" s="408">
        <v>96726</v>
      </c>
      <c r="B8451" s="409" t="s">
        <v>5042</v>
      </c>
      <c r="C8451" s="408" t="s">
        <v>13</v>
      </c>
      <c r="D8451" s="408">
        <v>127.91</v>
      </c>
    </row>
    <row r="8452" spans="1:4" ht="67.5">
      <c r="A8452" s="408">
        <v>96727</v>
      </c>
      <c r="B8452" s="409" t="s">
        <v>5043</v>
      </c>
      <c r="C8452" s="408" t="s">
        <v>13</v>
      </c>
      <c r="D8452" s="408">
        <v>10.62</v>
      </c>
    </row>
    <row r="8453" spans="1:4" ht="67.5">
      <c r="A8453" s="408">
        <v>96728</v>
      </c>
      <c r="B8453" s="409" t="s">
        <v>5044</v>
      </c>
      <c r="C8453" s="408" t="s">
        <v>13</v>
      </c>
      <c r="D8453" s="408">
        <v>12.71</v>
      </c>
    </row>
    <row r="8454" spans="1:4" ht="67.5">
      <c r="A8454" s="408">
        <v>96729</v>
      </c>
      <c r="B8454" s="409" t="s">
        <v>5045</v>
      </c>
      <c r="C8454" s="408" t="s">
        <v>13</v>
      </c>
      <c r="D8454" s="408">
        <v>19.260000000000002</v>
      </c>
    </row>
    <row r="8455" spans="1:4" ht="67.5">
      <c r="A8455" s="408">
        <v>96730</v>
      </c>
      <c r="B8455" s="409" t="s">
        <v>5046</v>
      </c>
      <c r="C8455" s="408" t="s">
        <v>13</v>
      </c>
      <c r="D8455" s="408">
        <v>24.33</v>
      </c>
    </row>
    <row r="8456" spans="1:4" ht="67.5">
      <c r="A8456" s="408">
        <v>96731</v>
      </c>
      <c r="B8456" s="409" t="s">
        <v>5047</v>
      </c>
      <c r="C8456" s="408" t="s">
        <v>13</v>
      </c>
      <c r="D8456" s="408">
        <v>35.590000000000003</v>
      </c>
    </row>
    <row r="8457" spans="1:4" ht="67.5">
      <c r="A8457" s="408">
        <v>96732</v>
      </c>
      <c r="B8457" s="409" t="s">
        <v>5048</v>
      </c>
      <c r="C8457" s="408" t="s">
        <v>13</v>
      </c>
      <c r="D8457" s="408">
        <v>44.15</v>
      </c>
    </row>
    <row r="8458" spans="1:4" ht="67.5">
      <c r="A8458" s="408">
        <v>96733</v>
      </c>
      <c r="B8458" s="409" t="s">
        <v>5049</v>
      </c>
      <c r="C8458" s="408" t="s">
        <v>13</v>
      </c>
      <c r="D8458" s="408">
        <v>81.069999999999993</v>
      </c>
    </row>
    <row r="8459" spans="1:4" ht="67.5">
      <c r="A8459" s="408">
        <v>96734</v>
      </c>
      <c r="B8459" s="409" t="s">
        <v>5050</v>
      </c>
      <c r="C8459" s="408" t="s">
        <v>13</v>
      </c>
      <c r="D8459" s="408">
        <v>112.61</v>
      </c>
    </row>
    <row r="8460" spans="1:4" ht="67.5">
      <c r="A8460" s="408">
        <v>96735</v>
      </c>
      <c r="B8460" s="409" t="s">
        <v>5051</v>
      </c>
      <c r="C8460" s="408" t="s">
        <v>13</v>
      </c>
      <c r="D8460" s="408">
        <v>146.85</v>
      </c>
    </row>
    <row r="8461" spans="1:4" ht="40.5">
      <c r="A8461" s="408">
        <v>96794</v>
      </c>
      <c r="B8461" s="409" t="s">
        <v>5081</v>
      </c>
      <c r="C8461" s="408" t="s">
        <v>13</v>
      </c>
      <c r="D8461" s="408">
        <v>5.75</v>
      </c>
    </row>
    <row r="8462" spans="1:4" ht="40.5">
      <c r="A8462" s="408">
        <v>96795</v>
      </c>
      <c r="B8462" s="409" t="s">
        <v>5082</v>
      </c>
      <c r="C8462" s="408" t="s">
        <v>13</v>
      </c>
      <c r="D8462" s="408">
        <v>7.29</v>
      </c>
    </row>
    <row r="8463" spans="1:4" ht="40.5">
      <c r="A8463" s="408">
        <v>96796</v>
      </c>
      <c r="B8463" s="409" t="s">
        <v>5083</v>
      </c>
      <c r="C8463" s="408" t="s">
        <v>13</v>
      </c>
      <c r="D8463" s="408">
        <v>10.11</v>
      </c>
    </row>
    <row r="8464" spans="1:4" ht="40.5">
      <c r="A8464" s="408">
        <v>96797</v>
      </c>
      <c r="B8464" s="409" t="s">
        <v>5084</v>
      </c>
      <c r="C8464" s="408" t="s">
        <v>13</v>
      </c>
      <c r="D8464" s="408">
        <v>15.13</v>
      </c>
    </row>
    <row r="8465" spans="1:4" ht="40.5">
      <c r="A8465" s="408">
        <v>96798</v>
      </c>
      <c r="B8465" s="409" t="s">
        <v>5085</v>
      </c>
      <c r="C8465" s="408" t="s">
        <v>13</v>
      </c>
      <c r="D8465" s="408">
        <v>5.86</v>
      </c>
    </row>
    <row r="8466" spans="1:4" ht="40.5">
      <c r="A8466" s="408">
        <v>96799</v>
      </c>
      <c r="B8466" s="409" t="s">
        <v>5086</v>
      </c>
      <c r="C8466" s="408" t="s">
        <v>13</v>
      </c>
      <c r="D8466" s="408">
        <v>7.88</v>
      </c>
    </row>
    <row r="8467" spans="1:4" ht="40.5">
      <c r="A8467" s="408">
        <v>96800</v>
      </c>
      <c r="B8467" s="409" t="s">
        <v>5087</v>
      </c>
      <c r="C8467" s="408" t="s">
        <v>13</v>
      </c>
      <c r="D8467" s="408">
        <v>11.32</v>
      </c>
    </row>
    <row r="8468" spans="1:4" ht="40.5">
      <c r="A8468" s="408">
        <v>96801</v>
      </c>
      <c r="B8468" s="409" t="s">
        <v>5088</v>
      </c>
      <c r="C8468" s="408" t="s">
        <v>13</v>
      </c>
      <c r="D8468" s="408">
        <v>17.190000000000001</v>
      </c>
    </row>
    <row r="8469" spans="1:4" ht="67.5">
      <c r="A8469" s="408">
        <v>97327</v>
      </c>
      <c r="B8469" s="409" t="s">
        <v>12174</v>
      </c>
      <c r="C8469" s="408" t="s">
        <v>13</v>
      </c>
      <c r="D8469" s="408">
        <v>22.77</v>
      </c>
    </row>
    <row r="8470" spans="1:4" ht="67.5">
      <c r="A8470" s="408">
        <v>97328</v>
      </c>
      <c r="B8470" s="409" t="s">
        <v>6500</v>
      </c>
      <c r="C8470" s="408" t="s">
        <v>13</v>
      </c>
      <c r="D8470" s="408">
        <v>38.53</v>
      </c>
    </row>
    <row r="8471" spans="1:4" ht="67.5">
      <c r="A8471" s="408">
        <v>97329</v>
      </c>
      <c r="B8471" s="409" t="s">
        <v>6501</v>
      </c>
      <c r="C8471" s="408" t="s">
        <v>13</v>
      </c>
      <c r="D8471" s="408">
        <v>30.73</v>
      </c>
    </row>
    <row r="8472" spans="1:4" ht="67.5">
      <c r="A8472" s="408">
        <v>97330</v>
      </c>
      <c r="B8472" s="409" t="s">
        <v>6502</v>
      </c>
      <c r="C8472" s="408" t="s">
        <v>13</v>
      </c>
      <c r="D8472" s="408">
        <v>65.73</v>
      </c>
    </row>
    <row r="8473" spans="1:4" ht="67.5">
      <c r="A8473" s="408">
        <v>97331</v>
      </c>
      <c r="B8473" s="409" t="s">
        <v>6503</v>
      </c>
      <c r="C8473" s="408" t="s">
        <v>13</v>
      </c>
      <c r="D8473" s="408">
        <v>23</v>
      </c>
    </row>
    <row r="8474" spans="1:4" ht="67.5">
      <c r="A8474" s="408">
        <v>97332</v>
      </c>
      <c r="B8474" s="409" t="s">
        <v>6504</v>
      </c>
      <c r="C8474" s="408" t="s">
        <v>13</v>
      </c>
      <c r="D8474" s="408">
        <v>38.799999999999997</v>
      </c>
    </row>
    <row r="8475" spans="1:4" ht="67.5">
      <c r="A8475" s="408">
        <v>97333</v>
      </c>
      <c r="B8475" s="409" t="s">
        <v>6505</v>
      </c>
      <c r="C8475" s="408" t="s">
        <v>13</v>
      </c>
      <c r="D8475" s="408">
        <v>49.25</v>
      </c>
    </row>
    <row r="8476" spans="1:4" ht="67.5">
      <c r="A8476" s="408">
        <v>97334</v>
      </c>
      <c r="B8476" s="409" t="s">
        <v>12175</v>
      </c>
      <c r="C8476" s="408" t="s">
        <v>13</v>
      </c>
      <c r="D8476" s="408">
        <v>60.24</v>
      </c>
    </row>
    <row r="8477" spans="1:4" ht="40.5">
      <c r="A8477" s="408">
        <v>97335</v>
      </c>
      <c r="B8477" s="409" t="s">
        <v>6506</v>
      </c>
      <c r="C8477" s="408" t="s">
        <v>13</v>
      </c>
      <c r="D8477" s="408">
        <v>67.94</v>
      </c>
    </row>
    <row r="8478" spans="1:4" ht="40.5">
      <c r="A8478" s="408">
        <v>97336</v>
      </c>
      <c r="B8478" s="409" t="s">
        <v>6507</v>
      </c>
      <c r="C8478" s="408" t="s">
        <v>13</v>
      </c>
      <c r="D8478" s="408">
        <v>86.3</v>
      </c>
    </row>
    <row r="8479" spans="1:4" ht="40.5">
      <c r="A8479" s="408">
        <v>97337</v>
      </c>
      <c r="B8479" s="409" t="s">
        <v>6508</v>
      </c>
      <c r="C8479" s="408" t="s">
        <v>13</v>
      </c>
      <c r="D8479" s="408">
        <v>129.72999999999999</v>
      </c>
    </row>
    <row r="8480" spans="1:4" ht="40.5">
      <c r="A8480" s="408">
        <v>97338</v>
      </c>
      <c r="B8480" s="409" t="s">
        <v>6509</v>
      </c>
      <c r="C8480" s="408" t="s">
        <v>13</v>
      </c>
      <c r="D8480" s="408">
        <v>155.97999999999999</v>
      </c>
    </row>
    <row r="8481" spans="1:4" ht="40.5">
      <c r="A8481" s="408">
        <v>97339</v>
      </c>
      <c r="B8481" s="409" t="s">
        <v>6510</v>
      </c>
      <c r="C8481" s="408" t="s">
        <v>13</v>
      </c>
      <c r="D8481" s="408">
        <v>167.64</v>
      </c>
    </row>
    <row r="8482" spans="1:4" ht="40.5">
      <c r="A8482" s="408">
        <v>97340</v>
      </c>
      <c r="B8482" s="409" t="s">
        <v>6511</v>
      </c>
      <c r="C8482" s="408" t="s">
        <v>13</v>
      </c>
      <c r="D8482" s="408">
        <v>168.21</v>
      </c>
    </row>
    <row r="8483" spans="1:4" ht="54">
      <c r="A8483" s="408">
        <v>97341</v>
      </c>
      <c r="B8483" s="409" t="s">
        <v>6512</v>
      </c>
      <c r="C8483" s="408" t="s">
        <v>13</v>
      </c>
      <c r="D8483" s="408">
        <v>45.19</v>
      </c>
    </row>
    <row r="8484" spans="1:4" ht="54">
      <c r="A8484" s="408">
        <v>97342</v>
      </c>
      <c r="B8484" s="409" t="s">
        <v>6513</v>
      </c>
      <c r="C8484" s="408" t="s">
        <v>13</v>
      </c>
      <c r="D8484" s="408">
        <v>71.180000000000007</v>
      </c>
    </row>
    <row r="8485" spans="1:4" ht="54">
      <c r="A8485" s="408">
        <v>97343</v>
      </c>
      <c r="B8485" s="409" t="s">
        <v>6514</v>
      </c>
      <c r="C8485" s="408" t="s">
        <v>13</v>
      </c>
      <c r="D8485" s="408">
        <v>89.78</v>
      </c>
    </row>
    <row r="8486" spans="1:4" ht="54">
      <c r="A8486" s="408">
        <v>97344</v>
      </c>
      <c r="B8486" s="409" t="s">
        <v>6515</v>
      </c>
      <c r="C8486" s="408" t="s">
        <v>13</v>
      </c>
      <c r="D8486" s="408">
        <v>52.31</v>
      </c>
    </row>
    <row r="8487" spans="1:4" ht="54">
      <c r="A8487" s="408">
        <v>97345</v>
      </c>
      <c r="B8487" s="409" t="s">
        <v>6516</v>
      </c>
      <c r="C8487" s="408" t="s">
        <v>13</v>
      </c>
      <c r="D8487" s="408">
        <v>83.41</v>
      </c>
    </row>
    <row r="8488" spans="1:4" ht="54">
      <c r="A8488" s="408">
        <v>97346</v>
      </c>
      <c r="B8488" s="409" t="s">
        <v>6517</v>
      </c>
      <c r="C8488" s="408" t="s">
        <v>13</v>
      </c>
      <c r="D8488" s="408">
        <v>106.46</v>
      </c>
    </row>
    <row r="8489" spans="1:4" ht="40.5">
      <c r="A8489" s="408">
        <v>97347</v>
      </c>
      <c r="B8489" s="409" t="s">
        <v>6518</v>
      </c>
      <c r="C8489" s="408" t="s">
        <v>13</v>
      </c>
      <c r="D8489" s="408">
        <v>81.87</v>
      </c>
    </row>
    <row r="8490" spans="1:4" ht="40.5">
      <c r="A8490" s="408">
        <v>97348</v>
      </c>
      <c r="B8490" s="409" t="s">
        <v>6519</v>
      </c>
      <c r="C8490" s="408" t="s">
        <v>13</v>
      </c>
      <c r="D8490" s="408">
        <v>113.14</v>
      </c>
    </row>
    <row r="8491" spans="1:4" ht="40.5">
      <c r="A8491" s="408">
        <v>97349</v>
      </c>
      <c r="B8491" s="409" t="s">
        <v>6520</v>
      </c>
      <c r="C8491" s="408" t="s">
        <v>13</v>
      </c>
      <c r="D8491" s="408">
        <v>163.15</v>
      </c>
    </row>
    <row r="8492" spans="1:4" ht="40.5">
      <c r="A8492" s="408">
        <v>97350</v>
      </c>
      <c r="B8492" s="409" t="s">
        <v>6521</v>
      </c>
      <c r="C8492" s="408" t="s">
        <v>13</v>
      </c>
      <c r="D8492" s="408">
        <v>198.12</v>
      </c>
    </row>
    <row r="8493" spans="1:4" ht="40.5">
      <c r="A8493" s="408">
        <v>97351</v>
      </c>
      <c r="B8493" s="409" t="s">
        <v>6522</v>
      </c>
      <c r="C8493" s="408" t="s">
        <v>13</v>
      </c>
      <c r="D8493" s="408">
        <v>273.98</v>
      </c>
    </row>
    <row r="8494" spans="1:4" ht="40.5">
      <c r="A8494" s="408">
        <v>97352</v>
      </c>
      <c r="B8494" s="409" t="s">
        <v>6523</v>
      </c>
      <c r="C8494" s="408" t="s">
        <v>13</v>
      </c>
      <c r="D8494" s="408">
        <v>355.13</v>
      </c>
    </row>
    <row r="8495" spans="1:4" ht="54">
      <c r="A8495" s="408">
        <v>97353</v>
      </c>
      <c r="B8495" s="409" t="s">
        <v>6524</v>
      </c>
      <c r="C8495" s="408" t="s">
        <v>13</v>
      </c>
      <c r="D8495" s="408">
        <v>53.44</v>
      </c>
    </row>
    <row r="8496" spans="1:4" ht="54">
      <c r="A8496" s="408">
        <v>97354</v>
      </c>
      <c r="B8496" s="409" t="s">
        <v>6525</v>
      </c>
      <c r="C8496" s="408" t="s">
        <v>13</v>
      </c>
      <c r="D8496" s="408">
        <v>85.11</v>
      </c>
    </row>
    <row r="8497" spans="1:4" ht="54">
      <c r="A8497" s="408">
        <v>97355</v>
      </c>
      <c r="B8497" s="409" t="s">
        <v>6526</v>
      </c>
      <c r="C8497" s="408" t="s">
        <v>13</v>
      </c>
      <c r="D8497" s="408">
        <v>116.62</v>
      </c>
    </row>
    <row r="8498" spans="1:4" ht="54">
      <c r="A8498" s="408">
        <v>97356</v>
      </c>
      <c r="B8498" s="409" t="s">
        <v>6527</v>
      </c>
      <c r="C8498" s="408" t="s">
        <v>13</v>
      </c>
      <c r="D8498" s="408">
        <v>60.56</v>
      </c>
    </row>
    <row r="8499" spans="1:4" ht="54">
      <c r="A8499" s="408">
        <v>97357</v>
      </c>
      <c r="B8499" s="409" t="s">
        <v>6528</v>
      </c>
      <c r="C8499" s="408" t="s">
        <v>13</v>
      </c>
      <c r="D8499" s="408">
        <v>97.34</v>
      </c>
    </row>
    <row r="8500" spans="1:4" ht="54">
      <c r="A8500" s="408">
        <v>97358</v>
      </c>
      <c r="B8500" s="409" t="s">
        <v>6529</v>
      </c>
      <c r="C8500" s="408" t="s">
        <v>13</v>
      </c>
      <c r="D8500" s="408">
        <v>133.30000000000001</v>
      </c>
    </row>
    <row r="8501" spans="1:4" ht="67.5">
      <c r="A8501" s="408">
        <v>97498</v>
      </c>
      <c r="B8501" s="409" t="s">
        <v>6212</v>
      </c>
      <c r="C8501" s="408" t="s">
        <v>13</v>
      </c>
      <c r="D8501" s="408">
        <v>28.58</v>
      </c>
    </row>
    <row r="8502" spans="1:4" ht="67.5">
      <c r="A8502" s="408">
        <v>97535</v>
      </c>
      <c r="B8502" s="409" t="s">
        <v>6213</v>
      </c>
      <c r="C8502" s="408" t="s">
        <v>13</v>
      </c>
      <c r="D8502" s="408">
        <v>31.83</v>
      </c>
    </row>
    <row r="8503" spans="1:4" ht="67.5">
      <c r="A8503" s="408">
        <v>97536</v>
      </c>
      <c r="B8503" s="409" t="s">
        <v>6214</v>
      </c>
      <c r="C8503" s="408" t="s">
        <v>13</v>
      </c>
      <c r="D8503" s="408">
        <v>39.28</v>
      </c>
    </row>
    <row r="8504" spans="1:4" ht="27">
      <c r="A8504" s="408">
        <v>72293</v>
      </c>
      <c r="B8504" s="409" t="s">
        <v>131</v>
      </c>
      <c r="C8504" s="408" t="s">
        <v>29</v>
      </c>
      <c r="D8504" s="408">
        <v>5.05</v>
      </c>
    </row>
    <row r="8505" spans="1:4" ht="27">
      <c r="A8505" s="408">
        <v>72294</v>
      </c>
      <c r="B8505" s="409" t="s">
        <v>132</v>
      </c>
      <c r="C8505" s="408" t="s">
        <v>29</v>
      </c>
      <c r="D8505" s="408">
        <v>7.58</v>
      </c>
    </row>
    <row r="8506" spans="1:4" ht="27">
      <c r="A8506" s="408">
        <v>72295</v>
      </c>
      <c r="B8506" s="409" t="s">
        <v>133</v>
      </c>
      <c r="C8506" s="408" t="s">
        <v>29</v>
      </c>
      <c r="D8506" s="408">
        <v>10.45</v>
      </c>
    </row>
    <row r="8507" spans="1:4" ht="27">
      <c r="A8507" s="408">
        <v>72306</v>
      </c>
      <c r="B8507" s="409" t="s">
        <v>134</v>
      </c>
      <c r="C8507" s="408" t="s">
        <v>29</v>
      </c>
      <c r="D8507" s="408">
        <v>140.72</v>
      </c>
    </row>
    <row r="8508" spans="1:4" ht="27">
      <c r="A8508" s="408">
        <v>72307</v>
      </c>
      <c r="B8508" s="409" t="s">
        <v>135</v>
      </c>
      <c r="C8508" s="408" t="s">
        <v>29</v>
      </c>
      <c r="D8508" s="408">
        <v>195.73</v>
      </c>
    </row>
    <row r="8509" spans="1:4" ht="27">
      <c r="A8509" s="408">
        <v>72313</v>
      </c>
      <c r="B8509" s="409" t="s">
        <v>136</v>
      </c>
      <c r="C8509" s="408" t="s">
        <v>29</v>
      </c>
      <c r="D8509" s="408">
        <v>447.81</v>
      </c>
    </row>
    <row r="8510" spans="1:4" ht="27">
      <c r="A8510" s="408">
        <v>72482</v>
      </c>
      <c r="B8510" s="409" t="s">
        <v>144</v>
      </c>
      <c r="C8510" s="408" t="s">
        <v>29</v>
      </c>
      <c r="D8510" s="408">
        <v>194.89</v>
      </c>
    </row>
    <row r="8511" spans="1:4" ht="27">
      <c r="A8511" s="408">
        <v>72619</v>
      </c>
      <c r="B8511" s="409" t="s">
        <v>147</v>
      </c>
      <c r="C8511" s="408" t="s">
        <v>29</v>
      </c>
      <c r="D8511" s="408">
        <v>81.540000000000006</v>
      </c>
    </row>
    <row r="8512" spans="1:4" ht="27">
      <c r="A8512" s="408">
        <v>72620</v>
      </c>
      <c r="B8512" s="409" t="s">
        <v>148</v>
      </c>
      <c r="C8512" s="408" t="s">
        <v>29</v>
      </c>
      <c r="D8512" s="408">
        <v>140.86000000000001</v>
      </c>
    </row>
    <row r="8513" spans="1:4" ht="27">
      <c r="A8513" s="408">
        <v>72621</v>
      </c>
      <c r="B8513" s="409" t="s">
        <v>149</v>
      </c>
      <c r="C8513" s="408" t="s">
        <v>29</v>
      </c>
      <c r="D8513" s="408">
        <v>224.78</v>
      </c>
    </row>
    <row r="8514" spans="1:4" ht="27">
      <c r="A8514" s="408">
        <v>72667</v>
      </c>
      <c r="B8514" s="409" t="s">
        <v>150</v>
      </c>
      <c r="C8514" s="408" t="s">
        <v>29</v>
      </c>
      <c r="D8514" s="408">
        <v>115.28</v>
      </c>
    </row>
    <row r="8515" spans="1:4" ht="27">
      <c r="A8515" s="408">
        <v>72668</v>
      </c>
      <c r="B8515" s="409" t="s">
        <v>151</v>
      </c>
      <c r="C8515" s="408" t="s">
        <v>29</v>
      </c>
      <c r="D8515" s="408">
        <v>114.56</v>
      </c>
    </row>
    <row r="8516" spans="1:4" ht="27">
      <c r="A8516" s="408">
        <v>72669</v>
      </c>
      <c r="B8516" s="409" t="s">
        <v>152</v>
      </c>
      <c r="C8516" s="408" t="s">
        <v>29</v>
      </c>
      <c r="D8516" s="408">
        <v>118.7</v>
      </c>
    </row>
    <row r="8517" spans="1:4" ht="27">
      <c r="A8517" s="408">
        <v>72681</v>
      </c>
      <c r="B8517" s="409" t="s">
        <v>153</v>
      </c>
      <c r="C8517" s="408" t="s">
        <v>29</v>
      </c>
      <c r="D8517" s="408">
        <v>79.739999999999995</v>
      </c>
    </row>
    <row r="8518" spans="1:4" ht="27">
      <c r="A8518" s="408">
        <v>72682</v>
      </c>
      <c r="B8518" s="409" t="s">
        <v>154</v>
      </c>
      <c r="C8518" s="408" t="s">
        <v>29</v>
      </c>
      <c r="D8518" s="408">
        <v>157.41</v>
      </c>
    </row>
    <row r="8519" spans="1:4" ht="27">
      <c r="A8519" s="408">
        <v>72683</v>
      </c>
      <c r="B8519" s="409" t="s">
        <v>155</v>
      </c>
      <c r="C8519" s="408" t="s">
        <v>29</v>
      </c>
      <c r="D8519" s="408">
        <v>251.02</v>
      </c>
    </row>
    <row r="8520" spans="1:4" ht="27">
      <c r="A8520" s="408">
        <v>72719</v>
      </c>
      <c r="B8520" s="409" t="s">
        <v>156</v>
      </c>
      <c r="C8520" s="408" t="s">
        <v>29</v>
      </c>
      <c r="D8520" s="408">
        <v>175.91</v>
      </c>
    </row>
    <row r="8521" spans="1:4" ht="27">
      <c r="A8521" s="408">
        <v>72720</v>
      </c>
      <c r="B8521" s="409" t="s">
        <v>157</v>
      </c>
      <c r="C8521" s="408" t="s">
        <v>29</v>
      </c>
      <c r="D8521" s="408">
        <v>240.47</v>
      </c>
    </row>
    <row r="8522" spans="1:4" ht="27">
      <c r="A8522" s="408">
        <v>72721</v>
      </c>
      <c r="B8522" s="409" t="s">
        <v>158</v>
      </c>
      <c r="C8522" s="408" t="s">
        <v>29</v>
      </c>
      <c r="D8522" s="408">
        <v>512.27</v>
      </c>
    </row>
    <row r="8523" spans="1:4" ht="54">
      <c r="A8523" s="408">
        <v>89358</v>
      </c>
      <c r="B8523" s="409" t="s">
        <v>2308</v>
      </c>
      <c r="C8523" s="408" t="s">
        <v>29</v>
      </c>
      <c r="D8523" s="408">
        <v>5.24</v>
      </c>
    </row>
    <row r="8524" spans="1:4" ht="54">
      <c r="A8524" s="408">
        <v>89359</v>
      </c>
      <c r="B8524" s="409" t="s">
        <v>2309</v>
      </c>
      <c r="C8524" s="408" t="s">
        <v>29</v>
      </c>
      <c r="D8524" s="408">
        <v>5.46</v>
      </c>
    </row>
    <row r="8525" spans="1:4" ht="40.5">
      <c r="A8525" s="408">
        <v>89360</v>
      </c>
      <c r="B8525" s="409" t="s">
        <v>2310</v>
      </c>
      <c r="C8525" s="408" t="s">
        <v>29</v>
      </c>
      <c r="D8525" s="408">
        <v>6.4</v>
      </c>
    </row>
    <row r="8526" spans="1:4" ht="40.5">
      <c r="A8526" s="408">
        <v>89361</v>
      </c>
      <c r="B8526" s="409" t="s">
        <v>2311</v>
      </c>
      <c r="C8526" s="408" t="s">
        <v>29</v>
      </c>
      <c r="D8526" s="408">
        <v>6.03</v>
      </c>
    </row>
    <row r="8527" spans="1:4" ht="54">
      <c r="A8527" s="408">
        <v>89362</v>
      </c>
      <c r="B8527" s="409" t="s">
        <v>2312</v>
      </c>
      <c r="C8527" s="408" t="s">
        <v>29</v>
      </c>
      <c r="D8527" s="408">
        <v>6.22</v>
      </c>
    </row>
    <row r="8528" spans="1:4" ht="54">
      <c r="A8528" s="408">
        <v>89363</v>
      </c>
      <c r="B8528" s="409" t="s">
        <v>2313</v>
      </c>
      <c r="C8528" s="408" t="s">
        <v>29</v>
      </c>
      <c r="D8528" s="408">
        <v>6.7</v>
      </c>
    </row>
    <row r="8529" spans="1:4" ht="40.5">
      <c r="A8529" s="408">
        <v>89364</v>
      </c>
      <c r="B8529" s="409" t="s">
        <v>2314</v>
      </c>
      <c r="C8529" s="408" t="s">
        <v>29</v>
      </c>
      <c r="D8529" s="408">
        <v>7.69</v>
      </c>
    </row>
    <row r="8530" spans="1:4" ht="40.5">
      <c r="A8530" s="408">
        <v>89365</v>
      </c>
      <c r="B8530" s="409" t="s">
        <v>2315</v>
      </c>
      <c r="C8530" s="408" t="s">
        <v>29</v>
      </c>
      <c r="D8530" s="408">
        <v>7.25</v>
      </c>
    </row>
    <row r="8531" spans="1:4" ht="54">
      <c r="A8531" s="408">
        <v>89366</v>
      </c>
      <c r="B8531" s="409" t="s">
        <v>2316</v>
      </c>
      <c r="C8531" s="408" t="s">
        <v>29</v>
      </c>
      <c r="D8531" s="408">
        <v>10.3</v>
      </c>
    </row>
    <row r="8532" spans="1:4" ht="54">
      <c r="A8532" s="408">
        <v>89367</v>
      </c>
      <c r="B8532" s="409" t="s">
        <v>2317</v>
      </c>
      <c r="C8532" s="408" t="s">
        <v>29</v>
      </c>
      <c r="D8532" s="408">
        <v>8.34</v>
      </c>
    </row>
    <row r="8533" spans="1:4" ht="54">
      <c r="A8533" s="408">
        <v>89368</v>
      </c>
      <c r="B8533" s="409" t="s">
        <v>2318</v>
      </c>
      <c r="C8533" s="408" t="s">
        <v>29</v>
      </c>
      <c r="D8533" s="408">
        <v>9.68</v>
      </c>
    </row>
    <row r="8534" spans="1:4" ht="40.5">
      <c r="A8534" s="408">
        <v>89369</v>
      </c>
      <c r="B8534" s="409" t="s">
        <v>2319</v>
      </c>
      <c r="C8534" s="408" t="s">
        <v>29</v>
      </c>
      <c r="D8534" s="408">
        <v>11.34</v>
      </c>
    </row>
    <row r="8535" spans="1:4" ht="40.5">
      <c r="A8535" s="408">
        <v>89370</v>
      </c>
      <c r="B8535" s="409" t="s">
        <v>2320</v>
      </c>
      <c r="C8535" s="408" t="s">
        <v>29</v>
      </c>
      <c r="D8535" s="408">
        <v>9.4</v>
      </c>
    </row>
    <row r="8536" spans="1:4" ht="40.5">
      <c r="A8536" s="408">
        <v>89371</v>
      </c>
      <c r="B8536" s="409" t="s">
        <v>538</v>
      </c>
      <c r="C8536" s="408" t="s">
        <v>29</v>
      </c>
      <c r="D8536" s="408">
        <v>3.87</v>
      </c>
    </row>
    <row r="8537" spans="1:4" ht="40.5">
      <c r="A8537" s="408">
        <v>89372</v>
      </c>
      <c r="B8537" s="409" t="s">
        <v>2321</v>
      </c>
      <c r="C8537" s="408" t="s">
        <v>29</v>
      </c>
      <c r="D8537" s="408">
        <v>8.2899999999999991</v>
      </c>
    </row>
    <row r="8538" spans="1:4" ht="54">
      <c r="A8538" s="408">
        <v>89373</v>
      </c>
      <c r="B8538" s="409" t="s">
        <v>539</v>
      </c>
      <c r="C8538" s="408" t="s">
        <v>29</v>
      </c>
      <c r="D8538" s="408">
        <v>4.2699999999999996</v>
      </c>
    </row>
    <row r="8539" spans="1:4" ht="54">
      <c r="A8539" s="408">
        <v>89374</v>
      </c>
      <c r="B8539" s="409" t="s">
        <v>2322</v>
      </c>
      <c r="C8539" s="408" t="s">
        <v>29</v>
      </c>
      <c r="D8539" s="408">
        <v>6.67</v>
      </c>
    </row>
    <row r="8540" spans="1:4" ht="40.5">
      <c r="A8540" s="408">
        <v>89375</v>
      </c>
      <c r="B8540" s="409" t="s">
        <v>540</v>
      </c>
      <c r="C8540" s="408" t="s">
        <v>29</v>
      </c>
      <c r="D8540" s="408">
        <v>8.11</v>
      </c>
    </row>
    <row r="8541" spans="1:4" ht="54">
      <c r="A8541" s="408">
        <v>89376</v>
      </c>
      <c r="B8541" s="409" t="s">
        <v>2323</v>
      </c>
      <c r="C8541" s="408" t="s">
        <v>29</v>
      </c>
      <c r="D8541" s="408">
        <v>3.91</v>
      </c>
    </row>
    <row r="8542" spans="1:4" ht="54">
      <c r="A8542" s="408">
        <v>89377</v>
      </c>
      <c r="B8542" s="409" t="s">
        <v>2324</v>
      </c>
      <c r="C8542" s="408" t="s">
        <v>29</v>
      </c>
      <c r="D8542" s="408">
        <v>6.05</v>
      </c>
    </row>
    <row r="8543" spans="1:4" ht="40.5">
      <c r="A8543" s="408">
        <v>89378</v>
      </c>
      <c r="B8543" s="409" t="s">
        <v>541</v>
      </c>
      <c r="C8543" s="408" t="s">
        <v>29</v>
      </c>
      <c r="D8543" s="408">
        <v>4.5999999999999996</v>
      </c>
    </row>
    <row r="8544" spans="1:4" ht="40.5">
      <c r="A8544" s="408">
        <v>89379</v>
      </c>
      <c r="B8544" s="409" t="s">
        <v>2325</v>
      </c>
      <c r="C8544" s="408" t="s">
        <v>29</v>
      </c>
      <c r="D8544" s="408">
        <v>10.49</v>
      </c>
    </row>
    <row r="8545" spans="1:4" ht="54">
      <c r="A8545" s="408">
        <v>89380</v>
      </c>
      <c r="B8545" s="409" t="s">
        <v>542</v>
      </c>
      <c r="C8545" s="408" t="s">
        <v>29</v>
      </c>
      <c r="D8545" s="408">
        <v>6.41</v>
      </c>
    </row>
    <row r="8546" spans="1:4" ht="54">
      <c r="A8546" s="408">
        <v>89381</v>
      </c>
      <c r="B8546" s="409" t="s">
        <v>2326</v>
      </c>
      <c r="C8546" s="408" t="s">
        <v>29</v>
      </c>
      <c r="D8546" s="408">
        <v>8.32</v>
      </c>
    </row>
    <row r="8547" spans="1:4" ht="40.5">
      <c r="A8547" s="408">
        <v>89382</v>
      </c>
      <c r="B8547" s="409" t="s">
        <v>543</v>
      </c>
      <c r="C8547" s="408" t="s">
        <v>29</v>
      </c>
      <c r="D8547" s="408">
        <v>9.67</v>
      </c>
    </row>
    <row r="8548" spans="1:4" ht="54">
      <c r="A8548" s="408">
        <v>89383</v>
      </c>
      <c r="B8548" s="409" t="s">
        <v>2327</v>
      </c>
      <c r="C8548" s="408" t="s">
        <v>29</v>
      </c>
      <c r="D8548" s="408">
        <v>4.66</v>
      </c>
    </row>
    <row r="8549" spans="1:4" ht="54">
      <c r="A8549" s="408">
        <v>89384</v>
      </c>
      <c r="B8549" s="409" t="s">
        <v>2328</v>
      </c>
      <c r="C8549" s="408" t="s">
        <v>29</v>
      </c>
      <c r="D8549" s="408">
        <v>8.42</v>
      </c>
    </row>
    <row r="8550" spans="1:4" ht="54">
      <c r="A8550" s="408">
        <v>89385</v>
      </c>
      <c r="B8550" s="409" t="s">
        <v>2329</v>
      </c>
      <c r="C8550" s="408" t="s">
        <v>29</v>
      </c>
      <c r="D8550" s="408">
        <v>5.12</v>
      </c>
    </row>
    <row r="8551" spans="1:4" ht="40.5">
      <c r="A8551" s="408">
        <v>89386</v>
      </c>
      <c r="B8551" s="409" t="s">
        <v>544</v>
      </c>
      <c r="C8551" s="408" t="s">
        <v>29</v>
      </c>
      <c r="D8551" s="408">
        <v>6.18</v>
      </c>
    </row>
    <row r="8552" spans="1:4" ht="40.5">
      <c r="A8552" s="408">
        <v>89387</v>
      </c>
      <c r="B8552" s="409" t="s">
        <v>2330</v>
      </c>
      <c r="C8552" s="408" t="s">
        <v>29</v>
      </c>
      <c r="D8552" s="408">
        <v>20.239999999999998</v>
      </c>
    </row>
    <row r="8553" spans="1:4" ht="54">
      <c r="A8553" s="408">
        <v>89388</v>
      </c>
      <c r="B8553" s="409" t="s">
        <v>545</v>
      </c>
      <c r="C8553" s="408" t="s">
        <v>29</v>
      </c>
      <c r="D8553" s="408">
        <v>7.77</v>
      </c>
    </row>
    <row r="8554" spans="1:4" ht="54">
      <c r="A8554" s="408">
        <v>89389</v>
      </c>
      <c r="B8554" s="409" t="s">
        <v>2331</v>
      </c>
      <c r="C8554" s="408" t="s">
        <v>29</v>
      </c>
      <c r="D8554" s="408">
        <v>8.31</v>
      </c>
    </row>
    <row r="8555" spans="1:4" ht="40.5">
      <c r="A8555" s="408">
        <v>89390</v>
      </c>
      <c r="B8555" s="409" t="s">
        <v>546</v>
      </c>
      <c r="C8555" s="408" t="s">
        <v>29</v>
      </c>
      <c r="D8555" s="408">
        <v>14.11</v>
      </c>
    </row>
    <row r="8556" spans="1:4" ht="54">
      <c r="A8556" s="408">
        <v>89391</v>
      </c>
      <c r="B8556" s="409" t="s">
        <v>2332</v>
      </c>
      <c r="C8556" s="408" t="s">
        <v>29</v>
      </c>
      <c r="D8556" s="408">
        <v>6.11</v>
      </c>
    </row>
    <row r="8557" spans="1:4" ht="54">
      <c r="A8557" s="408">
        <v>89392</v>
      </c>
      <c r="B8557" s="409" t="s">
        <v>2333</v>
      </c>
      <c r="C8557" s="408" t="s">
        <v>29</v>
      </c>
      <c r="D8557" s="408">
        <v>16.53</v>
      </c>
    </row>
    <row r="8558" spans="1:4" ht="40.5">
      <c r="A8558" s="408">
        <v>89393</v>
      </c>
      <c r="B8558" s="409" t="s">
        <v>547</v>
      </c>
      <c r="C8558" s="408" t="s">
        <v>29</v>
      </c>
      <c r="D8558" s="408">
        <v>7.26</v>
      </c>
    </row>
    <row r="8559" spans="1:4" ht="54">
      <c r="A8559" s="408">
        <v>89394</v>
      </c>
      <c r="B8559" s="409" t="s">
        <v>2334</v>
      </c>
      <c r="C8559" s="408" t="s">
        <v>29</v>
      </c>
      <c r="D8559" s="408">
        <v>12.77</v>
      </c>
    </row>
    <row r="8560" spans="1:4" ht="40.5">
      <c r="A8560" s="408">
        <v>89395</v>
      </c>
      <c r="B8560" s="409" t="s">
        <v>548</v>
      </c>
      <c r="C8560" s="408" t="s">
        <v>29</v>
      </c>
      <c r="D8560" s="408">
        <v>8.6300000000000008</v>
      </c>
    </row>
    <row r="8561" spans="1:4" ht="54">
      <c r="A8561" s="408">
        <v>89396</v>
      </c>
      <c r="B8561" s="409" t="s">
        <v>2335</v>
      </c>
      <c r="C8561" s="408" t="s">
        <v>29</v>
      </c>
      <c r="D8561" s="408">
        <v>13.35</v>
      </c>
    </row>
    <row r="8562" spans="1:4" ht="54">
      <c r="A8562" s="408">
        <v>89397</v>
      </c>
      <c r="B8562" s="409" t="s">
        <v>2336</v>
      </c>
      <c r="C8562" s="408" t="s">
        <v>29</v>
      </c>
      <c r="D8562" s="408">
        <v>9.89</v>
      </c>
    </row>
    <row r="8563" spans="1:4" ht="40.5">
      <c r="A8563" s="408">
        <v>89398</v>
      </c>
      <c r="B8563" s="409" t="s">
        <v>549</v>
      </c>
      <c r="C8563" s="408" t="s">
        <v>29</v>
      </c>
      <c r="D8563" s="408">
        <v>12.11</v>
      </c>
    </row>
    <row r="8564" spans="1:4" ht="54">
      <c r="A8564" s="408">
        <v>89399</v>
      </c>
      <c r="B8564" s="409" t="s">
        <v>2337</v>
      </c>
      <c r="C8564" s="408" t="s">
        <v>29</v>
      </c>
      <c r="D8564" s="408">
        <v>20.12</v>
      </c>
    </row>
    <row r="8565" spans="1:4" ht="54">
      <c r="A8565" s="408">
        <v>89400</v>
      </c>
      <c r="B8565" s="409" t="s">
        <v>2338</v>
      </c>
      <c r="C8565" s="408" t="s">
        <v>29</v>
      </c>
      <c r="D8565" s="408">
        <v>13.36</v>
      </c>
    </row>
    <row r="8566" spans="1:4" ht="54">
      <c r="A8566" s="408">
        <v>89404</v>
      </c>
      <c r="B8566" s="409" t="s">
        <v>2342</v>
      </c>
      <c r="C8566" s="408" t="s">
        <v>29</v>
      </c>
      <c r="D8566" s="408">
        <v>3.47</v>
      </c>
    </row>
    <row r="8567" spans="1:4" ht="54">
      <c r="A8567" s="408">
        <v>89405</v>
      </c>
      <c r="B8567" s="409" t="s">
        <v>2343</v>
      </c>
      <c r="C8567" s="408" t="s">
        <v>29</v>
      </c>
      <c r="D8567" s="408">
        <v>3.69</v>
      </c>
    </row>
    <row r="8568" spans="1:4" ht="54">
      <c r="A8568" s="408">
        <v>89406</v>
      </c>
      <c r="B8568" s="409" t="s">
        <v>2344</v>
      </c>
      <c r="C8568" s="408" t="s">
        <v>29</v>
      </c>
      <c r="D8568" s="408">
        <v>4.63</v>
      </c>
    </row>
    <row r="8569" spans="1:4" ht="54">
      <c r="A8569" s="408">
        <v>89407</v>
      </c>
      <c r="B8569" s="409" t="s">
        <v>2345</v>
      </c>
      <c r="C8569" s="408" t="s">
        <v>29</v>
      </c>
      <c r="D8569" s="408">
        <v>4.26</v>
      </c>
    </row>
    <row r="8570" spans="1:4" ht="54">
      <c r="A8570" s="408">
        <v>89408</v>
      </c>
      <c r="B8570" s="409" t="s">
        <v>2346</v>
      </c>
      <c r="C8570" s="408" t="s">
        <v>29</v>
      </c>
      <c r="D8570" s="408">
        <v>4.18</v>
      </c>
    </row>
    <row r="8571" spans="1:4" ht="54">
      <c r="A8571" s="408">
        <v>89409</v>
      </c>
      <c r="B8571" s="409" t="s">
        <v>2347</v>
      </c>
      <c r="C8571" s="408" t="s">
        <v>29</v>
      </c>
      <c r="D8571" s="408">
        <v>4.66</v>
      </c>
    </row>
    <row r="8572" spans="1:4" ht="54">
      <c r="A8572" s="408">
        <v>89410</v>
      </c>
      <c r="B8572" s="409" t="s">
        <v>2348</v>
      </c>
      <c r="C8572" s="408" t="s">
        <v>29</v>
      </c>
      <c r="D8572" s="408">
        <v>5.65</v>
      </c>
    </row>
    <row r="8573" spans="1:4" ht="54">
      <c r="A8573" s="408">
        <v>89411</v>
      </c>
      <c r="B8573" s="409" t="s">
        <v>2349</v>
      </c>
      <c r="C8573" s="408" t="s">
        <v>29</v>
      </c>
      <c r="D8573" s="408">
        <v>5.21</v>
      </c>
    </row>
    <row r="8574" spans="1:4" ht="54">
      <c r="A8574" s="408">
        <v>89412</v>
      </c>
      <c r="B8574" s="409" t="s">
        <v>2350</v>
      </c>
      <c r="C8574" s="408" t="s">
        <v>29</v>
      </c>
      <c r="D8574" s="408">
        <v>5.81</v>
      </c>
    </row>
    <row r="8575" spans="1:4" ht="54">
      <c r="A8575" s="408">
        <v>89413</v>
      </c>
      <c r="B8575" s="409" t="s">
        <v>2351</v>
      </c>
      <c r="C8575" s="408" t="s">
        <v>29</v>
      </c>
      <c r="D8575" s="408">
        <v>5.9</v>
      </c>
    </row>
    <row r="8576" spans="1:4" ht="54">
      <c r="A8576" s="408">
        <v>89414</v>
      </c>
      <c r="B8576" s="409" t="s">
        <v>2352</v>
      </c>
      <c r="C8576" s="408" t="s">
        <v>29</v>
      </c>
      <c r="D8576" s="408">
        <v>7.24</v>
      </c>
    </row>
    <row r="8577" spans="1:4" ht="54">
      <c r="A8577" s="408">
        <v>89415</v>
      </c>
      <c r="B8577" s="409" t="s">
        <v>2353</v>
      </c>
      <c r="C8577" s="408" t="s">
        <v>29</v>
      </c>
      <c r="D8577" s="408">
        <v>8.9</v>
      </c>
    </row>
    <row r="8578" spans="1:4" ht="54">
      <c r="A8578" s="408">
        <v>89416</v>
      </c>
      <c r="B8578" s="409" t="s">
        <v>2354</v>
      </c>
      <c r="C8578" s="408" t="s">
        <v>29</v>
      </c>
      <c r="D8578" s="408">
        <v>6.96</v>
      </c>
    </row>
    <row r="8579" spans="1:4" ht="40.5">
      <c r="A8579" s="408">
        <v>89417</v>
      </c>
      <c r="B8579" s="409" t="s">
        <v>2355</v>
      </c>
      <c r="C8579" s="408" t="s">
        <v>29</v>
      </c>
      <c r="D8579" s="408">
        <v>2.71</v>
      </c>
    </row>
    <row r="8580" spans="1:4" ht="54">
      <c r="A8580" s="408">
        <v>89418</v>
      </c>
      <c r="B8580" s="409" t="s">
        <v>2356</v>
      </c>
      <c r="C8580" s="408" t="s">
        <v>29</v>
      </c>
      <c r="D8580" s="408">
        <v>7.13</v>
      </c>
    </row>
    <row r="8581" spans="1:4" ht="54">
      <c r="A8581" s="408">
        <v>89419</v>
      </c>
      <c r="B8581" s="409" t="s">
        <v>550</v>
      </c>
      <c r="C8581" s="408" t="s">
        <v>29</v>
      </c>
      <c r="D8581" s="408">
        <v>3.11</v>
      </c>
    </row>
    <row r="8582" spans="1:4" ht="54">
      <c r="A8582" s="408">
        <v>89420</v>
      </c>
      <c r="B8582" s="409" t="s">
        <v>2357</v>
      </c>
      <c r="C8582" s="408" t="s">
        <v>29</v>
      </c>
      <c r="D8582" s="408">
        <v>5.51</v>
      </c>
    </row>
    <row r="8583" spans="1:4" ht="54">
      <c r="A8583" s="408">
        <v>89421</v>
      </c>
      <c r="B8583" s="409" t="s">
        <v>2358</v>
      </c>
      <c r="C8583" s="408" t="s">
        <v>29</v>
      </c>
      <c r="D8583" s="408">
        <v>6.95</v>
      </c>
    </row>
    <row r="8584" spans="1:4" ht="67.5">
      <c r="A8584" s="408">
        <v>89422</v>
      </c>
      <c r="B8584" s="409" t="s">
        <v>2359</v>
      </c>
      <c r="C8584" s="408" t="s">
        <v>29</v>
      </c>
      <c r="D8584" s="408">
        <v>2.75</v>
      </c>
    </row>
    <row r="8585" spans="1:4" ht="54">
      <c r="A8585" s="408">
        <v>89423</v>
      </c>
      <c r="B8585" s="409" t="s">
        <v>2360</v>
      </c>
      <c r="C8585" s="408" t="s">
        <v>29</v>
      </c>
      <c r="D8585" s="408">
        <v>5.32</v>
      </c>
    </row>
    <row r="8586" spans="1:4" ht="40.5">
      <c r="A8586" s="408">
        <v>89424</v>
      </c>
      <c r="B8586" s="409" t="s">
        <v>2361</v>
      </c>
      <c r="C8586" s="408" t="s">
        <v>29</v>
      </c>
      <c r="D8586" s="408">
        <v>3.22</v>
      </c>
    </row>
    <row r="8587" spans="1:4" ht="54">
      <c r="A8587" s="408">
        <v>89425</v>
      </c>
      <c r="B8587" s="409" t="s">
        <v>2362</v>
      </c>
      <c r="C8587" s="408" t="s">
        <v>29</v>
      </c>
      <c r="D8587" s="408">
        <v>9.11</v>
      </c>
    </row>
    <row r="8588" spans="1:4" ht="54">
      <c r="A8588" s="408">
        <v>89426</v>
      </c>
      <c r="B8588" s="409" t="s">
        <v>551</v>
      </c>
      <c r="C8588" s="408" t="s">
        <v>29</v>
      </c>
      <c r="D8588" s="408">
        <v>5.03</v>
      </c>
    </row>
    <row r="8589" spans="1:4" ht="54">
      <c r="A8589" s="408">
        <v>89427</v>
      </c>
      <c r="B8589" s="409" t="s">
        <v>2363</v>
      </c>
      <c r="C8589" s="408" t="s">
        <v>29</v>
      </c>
      <c r="D8589" s="408">
        <v>6.94</v>
      </c>
    </row>
    <row r="8590" spans="1:4" ht="54">
      <c r="A8590" s="408">
        <v>89428</v>
      </c>
      <c r="B8590" s="409" t="s">
        <v>2364</v>
      </c>
      <c r="C8590" s="408" t="s">
        <v>29</v>
      </c>
      <c r="D8590" s="408">
        <v>8.2899999999999991</v>
      </c>
    </row>
    <row r="8591" spans="1:4" ht="67.5">
      <c r="A8591" s="408">
        <v>89429</v>
      </c>
      <c r="B8591" s="409" t="s">
        <v>2365</v>
      </c>
      <c r="C8591" s="408" t="s">
        <v>29</v>
      </c>
      <c r="D8591" s="408">
        <v>3.28</v>
      </c>
    </row>
    <row r="8592" spans="1:4" ht="54">
      <c r="A8592" s="408">
        <v>89430</v>
      </c>
      <c r="B8592" s="409" t="s">
        <v>2366</v>
      </c>
      <c r="C8592" s="408" t="s">
        <v>29</v>
      </c>
      <c r="D8592" s="408">
        <v>7.04</v>
      </c>
    </row>
    <row r="8593" spans="1:4" ht="40.5">
      <c r="A8593" s="408">
        <v>89431</v>
      </c>
      <c r="B8593" s="409" t="s">
        <v>2367</v>
      </c>
      <c r="C8593" s="408" t="s">
        <v>29</v>
      </c>
      <c r="D8593" s="408">
        <v>4.53</v>
      </c>
    </row>
    <row r="8594" spans="1:4" ht="54">
      <c r="A8594" s="408">
        <v>89432</v>
      </c>
      <c r="B8594" s="409" t="s">
        <v>2368</v>
      </c>
      <c r="C8594" s="408" t="s">
        <v>29</v>
      </c>
      <c r="D8594" s="408">
        <v>18.59</v>
      </c>
    </row>
    <row r="8595" spans="1:4" ht="54">
      <c r="A8595" s="408">
        <v>89433</v>
      </c>
      <c r="B8595" s="409" t="s">
        <v>552</v>
      </c>
      <c r="C8595" s="408" t="s">
        <v>29</v>
      </c>
      <c r="D8595" s="408">
        <v>6.12</v>
      </c>
    </row>
    <row r="8596" spans="1:4" ht="54">
      <c r="A8596" s="408">
        <v>89434</v>
      </c>
      <c r="B8596" s="409" t="s">
        <v>2369</v>
      </c>
      <c r="C8596" s="408" t="s">
        <v>29</v>
      </c>
      <c r="D8596" s="408">
        <v>6.66</v>
      </c>
    </row>
    <row r="8597" spans="1:4" ht="54">
      <c r="A8597" s="408">
        <v>89435</v>
      </c>
      <c r="B8597" s="409" t="s">
        <v>2370</v>
      </c>
      <c r="C8597" s="408" t="s">
        <v>29</v>
      </c>
      <c r="D8597" s="408">
        <v>12.46</v>
      </c>
    </row>
    <row r="8598" spans="1:4" ht="67.5">
      <c r="A8598" s="408">
        <v>89436</v>
      </c>
      <c r="B8598" s="409" t="s">
        <v>2371</v>
      </c>
      <c r="C8598" s="408" t="s">
        <v>29</v>
      </c>
      <c r="D8598" s="408">
        <v>4.46</v>
      </c>
    </row>
    <row r="8599" spans="1:4" ht="54">
      <c r="A8599" s="408">
        <v>89437</v>
      </c>
      <c r="B8599" s="409" t="s">
        <v>2372</v>
      </c>
      <c r="C8599" s="408" t="s">
        <v>29</v>
      </c>
      <c r="D8599" s="408">
        <v>14.88</v>
      </c>
    </row>
    <row r="8600" spans="1:4" ht="40.5">
      <c r="A8600" s="408">
        <v>89438</v>
      </c>
      <c r="B8600" s="409" t="s">
        <v>553</v>
      </c>
      <c r="C8600" s="408" t="s">
        <v>29</v>
      </c>
      <c r="D8600" s="408">
        <v>4.91</v>
      </c>
    </row>
    <row r="8601" spans="1:4" ht="67.5">
      <c r="A8601" s="408">
        <v>89439</v>
      </c>
      <c r="B8601" s="409" t="s">
        <v>2373</v>
      </c>
      <c r="C8601" s="408" t="s">
        <v>29</v>
      </c>
      <c r="D8601" s="408">
        <v>6.17</v>
      </c>
    </row>
    <row r="8602" spans="1:4" ht="40.5">
      <c r="A8602" s="408">
        <v>89440</v>
      </c>
      <c r="B8602" s="409" t="s">
        <v>554</v>
      </c>
      <c r="C8602" s="408" t="s">
        <v>29</v>
      </c>
      <c r="D8602" s="408">
        <v>5.9</v>
      </c>
    </row>
    <row r="8603" spans="1:4" ht="54">
      <c r="A8603" s="408">
        <v>89441</v>
      </c>
      <c r="B8603" s="409" t="s">
        <v>2374</v>
      </c>
      <c r="C8603" s="408" t="s">
        <v>29</v>
      </c>
      <c r="D8603" s="408">
        <v>10.62</v>
      </c>
    </row>
    <row r="8604" spans="1:4" ht="54">
      <c r="A8604" s="408">
        <v>89442</v>
      </c>
      <c r="B8604" s="409" t="s">
        <v>2375</v>
      </c>
      <c r="C8604" s="408" t="s">
        <v>29</v>
      </c>
      <c r="D8604" s="408">
        <v>7.16</v>
      </c>
    </row>
    <row r="8605" spans="1:4" ht="40.5">
      <c r="A8605" s="408">
        <v>89443</v>
      </c>
      <c r="B8605" s="409" t="s">
        <v>555</v>
      </c>
      <c r="C8605" s="408" t="s">
        <v>29</v>
      </c>
      <c r="D8605" s="408">
        <v>8.86</v>
      </c>
    </row>
    <row r="8606" spans="1:4" ht="54">
      <c r="A8606" s="408">
        <v>89444</v>
      </c>
      <c r="B8606" s="409" t="s">
        <v>2376</v>
      </c>
      <c r="C8606" s="408" t="s">
        <v>29</v>
      </c>
      <c r="D8606" s="408">
        <v>16.87</v>
      </c>
    </row>
    <row r="8607" spans="1:4" ht="54">
      <c r="A8607" s="408">
        <v>89445</v>
      </c>
      <c r="B8607" s="409" t="s">
        <v>2377</v>
      </c>
      <c r="C8607" s="408" t="s">
        <v>29</v>
      </c>
      <c r="D8607" s="408">
        <v>10.11</v>
      </c>
    </row>
    <row r="8608" spans="1:4" ht="40.5">
      <c r="A8608" s="408">
        <v>89481</v>
      </c>
      <c r="B8608" s="409" t="s">
        <v>556</v>
      </c>
      <c r="C8608" s="408" t="s">
        <v>29</v>
      </c>
      <c r="D8608" s="408">
        <v>3.15</v>
      </c>
    </row>
    <row r="8609" spans="1:4" ht="40.5">
      <c r="A8609" s="408">
        <v>89485</v>
      </c>
      <c r="B8609" s="409" t="s">
        <v>557</v>
      </c>
      <c r="C8609" s="408" t="s">
        <v>29</v>
      </c>
      <c r="D8609" s="408">
        <v>3.63</v>
      </c>
    </row>
    <row r="8610" spans="1:4" ht="40.5">
      <c r="A8610" s="408">
        <v>89489</v>
      </c>
      <c r="B8610" s="409" t="s">
        <v>558</v>
      </c>
      <c r="C8610" s="408" t="s">
        <v>29</v>
      </c>
      <c r="D8610" s="408">
        <v>4.62</v>
      </c>
    </row>
    <row r="8611" spans="1:4" ht="40.5">
      <c r="A8611" s="408">
        <v>89490</v>
      </c>
      <c r="B8611" s="409" t="s">
        <v>559</v>
      </c>
      <c r="C8611" s="408" t="s">
        <v>29</v>
      </c>
      <c r="D8611" s="408">
        <v>4.18</v>
      </c>
    </row>
    <row r="8612" spans="1:4" ht="40.5">
      <c r="A8612" s="408">
        <v>89492</v>
      </c>
      <c r="B8612" s="409" t="s">
        <v>560</v>
      </c>
      <c r="C8612" s="408" t="s">
        <v>29</v>
      </c>
      <c r="D8612" s="408">
        <v>4.7300000000000004</v>
      </c>
    </row>
    <row r="8613" spans="1:4" ht="40.5">
      <c r="A8613" s="408">
        <v>89493</v>
      </c>
      <c r="B8613" s="409" t="s">
        <v>561</v>
      </c>
      <c r="C8613" s="408" t="s">
        <v>29</v>
      </c>
      <c r="D8613" s="408">
        <v>6.07</v>
      </c>
    </row>
    <row r="8614" spans="1:4" ht="40.5">
      <c r="A8614" s="408">
        <v>89494</v>
      </c>
      <c r="B8614" s="409" t="s">
        <v>562</v>
      </c>
      <c r="C8614" s="408" t="s">
        <v>29</v>
      </c>
      <c r="D8614" s="408">
        <v>7.73</v>
      </c>
    </row>
    <row r="8615" spans="1:4" ht="40.5">
      <c r="A8615" s="408">
        <v>89496</v>
      </c>
      <c r="B8615" s="409" t="s">
        <v>563</v>
      </c>
      <c r="C8615" s="408" t="s">
        <v>29</v>
      </c>
      <c r="D8615" s="408">
        <v>5.79</v>
      </c>
    </row>
    <row r="8616" spans="1:4" ht="40.5">
      <c r="A8616" s="408">
        <v>89497</v>
      </c>
      <c r="B8616" s="409" t="s">
        <v>564</v>
      </c>
      <c r="C8616" s="408" t="s">
        <v>29</v>
      </c>
      <c r="D8616" s="408">
        <v>7.43</v>
      </c>
    </row>
    <row r="8617" spans="1:4" ht="40.5">
      <c r="A8617" s="408">
        <v>89498</v>
      </c>
      <c r="B8617" s="409" t="s">
        <v>565</v>
      </c>
      <c r="C8617" s="408" t="s">
        <v>29</v>
      </c>
      <c r="D8617" s="408">
        <v>8.0399999999999991</v>
      </c>
    </row>
    <row r="8618" spans="1:4" ht="40.5">
      <c r="A8618" s="408">
        <v>89499</v>
      </c>
      <c r="B8618" s="409" t="s">
        <v>566</v>
      </c>
      <c r="C8618" s="408" t="s">
        <v>29</v>
      </c>
      <c r="D8618" s="408">
        <v>11.94</v>
      </c>
    </row>
    <row r="8619" spans="1:4" ht="40.5">
      <c r="A8619" s="408">
        <v>89500</v>
      </c>
      <c r="B8619" s="409" t="s">
        <v>567</v>
      </c>
      <c r="C8619" s="408" t="s">
        <v>29</v>
      </c>
      <c r="D8619" s="408">
        <v>8.16</v>
      </c>
    </row>
    <row r="8620" spans="1:4" ht="40.5">
      <c r="A8620" s="408">
        <v>89501</v>
      </c>
      <c r="B8620" s="409" t="s">
        <v>568</v>
      </c>
      <c r="C8620" s="408" t="s">
        <v>29</v>
      </c>
      <c r="D8620" s="408">
        <v>8.9600000000000009</v>
      </c>
    </row>
    <row r="8621" spans="1:4" ht="40.5">
      <c r="A8621" s="408">
        <v>89502</v>
      </c>
      <c r="B8621" s="409" t="s">
        <v>569</v>
      </c>
      <c r="C8621" s="408" t="s">
        <v>29</v>
      </c>
      <c r="D8621" s="408">
        <v>10.07</v>
      </c>
    </row>
    <row r="8622" spans="1:4" ht="40.5">
      <c r="A8622" s="408">
        <v>89503</v>
      </c>
      <c r="B8622" s="409" t="s">
        <v>570</v>
      </c>
      <c r="C8622" s="408" t="s">
        <v>29</v>
      </c>
      <c r="D8622" s="408">
        <v>14.91</v>
      </c>
    </row>
    <row r="8623" spans="1:4" ht="40.5">
      <c r="A8623" s="408">
        <v>89504</v>
      </c>
      <c r="B8623" s="409" t="s">
        <v>571</v>
      </c>
      <c r="C8623" s="408" t="s">
        <v>29</v>
      </c>
      <c r="D8623" s="408">
        <v>13.15</v>
      </c>
    </row>
    <row r="8624" spans="1:4" ht="40.5">
      <c r="A8624" s="408">
        <v>89505</v>
      </c>
      <c r="B8624" s="409" t="s">
        <v>572</v>
      </c>
      <c r="C8624" s="408" t="s">
        <v>29</v>
      </c>
      <c r="D8624" s="408">
        <v>21.99</v>
      </c>
    </row>
    <row r="8625" spans="1:4" ht="40.5">
      <c r="A8625" s="408">
        <v>89506</v>
      </c>
      <c r="B8625" s="409" t="s">
        <v>573</v>
      </c>
      <c r="C8625" s="408" t="s">
        <v>29</v>
      </c>
      <c r="D8625" s="408">
        <v>24.63</v>
      </c>
    </row>
    <row r="8626" spans="1:4" ht="40.5">
      <c r="A8626" s="408">
        <v>89507</v>
      </c>
      <c r="B8626" s="409" t="s">
        <v>574</v>
      </c>
      <c r="C8626" s="408" t="s">
        <v>29</v>
      </c>
      <c r="D8626" s="408">
        <v>30.14</v>
      </c>
    </row>
    <row r="8627" spans="1:4" ht="40.5">
      <c r="A8627" s="408">
        <v>89510</v>
      </c>
      <c r="B8627" s="409" t="s">
        <v>575</v>
      </c>
      <c r="C8627" s="408" t="s">
        <v>29</v>
      </c>
      <c r="D8627" s="408">
        <v>20.04</v>
      </c>
    </row>
    <row r="8628" spans="1:4" ht="40.5">
      <c r="A8628" s="408">
        <v>89513</v>
      </c>
      <c r="B8628" s="409" t="s">
        <v>576</v>
      </c>
      <c r="C8628" s="408" t="s">
        <v>29</v>
      </c>
      <c r="D8628" s="408">
        <v>66.63</v>
      </c>
    </row>
    <row r="8629" spans="1:4" ht="54">
      <c r="A8629" s="408">
        <v>89514</v>
      </c>
      <c r="B8629" s="409" t="s">
        <v>577</v>
      </c>
      <c r="C8629" s="408" t="s">
        <v>29</v>
      </c>
      <c r="D8629" s="408">
        <v>6.18</v>
      </c>
    </row>
    <row r="8630" spans="1:4" ht="40.5">
      <c r="A8630" s="408">
        <v>89515</v>
      </c>
      <c r="B8630" s="409" t="s">
        <v>578</v>
      </c>
      <c r="C8630" s="408" t="s">
        <v>29</v>
      </c>
      <c r="D8630" s="408">
        <v>50.54</v>
      </c>
    </row>
    <row r="8631" spans="1:4" ht="54">
      <c r="A8631" s="408">
        <v>89516</v>
      </c>
      <c r="B8631" s="409" t="s">
        <v>579</v>
      </c>
      <c r="C8631" s="408" t="s">
        <v>29</v>
      </c>
      <c r="D8631" s="408">
        <v>5.44</v>
      </c>
    </row>
    <row r="8632" spans="1:4" ht="40.5">
      <c r="A8632" s="408">
        <v>89517</v>
      </c>
      <c r="B8632" s="409" t="s">
        <v>580</v>
      </c>
      <c r="C8632" s="408" t="s">
        <v>29</v>
      </c>
      <c r="D8632" s="408">
        <v>42.72</v>
      </c>
    </row>
    <row r="8633" spans="1:4" ht="54">
      <c r="A8633" s="408">
        <v>89518</v>
      </c>
      <c r="B8633" s="409" t="s">
        <v>581</v>
      </c>
      <c r="C8633" s="408" t="s">
        <v>29</v>
      </c>
      <c r="D8633" s="408">
        <v>8.92</v>
      </c>
    </row>
    <row r="8634" spans="1:4" ht="40.5">
      <c r="A8634" s="408">
        <v>89519</v>
      </c>
      <c r="B8634" s="409" t="s">
        <v>582</v>
      </c>
      <c r="C8634" s="408" t="s">
        <v>29</v>
      </c>
      <c r="D8634" s="408">
        <v>29.21</v>
      </c>
    </row>
    <row r="8635" spans="1:4" ht="54">
      <c r="A8635" s="408">
        <v>89520</v>
      </c>
      <c r="B8635" s="409" t="s">
        <v>583</v>
      </c>
      <c r="C8635" s="408" t="s">
        <v>29</v>
      </c>
      <c r="D8635" s="408">
        <v>7.94</v>
      </c>
    </row>
    <row r="8636" spans="1:4" ht="40.5">
      <c r="A8636" s="408">
        <v>89521</v>
      </c>
      <c r="B8636" s="409" t="s">
        <v>584</v>
      </c>
      <c r="C8636" s="408" t="s">
        <v>29</v>
      </c>
      <c r="D8636" s="408">
        <v>78.459999999999994</v>
      </c>
    </row>
    <row r="8637" spans="1:4" ht="54">
      <c r="A8637" s="408">
        <v>89522</v>
      </c>
      <c r="B8637" s="409" t="s">
        <v>585</v>
      </c>
      <c r="C8637" s="408" t="s">
        <v>29</v>
      </c>
      <c r="D8637" s="408">
        <v>17.68</v>
      </c>
    </row>
    <row r="8638" spans="1:4" ht="40.5">
      <c r="A8638" s="408">
        <v>89523</v>
      </c>
      <c r="B8638" s="409" t="s">
        <v>586</v>
      </c>
      <c r="C8638" s="408" t="s">
        <v>29</v>
      </c>
      <c r="D8638" s="408">
        <v>59.52</v>
      </c>
    </row>
    <row r="8639" spans="1:4" ht="54">
      <c r="A8639" s="408">
        <v>89524</v>
      </c>
      <c r="B8639" s="409" t="s">
        <v>587</v>
      </c>
      <c r="C8639" s="408" t="s">
        <v>29</v>
      </c>
      <c r="D8639" s="408">
        <v>15.8</v>
      </c>
    </row>
    <row r="8640" spans="1:4" ht="40.5">
      <c r="A8640" s="408">
        <v>89525</v>
      </c>
      <c r="B8640" s="409" t="s">
        <v>588</v>
      </c>
      <c r="C8640" s="408" t="s">
        <v>29</v>
      </c>
      <c r="D8640" s="408">
        <v>58.56</v>
      </c>
    </row>
    <row r="8641" spans="1:4" ht="54">
      <c r="A8641" s="408">
        <v>89526</v>
      </c>
      <c r="B8641" s="409" t="s">
        <v>2424</v>
      </c>
      <c r="C8641" s="408" t="s">
        <v>29</v>
      </c>
      <c r="D8641" s="408">
        <v>22.66</v>
      </c>
    </row>
    <row r="8642" spans="1:4" ht="40.5">
      <c r="A8642" s="408">
        <v>89527</v>
      </c>
      <c r="B8642" s="409" t="s">
        <v>589</v>
      </c>
      <c r="C8642" s="408" t="s">
        <v>29</v>
      </c>
      <c r="D8642" s="408">
        <v>45.27</v>
      </c>
    </row>
    <row r="8643" spans="1:4" ht="40.5">
      <c r="A8643" s="408">
        <v>89528</v>
      </c>
      <c r="B8643" s="409" t="s">
        <v>2425</v>
      </c>
      <c r="C8643" s="408" t="s">
        <v>29</v>
      </c>
      <c r="D8643" s="408">
        <v>2.5099999999999998</v>
      </c>
    </row>
    <row r="8644" spans="1:4" ht="54">
      <c r="A8644" s="408">
        <v>89529</v>
      </c>
      <c r="B8644" s="409" t="s">
        <v>2426</v>
      </c>
      <c r="C8644" s="408" t="s">
        <v>29</v>
      </c>
      <c r="D8644" s="408">
        <v>25.94</v>
      </c>
    </row>
    <row r="8645" spans="1:4" ht="40.5">
      <c r="A8645" s="408">
        <v>89530</v>
      </c>
      <c r="B8645" s="409" t="s">
        <v>590</v>
      </c>
      <c r="C8645" s="408" t="s">
        <v>29</v>
      </c>
      <c r="D8645" s="408">
        <v>8.4</v>
      </c>
    </row>
    <row r="8646" spans="1:4" ht="54">
      <c r="A8646" s="408">
        <v>89531</v>
      </c>
      <c r="B8646" s="409" t="s">
        <v>2427</v>
      </c>
      <c r="C8646" s="408" t="s">
        <v>29</v>
      </c>
      <c r="D8646" s="408">
        <v>21.36</v>
      </c>
    </row>
    <row r="8647" spans="1:4" ht="40.5">
      <c r="A8647" s="408">
        <v>89532</v>
      </c>
      <c r="B8647" s="409" t="s">
        <v>2428</v>
      </c>
      <c r="C8647" s="408" t="s">
        <v>29</v>
      </c>
      <c r="D8647" s="408">
        <v>4.32</v>
      </c>
    </row>
    <row r="8648" spans="1:4" ht="54">
      <c r="A8648" s="408">
        <v>89533</v>
      </c>
      <c r="B8648" s="409" t="s">
        <v>591</v>
      </c>
      <c r="C8648" s="408" t="s">
        <v>29</v>
      </c>
      <c r="D8648" s="408">
        <v>21.36</v>
      </c>
    </row>
    <row r="8649" spans="1:4" ht="54">
      <c r="A8649" s="408">
        <v>89534</v>
      </c>
      <c r="B8649" s="409" t="s">
        <v>2429</v>
      </c>
      <c r="C8649" s="408" t="s">
        <v>29</v>
      </c>
      <c r="D8649" s="408">
        <v>3.03</v>
      </c>
    </row>
    <row r="8650" spans="1:4" ht="54">
      <c r="A8650" s="408">
        <v>89535</v>
      </c>
      <c r="B8650" s="409" t="s">
        <v>2430</v>
      </c>
      <c r="C8650" s="408" t="s">
        <v>29</v>
      </c>
      <c r="D8650" s="408">
        <v>33.130000000000003</v>
      </c>
    </row>
    <row r="8651" spans="1:4" ht="40.5">
      <c r="A8651" s="408">
        <v>89536</v>
      </c>
      <c r="B8651" s="409" t="s">
        <v>2431</v>
      </c>
      <c r="C8651" s="408" t="s">
        <v>29</v>
      </c>
      <c r="D8651" s="408">
        <v>7.58</v>
      </c>
    </row>
    <row r="8652" spans="1:4" ht="54">
      <c r="A8652" s="408">
        <v>89538</v>
      </c>
      <c r="B8652" s="409" t="s">
        <v>2432</v>
      </c>
      <c r="C8652" s="408" t="s">
        <v>29</v>
      </c>
      <c r="D8652" s="408">
        <v>2.57</v>
      </c>
    </row>
    <row r="8653" spans="1:4" ht="40.5">
      <c r="A8653" s="408">
        <v>89540</v>
      </c>
      <c r="B8653" s="409" t="s">
        <v>592</v>
      </c>
      <c r="C8653" s="408" t="s">
        <v>29</v>
      </c>
      <c r="D8653" s="408">
        <v>6.33</v>
      </c>
    </row>
    <row r="8654" spans="1:4" ht="40.5">
      <c r="A8654" s="408">
        <v>89541</v>
      </c>
      <c r="B8654" s="409" t="s">
        <v>2433</v>
      </c>
      <c r="C8654" s="408" t="s">
        <v>29</v>
      </c>
      <c r="D8654" s="408">
        <v>3.77</v>
      </c>
    </row>
    <row r="8655" spans="1:4" ht="40.5">
      <c r="A8655" s="408">
        <v>89542</v>
      </c>
      <c r="B8655" s="409" t="s">
        <v>593</v>
      </c>
      <c r="C8655" s="408" t="s">
        <v>29</v>
      </c>
      <c r="D8655" s="408">
        <v>17.829999999999998</v>
      </c>
    </row>
    <row r="8656" spans="1:4" ht="54">
      <c r="A8656" s="408">
        <v>89544</v>
      </c>
      <c r="B8656" s="409" t="s">
        <v>2434</v>
      </c>
      <c r="C8656" s="408" t="s">
        <v>29</v>
      </c>
      <c r="D8656" s="408">
        <v>5.39</v>
      </c>
    </row>
    <row r="8657" spans="1:4" ht="54">
      <c r="A8657" s="408">
        <v>89545</v>
      </c>
      <c r="B8657" s="409" t="s">
        <v>2435</v>
      </c>
      <c r="C8657" s="408" t="s">
        <v>29</v>
      </c>
      <c r="D8657" s="408">
        <v>8.0500000000000007</v>
      </c>
    </row>
    <row r="8658" spans="1:4" ht="54">
      <c r="A8658" s="408">
        <v>89546</v>
      </c>
      <c r="B8658" s="409" t="s">
        <v>2436</v>
      </c>
      <c r="C8658" s="408" t="s">
        <v>29</v>
      </c>
      <c r="D8658" s="408">
        <v>7.06</v>
      </c>
    </row>
    <row r="8659" spans="1:4" ht="54">
      <c r="A8659" s="408">
        <v>89547</v>
      </c>
      <c r="B8659" s="409" t="s">
        <v>2437</v>
      </c>
      <c r="C8659" s="408" t="s">
        <v>29</v>
      </c>
      <c r="D8659" s="408">
        <v>12.18</v>
      </c>
    </row>
    <row r="8660" spans="1:4" ht="54">
      <c r="A8660" s="408">
        <v>89548</v>
      </c>
      <c r="B8660" s="409" t="s">
        <v>594</v>
      </c>
      <c r="C8660" s="408" t="s">
        <v>29</v>
      </c>
      <c r="D8660" s="408">
        <v>13.12</v>
      </c>
    </row>
    <row r="8661" spans="1:4" ht="54">
      <c r="A8661" s="408">
        <v>89549</v>
      </c>
      <c r="B8661" s="409" t="s">
        <v>2438</v>
      </c>
      <c r="C8661" s="408" t="s">
        <v>29</v>
      </c>
      <c r="D8661" s="408">
        <v>9.67</v>
      </c>
    </row>
    <row r="8662" spans="1:4" ht="54">
      <c r="A8662" s="408">
        <v>89550</v>
      </c>
      <c r="B8662" s="409" t="s">
        <v>595</v>
      </c>
      <c r="C8662" s="408" t="s">
        <v>29</v>
      </c>
      <c r="D8662" s="408">
        <v>22.46</v>
      </c>
    </row>
    <row r="8663" spans="1:4" ht="54">
      <c r="A8663" s="408">
        <v>89551</v>
      </c>
      <c r="B8663" s="409" t="s">
        <v>2439</v>
      </c>
      <c r="C8663" s="408" t="s">
        <v>29</v>
      </c>
      <c r="D8663" s="408">
        <v>5.9</v>
      </c>
    </row>
    <row r="8664" spans="1:4" ht="40.5">
      <c r="A8664" s="408">
        <v>89552</v>
      </c>
      <c r="B8664" s="409" t="s">
        <v>2440</v>
      </c>
      <c r="C8664" s="408" t="s">
        <v>29</v>
      </c>
      <c r="D8664" s="408">
        <v>11.7</v>
      </c>
    </row>
    <row r="8665" spans="1:4" ht="54">
      <c r="A8665" s="408">
        <v>89553</v>
      </c>
      <c r="B8665" s="409" t="s">
        <v>2441</v>
      </c>
      <c r="C8665" s="408" t="s">
        <v>29</v>
      </c>
      <c r="D8665" s="408">
        <v>3.7</v>
      </c>
    </row>
    <row r="8666" spans="1:4" ht="54">
      <c r="A8666" s="408">
        <v>89554</v>
      </c>
      <c r="B8666" s="409" t="s">
        <v>2442</v>
      </c>
      <c r="C8666" s="408" t="s">
        <v>29</v>
      </c>
      <c r="D8666" s="408">
        <v>14.99</v>
      </c>
    </row>
    <row r="8667" spans="1:4" ht="40.5">
      <c r="A8667" s="408">
        <v>89555</v>
      </c>
      <c r="B8667" s="409" t="s">
        <v>596</v>
      </c>
      <c r="C8667" s="408" t="s">
        <v>29</v>
      </c>
      <c r="D8667" s="408">
        <v>14.12</v>
      </c>
    </row>
    <row r="8668" spans="1:4" ht="54">
      <c r="A8668" s="408">
        <v>89556</v>
      </c>
      <c r="B8668" s="409" t="s">
        <v>597</v>
      </c>
      <c r="C8668" s="408" t="s">
        <v>29</v>
      </c>
      <c r="D8668" s="408">
        <v>21.4</v>
      </c>
    </row>
    <row r="8669" spans="1:4" ht="54">
      <c r="A8669" s="408">
        <v>89557</v>
      </c>
      <c r="B8669" s="409" t="s">
        <v>598</v>
      </c>
      <c r="C8669" s="408" t="s">
        <v>29</v>
      </c>
      <c r="D8669" s="408">
        <v>17.190000000000001</v>
      </c>
    </row>
    <row r="8670" spans="1:4" ht="40.5">
      <c r="A8670" s="408">
        <v>89558</v>
      </c>
      <c r="B8670" s="409" t="s">
        <v>2443</v>
      </c>
      <c r="C8670" s="408" t="s">
        <v>29</v>
      </c>
      <c r="D8670" s="408">
        <v>5.63</v>
      </c>
    </row>
    <row r="8671" spans="1:4" ht="54">
      <c r="A8671" s="408">
        <v>89559</v>
      </c>
      <c r="B8671" s="409" t="s">
        <v>599</v>
      </c>
      <c r="C8671" s="408" t="s">
        <v>29</v>
      </c>
      <c r="D8671" s="408">
        <v>36.68</v>
      </c>
    </row>
    <row r="8672" spans="1:4" ht="54">
      <c r="A8672" s="408">
        <v>89561</v>
      </c>
      <c r="B8672" s="409" t="s">
        <v>600</v>
      </c>
      <c r="C8672" s="408" t="s">
        <v>29</v>
      </c>
      <c r="D8672" s="408">
        <v>8.0500000000000007</v>
      </c>
    </row>
    <row r="8673" spans="1:4" ht="40.5">
      <c r="A8673" s="408">
        <v>89562</v>
      </c>
      <c r="B8673" s="409" t="s">
        <v>2444</v>
      </c>
      <c r="C8673" s="408" t="s">
        <v>29</v>
      </c>
      <c r="D8673" s="408">
        <v>5.97</v>
      </c>
    </row>
    <row r="8674" spans="1:4" ht="54">
      <c r="A8674" s="408">
        <v>89563</v>
      </c>
      <c r="B8674" s="409" t="s">
        <v>601</v>
      </c>
      <c r="C8674" s="408" t="s">
        <v>29</v>
      </c>
      <c r="D8674" s="408">
        <v>13.45</v>
      </c>
    </row>
    <row r="8675" spans="1:4" ht="40.5">
      <c r="A8675" s="408">
        <v>89564</v>
      </c>
      <c r="B8675" s="409" t="s">
        <v>2445</v>
      </c>
      <c r="C8675" s="408" t="s">
        <v>29</v>
      </c>
      <c r="D8675" s="408">
        <v>10.56</v>
      </c>
    </row>
    <row r="8676" spans="1:4" ht="54">
      <c r="A8676" s="408">
        <v>89565</v>
      </c>
      <c r="B8676" s="409" t="s">
        <v>2446</v>
      </c>
      <c r="C8676" s="408" t="s">
        <v>29</v>
      </c>
      <c r="D8676" s="408">
        <v>31.9</v>
      </c>
    </row>
    <row r="8677" spans="1:4" ht="54">
      <c r="A8677" s="408">
        <v>89566</v>
      </c>
      <c r="B8677" s="409" t="s">
        <v>602</v>
      </c>
      <c r="C8677" s="408" t="s">
        <v>29</v>
      </c>
      <c r="D8677" s="408">
        <v>27.84</v>
      </c>
    </row>
    <row r="8678" spans="1:4" ht="54">
      <c r="A8678" s="408">
        <v>89567</v>
      </c>
      <c r="B8678" s="409" t="s">
        <v>2447</v>
      </c>
      <c r="C8678" s="408" t="s">
        <v>29</v>
      </c>
      <c r="D8678" s="408">
        <v>46.67</v>
      </c>
    </row>
    <row r="8679" spans="1:4" ht="40.5">
      <c r="A8679" s="408">
        <v>89568</v>
      </c>
      <c r="B8679" s="409" t="s">
        <v>2448</v>
      </c>
      <c r="C8679" s="408" t="s">
        <v>29</v>
      </c>
      <c r="D8679" s="408">
        <v>20.96</v>
      </c>
    </row>
    <row r="8680" spans="1:4" ht="54">
      <c r="A8680" s="408">
        <v>89569</v>
      </c>
      <c r="B8680" s="409" t="s">
        <v>2449</v>
      </c>
      <c r="C8680" s="408" t="s">
        <v>29</v>
      </c>
      <c r="D8680" s="408">
        <v>44.23</v>
      </c>
    </row>
    <row r="8681" spans="1:4" ht="54">
      <c r="A8681" s="408">
        <v>89570</v>
      </c>
      <c r="B8681" s="409" t="s">
        <v>2450</v>
      </c>
      <c r="C8681" s="408" t="s">
        <v>29</v>
      </c>
      <c r="D8681" s="408">
        <v>7.58</v>
      </c>
    </row>
    <row r="8682" spans="1:4" ht="54">
      <c r="A8682" s="408">
        <v>89571</v>
      </c>
      <c r="B8682" s="409" t="s">
        <v>2451</v>
      </c>
      <c r="C8682" s="408" t="s">
        <v>29</v>
      </c>
      <c r="D8682" s="408">
        <v>43.11</v>
      </c>
    </row>
    <row r="8683" spans="1:4" ht="54">
      <c r="A8683" s="408">
        <v>89572</v>
      </c>
      <c r="B8683" s="409" t="s">
        <v>2452</v>
      </c>
      <c r="C8683" s="408" t="s">
        <v>29</v>
      </c>
      <c r="D8683" s="408">
        <v>5.34</v>
      </c>
    </row>
    <row r="8684" spans="1:4" ht="54">
      <c r="A8684" s="408">
        <v>89573</v>
      </c>
      <c r="B8684" s="409" t="s">
        <v>2453</v>
      </c>
      <c r="C8684" s="408" t="s">
        <v>29</v>
      </c>
      <c r="D8684" s="408">
        <v>39.4</v>
      </c>
    </row>
    <row r="8685" spans="1:4" ht="54">
      <c r="A8685" s="408">
        <v>89574</v>
      </c>
      <c r="B8685" s="409" t="s">
        <v>2454</v>
      </c>
      <c r="C8685" s="408" t="s">
        <v>29</v>
      </c>
      <c r="D8685" s="408">
        <v>75.930000000000007</v>
      </c>
    </row>
    <row r="8686" spans="1:4" ht="40.5">
      <c r="A8686" s="408">
        <v>89575</v>
      </c>
      <c r="B8686" s="409" t="s">
        <v>2455</v>
      </c>
      <c r="C8686" s="408" t="s">
        <v>29</v>
      </c>
      <c r="D8686" s="408">
        <v>7.13</v>
      </c>
    </row>
    <row r="8687" spans="1:4" ht="40.5">
      <c r="A8687" s="408">
        <v>89577</v>
      </c>
      <c r="B8687" s="409" t="s">
        <v>603</v>
      </c>
      <c r="C8687" s="408" t="s">
        <v>29</v>
      </c>
      <c r="D8687" s="408">
        <v>21.58</v>
      </c>
    </row>
    <row r="8688" spans="1:4" ht="40.5">
      <c r="A8688" s="408">
        <v>89579</v>
      </c>
      <c r="B8688" s="409" t="s">
        <v>2458</v>
      </c>
      <c r="C8688" s="408" t="s">
        <v>29</v>
      </c>
      <c r="D8688" s="408">
        <v>7.29</v>
      </c>
    </row>
    <row r="8689" spans="1:4" ht="54">
      <c r="A8689" s="408">
        <v>89581</v>
      </c>
      <c r="B8689" s="409" t="s">
        <v>2460</v>
      </c>
      <c r="C8689" s="408" t="s">
        <v>29</v>
      </c>
      <c r="D8689" s="408">
        <v>16.34</v>
      </c>
    </row>
    <row r="8690" spans="1:4" ht="54">
      <c r="A8690" s="408">
        <v>89582</v>
      </c>
      <c r="B8690" s="409" t="s">
        <v>2461</v>
      </c>
      <c r="C8690" s="408" t="s">
        <v>29</v>
      </c>
      <c r="D8690" s="408">
        <v>14.46</v>
      </c>
    </row>
    <row r="8691" spans="1:4" ht="67.5">
      <c r="A8691" s="408">
        <v>89583</v>
      </c>
      <c r="B8691" s="409" t="s">
        <v>2462</v>
      </c>
      <c r="C8691" s="408" t="s">
        <v>29</v>
      </c>
      <c r="D8691" s="408">
        <v>21.32</v>
      </c>
    </row>
    <row r="8692" spans="1:4" ht="54">
      <c r="A8692" s="408">
        <v>89584</v>
      </c>
      <c r="B8692" s="409" t="s">
        <v>2463</v>
      </c>
      <c r="C8692" s="408" t="s">
        <v>29</v>
      </c>
      <c r="D8692" s="408">
        <v>24.61</v>
      </c>
    </row>
    <row r="8693" spans="1:4" ht="54">
      <c r="A8693" s="408">
        <v>89585</v>
      </c>
      <c r="B8693" s="409" t="s">
        <v>2464</v>
      </c>
      <c r="C8693" s="408" t="s">
        <v>29</v>
      </c>
      <c r="D8693" s="408">
        <v>20.03</v>
      </c>
    </row>
    <row r="8694" spans="1:4" ht="67.5">
      <c r="A8694" s="408">
        <v>89586</v>
      </c>
      <c r="B8694" s="409" t="s">
        <v>2465</v>
      </c>
      <c r="C8694" s="408" t="s">
        <v>29</v>
      </c>
      <c r="D8694" s="408">
        <v>20.03</v>
      </c>
    </row>
    <row r="8695" spans="1:4" ht="67.5">
      <c r="A8695" s="408">
        <v>89587</v>
      </c>
      <c r="B8695" s="409" t="s">
        <v>2466</v>
      </c>
      <c r="C8695" s="408" t="s">
        <v>29</v>
      </c>
      <c r="D8695" s="408">
        <v>31.8</v>
      </c>
    </row>
    <row r="8696" spans="1:4" ht="54">
      <c r="A8696" s="408">
        <v>89590</v>
      </c>
      <c r="B8696" s="409" t="s">
        <v>2467</v>
      </c>
      <c r="C8696" s="408" t="s">
        <v>29</v>
      </c>
      <c r="D8696" s="408">
        <v>77.260000000000005</v>
      </c>
    </row>
    <row r="8697" spans="1:4" ht="54">
      <c r="A8697" s="408">
        <v>89591</v>
      </c>
      <c r="B8697" s="409" t="s">
        <v>2468</v>
      </c>
      <c r="C8697" s="408" t="s">
        <v>29</v>
      </c>
      <c r="D8697" s="408">
        <v>64.099999999999994</v>
      </c>
    </row>
    <row r="8698" spans="1:4" ht="67.5">
      <c r="A8698" s="408">
        <v>89592</v>
      </c>
      <c r="B8698" s="409" t="s">
        <v>2469</v>
      </c>
      <c r="C8698" s="408" t="s">
        <v>29</v>
      </c>
      <c r="D8698" s="408">
        <v>102.37</v>
      </c>
    </row>
    <row r="8699" spans="1:4" ht="40.5">
      <c r="A8699" s="408">
        <v>89593</v>
      </c>
      <c r="B8699" s="409" t="s">
        <v>2470</v>
      </c>
      <c r="C8699" s="408" t="s">
        <v>29</v>
      </c>
      <c r="D8699" s="408">
        <v>19.579999999999998</v>
      </c>
    </row>
    <row r="8700" spans="1:4" ht="40.5">
      <c r="A8700" s="408">
        <v>89594</v>
      </c>
      <c r="B8700" s="409" t="s">
        <v>2471</v>
      </c>
      <c r="C8700" s="408" t="s">
        <v>29</v>
      </c>
      <c r="D8700" s="408">
        <v>23.51</v>
      </c>
    </row>
    <row r="8701" spans="1:4" ht="54">
      <c r="A8701" s="408">
        <v>89595</v>
      </c>
      <c r="B8701" s="409" t="s">
        <v>2472</v>
      </c>
      <c r="C8701" s="408" t="s">
        <v>29</v>
      </c>
      <c r="D8701" s="408">
        <v>9.33</v>
      </c>
    </row>
    <row r="8702" spans="1:4" ht="54">
      <c r="A8702" s="408">
        <v>89596</v>
      </c>
      <c r="B8702" s="409" t="s">
        <v>2473</v>
      </c>
      <c r="C8702" s="408" t="s">
        <v>29</v>
      </c>
      <c r="D8702" s="408">
        <v>7.02</v>
      </c>
    </row>
    <row r="8703" spans="1:4" ht="40.5">
      <c r="A8703" s="408">
        <v>89597</v>
      </c>
      <c r="B8703" s="409" t="s">
        <v>2474</v>
      </c>
      <c r="C8703" s="408" t="s">
        <v>29</v>
      </c>
      <c r="D8703" s="408">
        <v>12.82</v>
      </c>
    </row>
    <row r="8704" spans="1:4" ht="40.5">
      <c r="A8704" s="408">
        <v>89598</v>
      </c>
      <c r="B8704" s="409" t="s">
        <v>2475</v>
      </c>
      <c r="C8704" s="408" t="s">
        <v>29</v>
      </c>
      <c r="D8704" s="408">
        <v>32.39</v>
      </c>
    </row>
    <row r="8705" spans="1:4" ht="54">
      <c r="A8705" s="408">
        <v>89599</v>
      </c>
      <c r="B8705" s="409" t="s">
        <v>2476</v>
      </c>
      <c r="C8705" s="408" t="s">
        <v>29</v>
      </c>
      <c r="D8705" s="408">
        <v>11.17</v>
      </c>
    </row>
    <row r="8706" spans="1:4" ht="54">
      <c r="A8706" s="408">
        <v>89600</v>
      </c>
      <c r="B8706" s="409" t="s">
        <v>2477</v>
      </c>
      <c r="C8706" s="408" t="s">
        <v>29</v>
      </c>
      <c r="D8706" s="408">
        <v>12.11</v>
      </c>
    </row>
    <row r="8707" spans="1:4" ht="40.5">
      <c r="A8707" s="408">
        <v>89605</v>
      </c>
      <c r="B8707" s="409" t="s">
        <v>2478</v>
      </c>
      <c r="C8707" s="408" t="s">
        <v>29</v>
      </c>
      <c r="D8707" s="408">
        <v>12.53</v>
      </c>
    </row>
    <row r="8708" spans="1:4" ht="40.5">
      <c r="A8708" s="408">
        <v>89609</v>
      </c>
      <c r="B8708" s="409" t="s">
        <v>2479</v>
      </c>
      <c r="C8708" s="408" t="s">
        <v>29</v>
      </c>
      <c r="D8708" s="408">
        <v>53.81</v>
      </c>
    </row>
    <row r="8709" spans="1:4" ht="54">
      <c r="A8709" s="408">
        <v>89610</v>
      </c>
      <c r="B8709" s="409" t="s">
        <v>2480</v>
      </c>
      <c r="C8709" s="408" t="s">
        <v>29</v>
      </c>
      <c r="D8709" s="408">
        <v>12.83</v>
      </c>
    </row>
    <row r="8710" spans="1:4" ht="40.5">
      <c r="A8710" s="408">
        <v>89611</v>
      </c>
      <c r="B8710" s="409" t="s">
        <v>2481</v>
      </c>
      <c r="C8710" s="408" t="s">
        <v>29</v>
      </c>
      <c r="D8710" s="408">
        <v>20.76</v>
      </c>
    </row>
    <row r="8711" spans="1:4" ht="40.5">
      <c r="A8711" s="408">
        <v>89612</v>
      </c>
      <c r="B8711" s="409" t="s">
        <v>2482</v>
      </c>
      <c r="C8711" s="408" t="s">
        <v>29</v>
      </c>
      <c r="D8711" s="408">
        <v>105.55</v>
      </c>
    </row>
    <row r="8712" spans="1:4" ht="54">
      <c r="A8712" s="408">
        <v>89613</v>
      </c>
      <c r="B8712" s="409" t="s">
        <v>2483</v>
      </c>
      <c r="C8712" s="408" t="s">
        <v>29</v>
      </c>
      <c r="D8712" s="408">
        <v>18.63</v>
      </c>
    </row>
    <row r="8713" spans="1:4" ht="40.5">
      <c r="A8713" s="408">
        <v>89614</v>
      </c>
      <c r="B8713" s="409" t="s">
        <v>2484</v>
      </c>
      <c r="C8713" s="408" t="s">
        <v>29</v>
      </c>
      <c r="D8713" s="408">
        <v>38.65</v>
      </c>
    </row>
    <row r="8714" spans="1:4" ht="40.5">
      <c r="A8714" s="408">
        <v>89615</v>
      </c>
      <c r="B8714" s="409" t="s">
        <v>2485</v>
      </c>
      <c r="C8714" s="408" t="s">
        <v>29</v>
      </c>
      <c r="D8714" s="408">
        <v>159.25</v>
      </c>
    </row>
    <row r="8715" spans="1:4" ht="54">
      <c r="A8715" s="408">
        <v>89616</v>
      </c>
      <c r="B8715" s="409" t="s">
        <v>2486</v>
      </c>
      <c r="C8715" s="408" t="s">
        <v>29</v>
      </c>
      <c r="D8715" s="408">
        <v>26.75</v>
      </c>
    </row>
    <row r="8716" spans="1:4" ht="40.5">
      <c r="A8716" s="408">
        <v>89617</v>
      </c>
      <c r="B8716" s="409" t="s">
        <v>2487</v>
      </c>
      <c r="C8716" s="408" t="s">
        <v>29</v>
      </c>
      <c r="D8716" s="408">
        <v>4.51</v>
      </c>
    </row>
    <row r="8717" spans="1:4" ht="54">
      <c r="A8717" s="408">
        <v>89618</v>
      </c>
      <c r="B8717" s="409" t="s">
        <v>2488</v>
      </c>
      <c r="C8717" s="408" t="s">
        <v>29</v>
      </c>
      <c r="D8717" s="408">
        <v>9.23</v>
      </c>
    </row>
    <row r="8718" spans="1:4" ht="40.5">
      <c r="A8718" s="408">
        <v>89619</v>
      </c>
      <c r="B8718" s="409" t="s">
        <v>604</v>
      </c>
      <c r="C8718" s="408" t="s">
        <v>29</v>
      </c>
      <c r="D8718" s="408">
        <v>5.77</v>
      </c>
    </row>
    <row r="8719" spans="1:4" ht="40.5">
      <c r="A8719" s="408">
        <v>89620</v>
      </c>
      <c r="B8719" s="409" t="s">
        <v>2489</v>
      </c>
      <c r="C8719" s="408" t="s">
        <v>29</v>
      </c>
      <c r="D8719" s="408">
        <v>7.31</v>
      </c>
    </row>
    <row r="8720" spans="1:4" ht="54">
      <c r="A8720" s="408">
        <v>89621</v>
      </c>
      <c r="B8720" s="409" t="s">
        <v>2490</v>
      </c>
      <c r="C8720" s="408" t="s">
        <v>29</v>
      </c>
      <c r="D8720" s="408">
        <v>15.32</v>
      </c>
    </row>
    <row r="8721" spans="1:4" ht="40.5">
      <c r="A8721" s="408">
        <v>89622</v>
      </c>
      <c r="B8721" s="409" t="s">
        <v>605</v>
      </c>
      <c r="C8721" s="408" t="s">
        <v>29</v>
      </c>
      <c r="D8721" s="408">
        <v>8.56</v>
      </c>
    </row>
    <row r="8722" spans="1:4" ht="40.5">
      <c r="A8722" s="408">
        <v>89623</v>
      </c>
      <c r="B8722" s="409" t="s">
        <v>2491</v>
      </c>
      <c r="C8722" s="408" t="s">
        <v>29</v>
      </c>
      <c r="D8722" s="408">
        <v>11.45</v>
      </c>
    </row>
    <row r="8723" spans="1:4" ht="40.5">
      <c r="A8723" s="408">
        <v>89624</v>
      </c>
      <c r="B8723" s="409" t="s">
        <v>606</v>
      </c>
      <c r="C8723" s="408" t="s">
        <v>29</v>
      </c>
      <c r="D8723" s="408">
        <v>12.08</v>
      </c>
    </row>
    <row r="8724" spans="1:4" ht="40.5">
      <c r="A8724" s="408">
        <v>89625</v>
      </c>
      <c r="B8724" s="409" t="s">
        <v>2492</v>
      </c>
      <c r="C8724" s="408" t="s">
        <v>29</v>
      </c>
      <c r="D8724" s="408">
        <v>13.86</v>
      </c>
    </row>
    <row r="8725" spans="1:4" ht="40.5">
      <c r="A8725" s="408">
        <v>89626</v>
      </c>
      <c r="B8725" s="409" t="s">
        <v>607</v>
      </c>
      <c r="C8725" s="408" t="s">
        <v>29</v>
      </c>
      <c r="D8725" s="408">
        <v>18.72</v>
      </c>
    </row>
    <row r="8726" spans="1:4" ht="40.5">
      <c r="A8726" s="408">
        <v>89627</v>
      </c>
      <c r="B8726" s="409" t="s">
        <v>608</v>
      </c>
      <c r="C8726" s="408" t="s">
        <v>29</v>
      </c>
      <c r="D8726" s="408">
        <v>13.13</v>
      </c>
    </row>
    <row r="8727" spans="1:4" ht="40.5">
      <c r="A8727" s="408">
        <v>89628</v>
      </c>
      <c r="B8727" s="409" t="s">
        <v>2493</v>
      </c>
      <c r="C8727" s="408" t="s">
        <v>29</v>
      </c>
      <c r="D8727" s="408">
        <v>28.21</v>
      </c>
    </row>
    <row r="8728" spans="1:4" ht="40.5">
      <c r="A8728" s="408">
        <v>89629</v>
      </c>
      <c r="B8728" s="409" t="s">
        <v>2494</v>
      </c>
      <c r="C8728" s="408" t="s">
        <v>29</v>
      </c>
      <c r="D8728" s="408">
        <v>51.01</v>
      </c>
    </row>
    <row r="8729" spans="1:4" ht="40.5">
      <c r="A8729" s="408">
        <v>89630</v>
      </c>
      <c r="B8729" s="409" t="s">
        <v>609</v>
      </c>
      <c r="C8729" s="408" t="s">
        <v>29</v>
      </c>
      <c r="D8729" s="408">
        <v>44.39</v>
      </c>
    </row>
    <row r="8730" spans="1:4" ht="40.5">
      <c r="A8730" s="408">
        <v>89631</v>
      </c>
      <c r="B8730" s="409" t="s">
        <v>2495</v>
      </c>
      <c r="C8730" s="408" t="s">
        <v>29</v>
      </c>
      <c r="D8730" s="408">
        <v>77.02</v>
      </c>
    </row>
    <row r="8731" spans="1:4" ht="40.5">
      <c r="A8731" s="408">
        <v>89632</v>
      </c>
      <c r="B8731" s="409" t="s">
        <v>610</v>
      </c>
      <c r="C8731" s="408" t="s">
        <v>29</v>
      </c>
      <c r="D8731" s="408">
        <v>63.48</v>
      </c>
    </row>
    <row r="8732" spans="1:4" ht="54">
      <c r="A8732" s="408">
        <v>89637</v>
      </c>
      <c r="B8732" s="409" t="s">
        <v>2497</v>
      </c>
      <c r="C8732" s="408" t="s">
        <v>29</v>
      </c>
      <c r="D8732" s="408">
        <v>7.58</v>
      </c>
    </row>
    <row r="8733" spans="1:4" ht="54">
      <c r="A8733" s="408">
        <v>89638</v>
      </c>
      <c r="B8733" s="409" t="s">
        <v>2498</v>
      </c>
      <c r="C8733" s="408" t="s">
        <v>29</v>
      </c>
      <c r="D8733" s="408">
        <v>8.6199999999999992</v>
      </c>
    </row>
    <row r="8734" spans="1:4" ht="54">
      <c r="A8734" s="408">
        <v>89639</v>
      </c>
      <c r="B8734" s="409" t="s">
        <v>2499</v>
      </c>
      <c r="C8734" s="408" t="s">
        <v>29</v>
      </c>
      <c r="D8734" s="408">
        <v>9.0299999999999994</v>
      </c>
    </row>
    <row r="8735" spans="1:4" ht="54">
      <c r="A8735" s="408">
        <v>89641</v>
      </c>
      <c r="B8735" s="409" t="s">
        <v>2500</v>
      </c>
      <c r="C8735" s="408" t="s">
        <v>29</v>
      </c>
      <c r="D8735" s="408">
        <v>10.82</v>
      </c>
    </row>
    <row r="8736" spans="1:4" ht="54">
      <c r="A8736" s="408">
        <v>89642</v>
      </c>
      <c r="B8736" s="409" t="s">
        <v>2501</v>
      </c>
      <c r="C8736" s="408" t="s">
        <v>29</v>
      </c>
      <c r="D8736" s="408">
        <v>12.82</v>
      </c>
    </row>
    <row r="8737" spans="1:4" ht="54">
      <c r="A8737" s="408">
        <v>89643</v>
      </c>
      <c r="B8737" s="409" t="s">
        <v>2502</v>
      </c>
      <c r="C8737" s="408" t="s">
        <v>29</v>
      </c>
      <c r="D8737" s="408">
        <v>13.49</v>
      </c>
    </row>
    <row r="8738" spans="1:4" ht="54">
      <c r="A8738" s="408">
        <v>89645</v>
      </c>
      <c r="B8738" s="409" t="s">
        <v>2503</v>
      </c>
      <c r="C8738" s="408" t="s">
        <v>29</v>
      </c>
      <c r="D8738" s="408">
        <v>26.37</v>
      </c>
    </row>
    <row r="8739" spans="1:4" ht="54">
      <c r="A8739" s="408">
        <v>89646</v>
      </c>
      <c r="B8739" s="409" t="s">
        <v>2504</v>
      </c>
      <c r="C8739" s="408" t="s">
        <v>29</v>
      </c>
      <c r="D8739" s="408">
        <v>17.64</v>
      </c>
    </row>
    <row r="8740" spans="1:4" ht="54">
      <c r="A8740" s="408">
        <v>89647</v>
      </c>
      <c r="B8740" s="409" t="s">
        <v>2505</v>
      </c>
      <c r="C8740" s="408" t="s">
        <v>29</v>
      </c>
      <c r="D8740" s="408">
        <v>17.170000000000002</v>
      </c>
    </row>
    <row r="8741" spans="1:4" ht="54">
      <c r="A8741" s="408">
        <v>89648</v>
      </c>
      <c r="B8741" s="409" t="s">
        <v>2506</v>
      </c>
      <c r="C8741" s="408" t="s">
        <v>29</v>
      </c>
      <c r="D8741" s="408">
        <v>19.32</v>
      </c>
    </row>
    <row r="8742" spans="1:4" ht="54">
      <c r="A8742" s="408">
        <v>89649</v>
      </c>
      <c r="B8742" s="409" t="s">
        <v>2507</v>
      </c>
      <c r="C8742" s="408" t="s">
        <v>29</v>
      </c>
      <c r="D8742" s="408">
        <v>26.87</v>
      </c>
    </row>
    <row r="8743" spans="1:4" ht="54">
      <c r="A8743" s="408">
        <v>89650</v>
      </c>
      <c r="B8743" s="409" t="s">
        <v>2508</v>
      </c>
      <c r="C8743" s="408" t="s">
        <v>29</v>
      </c>
      <c r="D8743" s="408">
        <v>26.87</v>
      </c>
    </row>
    <row r="8744" spans="1:4" ht="40.5">
      <c r="A8744" s="408">
        <v>89651</v>
      </c>
      <c r="B8744" s="409" t="s">
        <v>614</v>
      </c>
      <c r="C8744" s="408" t="s">
        <v>29</v>
      </c>
      <c r="D8744" s="408">
        <v>5.07</v>
      </c>
    </row>
    <row r="8745" spans="1:4" ht="54">
      <c r="A8745" s="408">
        <v>89652</v>
      </c>
      <c r="B8745" s="409" t="s">
        <v>2509</v>
      </c>
      <c r="C8745" s="408" t="s">
        <v>29</v>
      </c>
      <c r="D8745" s="408">
        <v>9.65</v>
      </c>
    </row>
    <row r="8746" spans="1:4" ht="54">
      <c r="A8746" s="408">
        <v>89653</v>
      </c>
      <c r="B8746" s="409" t="s">
        <v>2510</v>
      </c>
      <c r="C8746" s="408" t="s">
        <v>29</v>
      </c>
      <c r="D8746" s="408">
        <v>16.7</v>
      </c>
    </row>
    <row r="8747" spans="1:4" ht="40.5">
      <c r="A8747" s="408">
        <v>89654</v>
      </c>
      <c r="B8747" s="409" t="s">
        <v>2511</v>
      </c>
      <c r="C8747" s="408" t="s">
        <v>29</v>
      </c>
      <c r="D8747" s="408">
        <v>16.239999999999998</v>
      </c>
    </row>
    <row r="8748" spans="1:4" ht="54">
      <c r="A8748" s="408">
        <v>89655</v>
      </c>
      <c r="B8748" s="409" t="s">
        <v>2512</v>
      </c>
      <c r="C8748" s="408" t="s">
        <v>29</v>
      </c>
      <c r="D8748" s="408">
        <v>24.85</v>
      </c>
    </row>
    <row r="8749" spans="1:4" ht="40.5">
      <c r="A8749" s="408">
        <v>89656</v>
      </c>
      <c r="B8749" s="409" t="s">
        <v>2513</v>
      </c>
      <c r="C8749" s="408" t="s">
        <v>29</v>
      </c>
      <c r="D8749" s="408">
        <v>10.38</v>
      </c>
    </row>
    <row r="8750" spans="1:4" ht="54">
      <c r="A8750" s="408">
        <v>89657</v>
      </c>
      <c r="B8750" s="409" t="s">
        <v>2514</v>
      </c>
      <c r="C8750" s="408" t="s">
        <v>29</v>
      </c>
      <c r="D8750" s="408">
        <v>10.61</v>
      </c>
    </row>
    <row r="8751" spans="1:4" ht="40.5">
      <c r="A8751" s="408">
        <v>89658</v>
      </c>
      <c r="B8751" s="409" t="s">
        <v>2515</v>
      </c>
      <c r="C8751" s="408" t="s">
        <v>29</v>
      </c>
      <c r="D8751" s="408">
        <v>7.02</v>
      </c>
    </row>
    <row r="8752" spans="1:4" ht="54">
      <c r="A8752" s="408">
        <v>89659</v>
      </c>
      <c r="B8752" s="409" t="s">
        <v>2516</v>
      </c>
      <c r="C8752" s="408" t="s">
        <v>29</v>
      </c>
      <c r="D8752" s="408">
        <v>14.04</v>
      </c>
    </row>
    <row r="8753" spans="1:4" ht="54">
      <c r="A8753" s="408">
        <v>89660</v>
      </c>
      <c r="B8753" s="409" t="s">
        <v>2517</v>
      </c>
      <c r="C8753" s="408" t="s">
        <v>29</v>
      </c>
      <c r="D8753" s="408">
        <v>6.41</v>
      </c>
    </row>
    <row r="8754" spans="1:4" ht="40.5">
      <c r="A8754" s="408">
        <v>89661</v>
      </c>
      <c r="B8754" s="409" t="s">
        <v>2518</v>
      </c>
      <c r="C8754" s="408" t="s">
        <v>29</v>
      </c>
      <c r="D8754" s="408">
        <v>19.38</v>
      </c>
    </row>
    <row r="8755" spans="1:4" ht="54">
      <c r="A8755" s="408">
        <v>89662</v>
      </c>
      <c r="B8755" s="409" t="s">
        <v>2519</v>
      </c>
      <c r="C8755" s="408" t="s">
        <v>29</v>
      </c>
      <c r="D8755" s="408">
        <v>30.81</v>
      </c>
    </row>
    <row r="8756" spans="1:4" ht="40.5">
      <c r="A8756" s="408">
        <v>89663</v>
      </c>
      <c r="B8756" s="409" t="s">
        <v>2520</v>
      </c>
      <c r="C8756" s="408" t="s">
        <v>29</v>
      </c>
      <c r="D8756" s="408">
        <v>11.66</v>
      </c>
    </row>
    <row r="8757" spans="1:4" ht="54">
      <c r="A8757" s="408">
        <v>89664</v>
      </c>
      <c r="B8757" s="409" t="s">
        <v>2521</v>
      </c>
      <c r="C8757" s="408" t="s">
        <v>29</v>
      </c>
      <c r="D8757" s="408">
        <v>14.04</v>
      </c>
    </row>
    <row r="8758" spans="1:4" ht="54">
      <c r="A8758" s="408">
        <v>89665</v>
      </c>
      <c r="B8758" s="409" t="s">
        <v>2522</v>
      </c>
      <c r="C8758" s="408" t="s">
        <v>29</v>
      </c>
      <c r="D8758" s="408">
        <v>8.66</v>
      </c>
    </row>
    <row r="8759" spans="1:4" ht="54">
      <c r="A8759" s="408">
        <v>89666</v>
      </c>
      <c r="B8759" s="409" t="s">
        <v>2523</v>
      </c>
      <c r="C8759" s="408" t="s">
        <v>29</v>
      </c>
      <c r="D8759" s="408">
        <v>5.36</v>
      </c>
    </row>
    <row r="8760" spans="1:4" ht="54">
      <c r="A8760" s="408">
        <v>89667</v>
      </c>
      <c r="B8760" s="409" t="s">
        <v>2524</v>
      </c>
      <c r="C8760" s="408" t="s">
        <v>29</v>
      </c>
      <c r="D8760" s="408">
        <v>21.45</v>
      </c>
    </row>
    <row r="8761" spans="1:4" ht="54">
      <c r="A8761" s="408">
        <v>89668</v>
      </c>
      <c r="B8761" s="409" t="s">
        <v>2525</v>
      </c>
      <c r="C8761" s="408" t="s">
        <v>29</v>
      </c>
      <c r="D8761" s="408">
        <v>29.12</v>
      </c>
    </row>
    <row r="8762" spans="1:4" ht="54">
      <c r="A8762" s="408">
        <v>89669</v>
      </c>
      <c r="B8762" s="409" t="s">
        <v>2526</v>
      </c>
      <c r="C8762" s="408" t="s">
        <v>29</v>
      </c>
      <c r="D8762" s="408">
        <v>14.16</v>
      </c>
    </row>
    <row r="8763" spans="1:4" ht="40.5">
      <c r="A8763" s="408">
        <v>89670</v>
      </c>
      <c r="B8763" s="409" t="s">
        <v>2527</v>
      </c>
      <c r="C8763" s="408" t="s">
        <v>29</v>
      </c>
      <c r="D8763" s="408">
        <v>10.84</v>
      </c>
    </row>
    <row r="8764" spans="1:4" ht="54">
      <c r="A8764" s="408">
        <v>89671</v>
      </c>
      <c r="B8764" s="409" t="s">
        <v>2528</v>
      </c>
      <c r="C8764" s="408" t="s">
        <v>29</v>
      </c>
      <c r="D8764" s="408">
        <v>20.57</v>
      </c>
    </row>
    <row r="8765" spans="1:4" ht="54">
      <c r="A8765" s="408">
        <v>89672</v>
      </c>
      <c r="B8765" s="409" t="s">
        <v>2529</v>
      </c>
      <c r="C8765" s="408" t="s">
        <v>29</v>
      </c>
      <c r="D8765" s="408">
        <v>18.87</v>
      </c>
    </row>
    <row r="8766" spans="1:4" ht="67.5">
      <c r="A8766" s="408">
        <v>89673</v>
      </c>
      <c r="B8766" s="409" t="s">
        <v>2530</v>
      </c>
      <c r="C8766" s="408" t="s">
        <v>29</v>
      </c>
      <c r="D8766" s="408">
        <v>16.36</v>
      </c>
    </row>
    <row r="8767" spans="1:4" ht="40.5">
      <c r="A8767" s="408">
        <v>89674</v>
      </c>
      <c r="B8767" s="409" t="s">
        <v>2531</v>
      </c>
      <c r="C8767" s="408" t="s">
        <v>29</v>
      </c>
      <c r="D8767" s="408">
        <v>29.11</v>
      </c>
    </row>
    <row r="8768" spans="1:4" ht="54">
      <c r="A8768" s="408">
        <v>89675</v>
      </c>
      <c r="B8768" s="409" t="s">
        <v>2532</v>
      </c>
      <c r="C8768" s="408" t="s">
        <v>29</v>
      </c>
      <c r="D8768" s="408">
        <v>35.85</v>
      </c>
    </row>
    <row r="8769" spans="1:4" ht="40.5">
      <c r="A8769" s="408">
        <v>89676</v>
      </c>
      <c r="B8769" s="409" t="s">
        <v>2533</v>
      </c>
      <c r="C8769" s="408" t="s">
        <v>29</v>
      </c>
      <c r="D8769" s="408">
        <v>45.82</v>
      </c>
    </row>
    <row r="8770" spans="1:4" ht="54">
      <c r="A8770" s="408">
        <v>89677</v>
      </c>
      <c r="B8770" s="409" t="s">
        <v>2534</v>
      </c>
      <c r="C8770" s="408" t="s">
        <v>29</v>
      </c>
      <c r="D8770" s="408">
        <v>40.96</v>
      </c>
    </row>
    <row r="8771" spans="1:4" ht="54">
      <c r="A8771" s="408">
        <v>89678</v>
      </c>
      <c r="B8771" s="409" t="s">
        <v>2535</v>
      </c>
      <c r="C8771" s="408" t="s">
        <v>29</v>
      </c>
      <c r="D8771" s="408">
        <v>7.27</v>
      </c>
    </row>
    <row r="8772" spans="1:4" ht="54">
      <c r="A8772" s="408">
        <v>89679</v>
      </c>
      <c r="B8772" s="409" t="s">
        <v>2536</v>
      </c>
      <c r="C8772" s="408" t="s">
        <v>29</v>
      </c>
      <c r="D8772" s="408">
        <v>63.84</v>
      </c>
    </row>
    <row r="8773" spans="1:4" ht="40.5">
      <c r="A8773" s="408">
        <v>89680</v>
      </c>
      <c r="B8773" s="409" t="s">
        <v>2537</v>
      </c>
      <c r="C8773" s="408" t="s">
        <v>29</v>
      </c>
      <c r="D8773" s="408">
        <v>17.899999999999999</v>
      </c>
    </row>
    <row r="8774" spans="1:4" ht="67.5">
      <c r="A8774" s="408">
        <v>89681</v>
      </c>
      <c r="B8774" s="409" t="s">
        <v>2538</v>
      </c>
      <c r="C8774" s="408" t="s">
        <v>29</v>
      </c>
      <c r="D8774" s="408">
        <v>45.01</v>
      </c>
    </row>
    <row r="8775" spans="1:4" ht="54">
      <c r="A8775" s="408">
        <v>89682</v>
      </c>
      <c r="B8775" s="409" t="s">
        <v>2539</v>
      </c>
      <c r="C8775" s="408" t="s">
        <v>29</v>
      </c>
      <c r="D8775" s="408">
        <v>29.91</v>
      </c>
    </row>
    <row r="8776" spans="1:4" ht="40.5">
      <c r="A8776" s="408">
        <v>89684</v>
      </c>
      <c r="B8776" s="409" t="s">
        <v>2540</v>
      </c>
      <c r="C8776" s="408" t="s">
        <v>29</v>
      </c>
      <c r="D8776" s="408">
        <v>42.79</v>
      </c>
    </row>
    <row r="8777" spans="1:4" ht="54">
      <c r="A8777" s="408">
        <v>89685</v>
      </c>
      <c r="B8777" s="409" t="s">
        <v>2541</v>
      </c>
      <c r="C8777" s="408" t="s">
        <v>29</v>
      </c>
      <c r="D8777" s="408">
        <v>30.06</v>
      </c>
    </row>
    <row r="8778" spans="1:4" ht="54">
      <c r="A8778" s="408">
        <v>89686</v>
      </c>
      <c r="B8778" s="409" t="s">
        <v>2542</v>
      </c>
      <c r="C8778" s="408" t="s">
        <v>29</v>
      </c>
      <c r="D8778" s="408">
        <v>170.2</v>
      </c>
    </row>
    <row r="8779" spans="1:4" ht="54">
      <c r="A8779" s="408">
        <v>89687</v>
      </c>
      <c r="B8779" s="409" t="s">
        <v>2543</v>
      </c>
      <c r="C8779" s="408" t="s">
        <v>29</v>
      </c>
      <c r="D8779" s="408">
        <v>26</v>
      </c>
    </row>
    <row r="8780" spans="1:4" ht="54">
      <c r="A8780" s="408">
        <v>89689</v>
      </c>
      <c r="B8780" s="409" t="s">
        <v>2544</v>
      </c>
      <c r="C8780" s="408" t="s">
        <v>29</v>
      </c>
      <c r="D8780" s="408">
        <v>32.49</v>
      </c>
    </row>
    <row r="8781" spans="1:4" ht="67.5">
      <c r="A8781" s="408">
        <v>89690</v>
      </c>
      <c r="B8781" s="409" t="s">
        <v>2545</v>
      </c>
      <c r="C8781" s="408" t="s">
        <v>29</v>
      </c>
      <c r="D8781" s="408">
        <v>44.84</v>
      </c>
    </row>
    <row r="8782" spans="1:4" ht="40.5">
      <c r="A8782" s="408">
        <v>89691</v>
      </c>
      <c r="B8782" s="409" t="s">
        <v>615</v>
      </c>
      <c r="C8782" s="408" t="s">
        <v>29</v>
      </c>
      <c r="D8782" s="408">
        <v>9.6</v>
      </c>
    </row>
    <row r="8783" spans="1:4" ht="67.5">
      <c r="A8783" s="408">
        <v>89692</v>
      </c>
      <c r="B8783" s="409" t="s">
        <v>2546</v>
      </c>
      <c r="C8783" s="408" t="s">
        <v>29</v>
      </c>
      <c r="D8783" s="408">
        <v>42.4</v>
      </c>
    </row>
    <row r="8784" spans="1:4" ht="54">
      <c r="A8784" s="408">
        <v>89693</v>
      </c>
      <c r="B8784" s="409" t="s">
        <v>2547</v>
      </c>
      <c r="C8784" s="408" t="s">
        <v>29</v>
      </c>
      <c r="D8784" s="408">
        <v>41.28</v>
      </c>
    </row>
    <row r="8785" spans="1:4" ht="54">
      <c r="A8785" s="408">
        <v>89694</v>
      </c>
      <c r="B8785" s="409" t="s">
        <v>2548</v>
      </c>
      <c r="C8785" s="408" t="s">
        <v>29</v>
      </c>
      <c r="D8785" s="408">
        <v>17.46</v>
      </c>
    </row>
    <row r="8786" spans="1:4" ht="40.5">
      <c r="A8786" s="408">
        <v>89695</v>
      </c>
      <c r="B8786" s="409" t="s">
        <v>2549</v>
      </c>
      <c r="C8786" s="408" t="s">
        <v>29</v>
      </c>
      <c r="D8786" s="408">
        <v>15.98</v>
      </c>
    </row>
    <row r="8787" spans="1:4" ht="54">
      <c r="A8787" s="408">
        <v>89696</v>
      </c>
      <c r="B8787" s="409" t="s">
        <v>2550</v>
      </c>
      <c r="C8787" s="408" t="s">
        <v>29</v>
      </c>
      <c r="D8787" s="408">
        <v>37.57</v>
      </c>
    </row>
    <row r="8788" spans="1:4" ht="40.5">
      <c r="A8788" s="408">
        <v>89697</v>
      </c>
      <c r="B8788" s="409" t="s">
        <v>616</v>
      </c>
      <c r="C8788" s="408" t="s">
        <v>29</v>
      </c>
      <c r="D8788" s="408">
        <v>12.24</v>
      </c>
    </row>
    <row r="8789" spans="1:4" ht="67.5">
      <c r="A8789" s="408">
        <v>89698</v>
      </c>
      <c r="B8789" s="409" t="s">
        <v>2551</v>
      </c>
      <c r="C8789" s="408" t="s">
        <v>29</v>
      </c>
      <c r="D8789" s="408">
        <v>132.94</v>
      </c>
    </row>
    <row r="8790" spans="1:4" ht="67.5">
      <c r="A8790" s="408">
        <v>89699</v>
      </c>
      <c r="B8790" s="409" t="s">
        <v>2552</v>
      </c>
      <c r="C8790" s="408" t="s">
        <v>29</v>
      </c>
      <c r="D8790" s="408">
        <v>112.88</v>
      </c>
    </row>
    <row r="8791" spans="1:4" ht="54">
      <c r="A8791" s="408">
        <v>89700</v>
      </c>
      <c r="B8791" s="409" t="s">
        <v>2553</v>
      </c>
      <c r="C8791" s="408" t="s">
        <v>29</v>
      </c>
      <c r="D8791" s="408">
        <v>18.97</v>
      </c>
    </row>
    <row r="8792" spans="1:4" ht="54">
      <c r="A8792" s="408">
        <v>89701</v>
      </c>
      <c r="B8792" s="409" t="s">
        <v>2554</v>
      </c>
      <c r="C8792" s="408" t="s">
        <v>29</v>
      </c>
      <c r="D8792" s="408">
        <v>87.48</v>
      </c>
    </row>
    <row r="8793" spans="1:4" ht="40.5">
      <c r="A8793" s="408">
        <v>89702</v>
      </c>
      <c r="B8793" s="409" t="s">
        <v>2555</v>
      </c>
      <c r="C8793" s="408" t="s">
        <v>29</v>
      </c>
      <c r="D8793" s="408">
        <v>18.97</v>
      </c>
    </row>
    <row r="8794" spans="1:4" ht="54">
      <c r="A8794" s="408">
        <v>89703</v>
      </c>
      <c r="B8794" s="409" t="s">
        <v>617</v>
      </c>
      <c r="C8794" s="408" t="s">
        <v>29</v>
      </c>
      <c r="D8794" s="408">
        <v>46.3</v>
      </c>
    </row>
    <row r="8795" spans="1:4" ht="54">
      <c r="A8795" s="408">
        <v>89704</v>
      </c>
      <c r="B8795" s="409" t="s">
        <v>2556</v>
      </c>
      <c r="C8795" s="408" t="s">
        <v>29</v>
      </c>
      <c r="D8795" s="408">
        <v>72.849999999999994</v>
      </c>
    </row>
    <row r="8796" spans="1:4" ht="40.5">
      <c r="A8796" s="408">
        <v>89705</v>
      </c>
      <c r="B8796" s="409" t="s">
        <v>2557</v>
      </c>
      <c r="C8796" s="408" t="s">
        <v>29</v>
      </c>
      <c r="D8796" s="408">
        <v>20.440000000000001</v>
      </c>
    </row>
    <row r="8797" spans="1:4" ht="40.5">
      <c r="A8797" s="408">
        <v>89706</v>
      </c>
      <c r="B8797" s="409" t="s">
        <v>2558</v>
      </c>
      <c r="C8797" s="408" t="s">
        <v>29</v>
      </c>
      <c r="D8797" s="408">
        <v>48.93</v>
      </c>
    </row>
    <row r="8798" spans="1:4" ht="54">
      <c r="A8798" s="408">
        <v>89718</v>
      </c>
      <c r="B8798" s="409" t="s">
        <v>2568</v>
      </c>
      <c r="C8798" s="408" t="s">
        <v>13</v>
      </c>
      <c r="D8798" s="408">
        <v>32.270000000000003</v>
      </c>
    </row>
    <row r="8799" spans="1:4" ht="54">
      <c r="A8799" s="408">
        <v>89719</v>
      </c>
      <c r="B8799" s="409" t="s">
        <v>2569</v>
      </c>
      <c r="C8799" s="408" t="s">
        <v>29</v>
      </c>
      <c r="D8799" s="408">
        <v>8.94</v>
      </c>
    </row>
    <row r="8800" spans="1:4" ht="54">
      <c r="A8800" s="408">
        <v>89720</v>
      </c>
      <c r="B8800" s="409" t="s">
        <v>2570</v>
      </c>
      <c r="C8800" s="408" t="s">
        <v>29</v>
      </c>
      <c r="D8800" s="408">
        <v>10.94</v>
      </c>
    </row>
    <row r="8801" spans="1:4" ht="54">
      <c r="A8801" s="408">
        <v>89721</v>
      </c>
      <c r="B8801" s="409" t="s">
        <v>2571</v>
      </c>
      <c r="C8801" s="408" t="s">
        <v>29</v>
      </c>
      <c r="D8801" s="408">
        <v>11.61</v>
      </c>
    </row>
    <row r="8802" spans="1:4" ht="54">
      <c r="A8802" s="408">
        <v>89723</v>
      </c>
      <c r="B8802" s="409" t="s">
        <v>2572</v>
      </c>
      <c r="C8802" s="408" t="s">
        <v>29</v>
      </c>
      <c r="D8802" s="408">
        <v>15.47</v>
      </c>
    </row>
    <row r="8803" spans="1:4" ht="67.5">
      <c r="A8803" s="408">
        <v>89724</v>
      </c>
      <c r="B8803" s="409" t="s">
        <v>2573</v>
      </c>
      <c r="C8803" s="408" t="s">
        <v>29</v>
      </c>
      <c r="D8803" s="408">
        <v>6.58</v>
      </c>
    </row>
    <row r="8804" spans="1:4" ht="54">
      <c r="A8804" s="408">
        <v>89725</v>
      </c>
      <c r="B8804" s="409" t="s">
        <v>2574</v>
      </c>
      <c r="C8804" s="408" t="s">
        <v>29</v>
      </c>
      <c r="D8804" s="408">
        <v>15</v>
      </c>
    </row>
    <row r="8805" spans="1:4" ht="67.5">
      <c r="A8805" s="408">
        <v>89726</v>
      </c>
      <c r="B8805" s="409" t="s">
        <v>2575</v>
      </c>
      <c r="C8805" s="408" t="s">
        <v>29</v>
      </c>
      <c r="D8805" s="408">
        <v>5.09</v>
      </c>
    </row>
    <row r="8806" spans="1:4" ht="54">
      <c r="A8806" s="408">
        <v>89727</v>
      </c>
      <c r="B8806" s="409" t="s">
        <v>2576</v>
      </c>
      <c r="C8806" s="408" t="s">
        <v>29</v>
      </c>
      <c r="D8806" s="408">
        <v>17.149999999999999</v>
      </c>
    </row>
    <row r="8807" spans="1:4" ht="67.5">
      <c r="A8807" s="408">
        <v>89728</v>
      </c>
      <c r="B8807" s="409" t="s">
        <v>2577</v>
      </c>
      <c r="C8807" s="408" t="s">
        <v>29</v>
      </c>
      <c r="D8807" s="408">
        <v>6.95</v>
      </c>
    </row>
    <row r="8808" spans="1:4" ht="54">
      <c r="A8808" s="408">
        <v>89729</v>
      </c>
      <c r="B8808" s="409" t="s">
        <v>2578</v>
      </c>
      <c r="C8808" s="408" t="s">
        <v>29</v>
      </c>
      <c r="D8808" s="408">
        <v>24.29</v>
      </c>
    </row>
    <row r="8809" spans="1:4" ht="67.5">
      <c r="A8809" s="408">
        <v>89730</v>
      </c>
      <c r="B8809" s="409" t="s">
        <v>2579</v>
      </c>
      <c r="C8809" s="408" t="s">
        <v>29</v>
      </c>
      <c r="D8809" s="408">
        <v>7.43</v>
      </c>
    </row>
    <row r="8810" spans="1:4" ht="67.5">
      <c r="A8810" s="408">
        <v>89731</v>
      </c>
      <c r="B8810" s="409" t="s">
        <v>2580</v>
      </c>
      <c r="C8810" s="408" t="s">
        <v>29</v>
      </c>
      <c r="D8810" s="408">
        <v>7.67</v>
      </c>
    </row>
    <row r="8811" spans="1:4" ht="67.5">
      <c r="A8811" s="408">
        <v>89732</v>
      </c>
      <c r="B8811" s="409" t="s">
        <v>2581</v>
      </c>
      <c r="C8811" s="408" t="s">
        <v>29</v>
      </c>
      <c r="D8811" s="408">
        <v>8.02</v>
      </c>
    </row>
    <row r="8812" spans="1:4" ht="67.5">
      <c r="A8812" s="408">
        <v>89733</v>
      </c>
      <c r="B8812" s="409" t="s">
        <v>2582</v>
      </c>
      <c r="C8812" s="408" t="s">
        <v>29</v>
      </c>
      <c r="D8812" s="408">
        <v>11.8</v>
      </c>
    </row>
    <row r="8813" spans="1:4" ht="54">
      <c r="A8813" s="408">
        <v>89734</v>
      </c>
      <c r="B8813" s="409" t="s">
        <v>2583</v>
      </c>
      <c r="C8813" s="408" t="s">
        <v>29</v>
      </c>
      <c r="D8813" s="408">
        <v>24.29</v>
      </c>
    </row>
    <row r="8814" spans="1:4" ht="67.5">
      <c r="A8814" s="408">
        <v>89735</v>
      </c>
      <c r="B8814" s="409" t="s">
        <v>2584</v>
      </c>
      <c r="C8814" s="408" t="s">
        <v>29</v>
      </c>
      <c r="D8814" s="408">
        <v>12.38</v>
      </c>
    </row>
    <row r="8815" spans="1:4" ht="54">
      <c r="A8815" s="408">
        <v>89736</v>
      </c>
      <c r="B8815" s="409" t="s">
        <v>2585</v>
      </c>
      <c r="C8815" s="408" t="s">
        <v>29</v>
      </c>
      <c r="D8815" s="408">
        <v>5.77</v>
      </c>
    </row>
    <row r="8816" spans="1:4" ht="67.5">
      <c r="A8816" s="408">
        <v>89737</v>
      </c>
      <c r="B8816" s="409" t="s">
        <v>2586</v>
      </c>
      <c r="C8816" s="408" t="s">
        <v>29</v>
      </c>
      <c r="D8816" s="408">
        <v>12.78</v>
      </c>
    </row>
    <row r="8817" spans="1:4" ht="54">
      <c r="A8817" s="408">
        <v>89738</v>
      </c>
      <c r="B8817" s="409" t="s">
        <v>2587</v>
      </c>
      <c r="C8817" s="408" t="s">
        <v>29</v>
      </c>
      <c r="D8817" s="408">
        <v>12.79</v>
      </c>
    </row>
    <row r="8818" spans="1:4" ht="67.5">
      <c r="A8818" s="408">
        <v>89739</v>
      </c>
      <c r="B8818" s="409" t="s">
        <v>2588</v>
      </c>
      <c r="C8818" s="408" t="s">
        <v>29</v>
      </c>
      <c r="D8818" s="408">
        <v>13.28</v>
      </c>
    </row>
    <row r="8819" spans="1:4" ht="54">
      <c r="A8819" s="408">
        <v>89740</v>
      </c>
      <c r="B8819" s="409" t="s">
        <v>619</v>
      </c>
      <c r="C8819" s="408" t="s">
        <v>29</v>
      </c>
      <c r="D8819" s="408">
        <v>5.16</v>
      </c>
    </row>
    <row r="8820" spans="1:4" ht="54">
      <c r="A8820" s="408">
        <v>89741</v>
      </c>
      <c r="B8820" s="409" t="s">
        <v>620</v>
      </c>
      <c r="C8820" s="408" t="s">
        <v>29</v>
      </c>
      <c r="D8820" s="408">
        <v>18.13</v>
      </c>
    </row>
    <row r="8821" spans="1:4" ht="67.5">
      <c r="A8821" s="408">
        <v>89742</v>
      </c>
      <c r="B8821" s="409" t="s">
        <v>2589</v>
      </c>
      <c r="C8821" s="408" t="s">
        <v>29</v>
      </c>
      <c r="D8821" s="408">
        <v>19.940000000000001</v>
      </c>
    </row>
    <row r="8822" spans="1:4" ht="67.5">
      <c r="A8822" s="408">
        <v>89743</v>
      </c>
      <c r="B8822" s="409" t="s">
        <v>2590</v>
      </c>
      <c r="C8822" s="408" t="s">
        <v>29</v>
      </c>
      <c r="D8822" s="408">
        <v>27.13</v>
      </c>
    </row>
    <row r="8823" spans="1:4" ht="67.5">
      <c r="A8823" s="408">
        <v>89744</v>
      </c>
      <c r="B8823" s="409" t="s">
        <v>2591</v>
      </c>
      <c r="C8823" s="408" t="s">
        <v>29</v>
      </c>
      <c r="D8823" s="408">
        <v>16.649999999999999</v>
      </c>
    </row>
    <row r="8824" spans="1:4" ht="54">
      <c r="A8824" s="408">
        <v>89745</v>
      </c>
      <c r="B8824" s="409" t="s">
        <v>2592</v>
      </c>
      <c r="C8824" s="408" t="s">
        <v>29</v>
      </c>
      <c r="D8824" s="408">
        <v>29.56</v>
      </c>
    </row>
    <row r="8825" spans="1:4" ht="67.5">
      <c r="A8825" s="408">
        <v>89746</v>
      </c>
      <c r="B8825" s="409" t="s">
        <v>2593</v>
      </c>
      <c r="C8825" s="408" t="s">
        <v>29</v>
      </c>
      <c r="D8825" s="408">
        <v>16.62</v>
      </c>
    </row>
    <row r="8826" spans="1:4" ht="54">
      <c r="A8826" s="408">
        <v>89747</v>
      </c>
      <c r="B8826" s="409" t="s">
        <v>621</v>
      </c>
      <c r="C8826" s="408" t="s">
        <v>29</v>
      </c>
      <c r="D8826" s="408">
        <v>10.41</v>
      </c>
    </row>
    <row r="8827" spans="1:4" ht="67.5">
      <c r="A8827" s="408">
        <v>89748</v>
      </c>
      <c r="B8827" s="409" t="s">
        <v>2594</v>
      </c>
      <c r="C8827" s="408" t="s">
        <v>29</v>
      </c>
      <c r="D8827" s="408">
        <v>24.44</v>
      </c>
    </row>
    <row r="8828" spans="1:4" ht="54">
      <c r="A8828" s="408">
        <v>89749</v>
      </c>
      <c r="B8828" s="409" t="s">
        <v>622</v>
      </c>
      <c r="C8828" s="408" t="s">
        <v>29</v>
      </c>
      <c r="D8828" s="408">
        <v>12.79</v>
      </c>
    </row>
    <row r="8829" spans="1:4" ht="67.5">
      <c r="A8829" s="408">
        <v>89750</v>
      </c>
      <c r="B8829" s="409" t="s">
        <v>2595</v>
      </c>
      <c r="C8829" s="408" t="s">
        <v>29</v>
      </c>
      <c r="D8829" s="408">
        <v>38.270000000000003</v>
      </c>
    </row>
    <row r="8830" spans="1:4" ht="54">
      <c r="A8830" s="408">
        <v>89751</v>
      </c>
      <c r="B8830" s="409" t="s">
        <v>2596</v>
      </c>
      <c r="C8830" s="408" t="s">
        <v>29</v>
      </c>
      <c r="D8830" s="408">
        <v>4.1100000000000003</v>
      </c>
    </row>
    <row r="8831" spans="1:4" ht="67.5">
      <c r="A8831" s="408">
        <v>89752</v>
      </c>
      <c r="B8831" s="409" t="s">
        <v>2597</v>
      </c>
      <c r="C8831" s="408" t="s">
        <v>29</v>
      </c>
      <c r="D8831" s="408">
        <v>4.22</v>
      </c>
    </row>
    <row r="8832" spans="1:4" ht="67.5">
      <c r="A8832" s="408">
        <v>89753</v>
      </c>
      <c r="B8832" s="409" t="s">
        <v>2598</v>
      </c>
      <c r="C8832" s="408" t="s">
        <v>29</v>
      </c>
      <c r="D8832" s="408">
        <v>6.2</v>
      </c>
    </row>
    <row r="8833" spans="1:4" ht="67.5">
      <c r="A8833" s="408">
        <v>89754</v>
      </c>
      <c r="B8833" s="409" t="s">
        <v>2599</v>
      </c>
      <c r="C8833" s="408" t="s">
        <v>29</v>
      </c>
      <c r="D8833" s="408">
        <v>10.4</v>
      </c>
    </row>
    <row r="8834" spans="1:4" ht="54">
      <c r="A8834" s="408">
        <v>89755</v>
      </c>
      <c r="B8834" s="409" t="s">
        <v>2600</v>
      </c>
      <c r="C8834" s="408" t="s">
        <v>29</v>
      </c>
      <c r="D8834" s="408">
        <v>9.41</v>
      </c>
    </row>
    <row r="8835" spans="1:4" ht="54">
      <c r="A8835" s="408">
        <v>89756</v>
      </c>
      <c r="B8835" s="409" t="s">
        <v>2601</v>
      </c>
      <c r="C8835" s="408" t="s">
        <v>29</v>
      </c>
      <c r="D8835" s="408">
        <v>17.440000000000001</v>
      </c>
    </row>
    <row r="8836" spans="1:4" ht="54">
      <c r="A8836" s="408">
        <v>89757</v>
      </c>
      <c r="B8836" s="409" t="s">
        <v>623</v>
      </c>
      <c r="C8836" s="408" t="s">
        <v>29</v>
      </c>
      <c r="D8836" s="408">
        <v>27.68</v>
      </c>
    </row>
    <row r="8837" spans="1:4" ht="54">
      <c r="A8837" s="408">
        <v>89758</v>
      </c>
      <c r="B8837" s="409" t="s">
        <v>2602</v>
      </c>
      <c r="C8837" s="408" t="s">
        <v>29</v>
      </c>
      <c r="D8837" s="408">
        <v>44.39</v>
      </c>
    </row>
    <row r="8838" spans="1:4" ht="54">
      <c r="A8838" s="408">
        <v>89759</v>
      </c>
      <c r="B8838" s="409" t="s">
        <v>2603</v>
      </c>
      <c r="C8838" s="408" t="s">
        <v>29</v>
      </c>
      <c r="D8838" s="408">
        <v>5.84</v>
      </c>
    </row>
    <row r="8839" spans="1:4" ht="54">
      <c r="A8839" s="408">
        <v>89760</v>
      </c>
      <c r="B8839" s="409" t="s">
        <v>2604</v>
      </c>
      <c r="C8839" s="408" t="s">
        <v>29</v>
      </c>
      <c r="D8839" s="408">
        <v>16.2</v>
      </c>
    </row>
    <row r="8840" spans="1:4" ht="54">
      <c r="A8840" s="408">
        <v>89761</v>
      </c>
      <c r="B8840" s="409" t="s">
        <v>2605</v>
      </c>
      <c r="C8840" s="408" t="s">
        <v>29</v>
      </c>
      <c r="D8840" s="408">
        <v>28.21</v>
      </c>
    </row>
    <row r="8841" spans="1:4" ht="54">
      <c r="A8841" s="408">
        <v>89762</v>
      </c>
      <c r="B8841" s="409" t="s">
        <v>2606</v>
      </c>
      <c r="C8841" s="408" t="s">
        <v>29</v>
      </c>
      <c r="D8841" s="408">
        <v>41.09</v>
      </c>
    </row>
    <row r="8842" spans="1:4" ht="54">
      <c r="A8842" s="408">
        <v>89763</v>
      </c>
      <c r="B8842" s="409" t="s">
        <v>2607</v>
      </c>
      <c r="C8842" s="408" t="s">
        <v>29</v>
      </c>
      <c r="D8842" s="408">
        <v>168.5</v>
      </c>
    </row>
    <row r="8843" spans="1:4" ht="54">
      <c r="A8843" s="408">
        <v>89764</v>
      </c>
      <c r="B8843" s="409" t="s">
        <v>624</v>
      </c>
      <c r="C8843" s="408" t="s">
        <v>29</v>
      </c>
      <c r="D8843" s="408">
        <v>30.79</v>
      </c>
    </row>
    <row r="8844" spans="1:4" ht="40.5">
      <c r="A8844" s="408">
        <v>89765</v>
      </c>
      <c r="B8844" s="409" t="s">
        <v>2608</v>
      </c>
      <c r="C8844" s="408" t="s">
        <v>29</v>
      </c>
      <c r="D8844" s="408">
        <v>11.29</v>
      </c>
    </row>
    <row r="8845" spans="1:4" ht="54">
      <c r="A8845" s="408">
        <v>89766</v>
      </c>
      <c r="B8845" s="409" t="s">
        <v>625</v>
      </c>
      <c r="C8845" s="408" t="s">
        <v>29</v>
      </c>
      <c r="D8845" s="408">
        <v>18.02</v>
      </c>
    </row>
    <row r="8846" spans="1:4" ht="54">
      <c r="A8846" s="408">
        <v>89767</v>
      </c>
      <c r="B8846" s="409" t="s">
        <v>2609</v>
      </c>
      <c r="C8846" s="408" t="s">
        <v>29</v>
      </c>
      <c r="D8846" s="408">
        <v>18.02</v>
      </c>
    </row>
    <row r="8847" spans="1:4" ht="40.5">
      <c r="A8847" s="408">
        <v>89768</v>
      </c>
      <c r="B8847" s="409" t="s">
        <v>2610</v>
      </c>
      <c r="C8847" s="408" t="s">
        <v>29</v>
      </c>
      <c r="D8847" s="408">
        <v>17.54</v>
      </c>
    </row>
    <row r="8848" spans="1:4" ht="40.5">
      <c r="A8848" s="408">
        <v>89769</v>
      </c>
      <c r="B8848" s="409" t="s">
        <v>626</v>
      </c>
      <c r="C8848" s="408" t="s">
        <v>29</v>
      </c>
      <c r="D8848" s="408">
        <v>45.49</v>
      </c>
    </row>
    <row r="8849" spans="1:4" ht="40.5">
      <c r="A8849" s="408">
        <v>89772</v>
      </c>
      <c r="B8849" s="409" t="s">
        <v>2613</v>
      </c>
      <c r="C8849" s="408" t="s">
        <v>13</v>
      </c>
      <c r="D8849" s="408">
        <v>58.42</v>
      </c>
    </row>
    <row r="8850" spans="1:4" ht="67.5">
      <c r="A8850" s="408">
        <v>89774</v>
      </c>
      <c r="B8850" s="409" t="s">
        <v>2615</v>
      </c>
      <c r="C8850" s="408" t="s">
        <v>29</v>
      </c>
      <c r="D8850" s="408">
        <v>10.17</v>
      </c>
    </row>
    <row r="8851" spans="1:4" ht="67.5">
      <c r="A8851" s="408">
        <v>89776</v>
      </c>
      <c r="B8851" s="409" t="s">
        <v>2617</v>
      </c>
      <c r="C8851" s="408" t="s">
        <v>29</v>
      </c>
      <c r="D8851" s="408">
        <v>13.41</v>
      </c>
    </row>
    <row r="8852" spans="1:4" ht="40.5">
      <c r="A8852" s="408">
        <v>89777</v>
      </c>
      <c r="B8852" s="409" t="s">
        <v>2618</v>
      </c>
      <c r="C8852" s="408" t="s">
        <v>29</v>
      </c>
      <c r="D8852" s="408">
        <v>23.12</v>
      </c>
    </row>
    <row r="8853" spans="1:4" ht="67.5">
      <c r="A8853" s="408">
        <v>89778</v>
      </c>
      <c r="B8853" s="409" t="s">
        <v>2619</v>
      </c>
      <c r="C8853" s="408" t="s">
        <v>29</v>
      </c>
      <c r="D8853" s="408">
        <v>12.84</v>
      </c>
    </row>
    <row r="8854" spans="1:4" ht="67.5">
      <c r="A8854" s="408">
        <v>89779</v>
      </c>
      <c r="B8854" s="409" t="s">
        <v>2620</v>
      </c>
      <c r="C8854" s="408" t="s">
        <v>29</v>
      </c>
      <c r="D8854" s="408">
        <v>18.850000000000001</v>
      </c>
    </row>
    <row r="8855" spans="1:4" ht="40.5">
      <c r="A8855" s="408">
        <v>89780</v>
      </c>
      <c r="B8855" s="409" t="s">
        <v>627</v>
      </c>
      <c r="C8855" s="408" t="s">
        <v>29</v>
      </c>
      <c r="D8855" s="408">
        <v>23.12</v>
      </c>
    </row>
    <row r="8856" spans="1:4" ht="40.5">
      <c r="A8856" s="408">
        <v>89781</v>
      </c>
      <c r="B8856" s="409" t="s">
        <v>2621</v>
      </c>
      <c r="C8856" s="408" t="s">
        <v>29</v>
      </c>
      <c r="D8856" s="408">
        <v>35.21</v>
      </c>
    </row>
    <row r="8857" spans="1:4" ht="67.5">
      <c r="A8857" s="408">
        <v>89782</v>
      </c>
      <c r="B8857" s="409" t="s">
        <v>2622</v>
      </c>
      <c r="C8857" s="408" t="s">
        <v>29</v>
      </c>
      <c r="D8857" s="408">
        <v>8.06</v>
      </c>
    </row>
    <row r="8858" spans="1:4" ht="67.5">
      <c r="A8858" s="408">
        <v>89783</v>
      </c>
      <c r="B8858" s="409" t="s">
        <v>2623</v>
      </c>
      <c r="C8858" s="408" t="s">
        <v>29</v>
      </c>
      <c r="D8858" s="408">
        <v>8.2100000000000009</v>
      </c>
    </row>
    <row r="8859" spans="1:4" ht="67.5">
      <c r="A8859" s="408">
        <v>89784</v>
      </c>
      <c r="B8859" s="409" t="s">
        <v>2624</v>
      </c>
      <c r="C8859" s="408" t="s">
        <v>29</v>
      </c>
      <c r="D8859" s="408">
        <v>13.5</v>
      </c>
    </row>
    <row r="8860" spans="1:4" ht="67.5">
      <c r="A8860" s="408">
        <v>89785</v>
      </c>
      <c r="B8860" s="409" t="s">
        <v>2625</v>
      </c>
      <c r="C8860" s="408" t="s">
        <v>29</v>
      </c>
      <c r="D8860" s="408">
        <v>14.5</v>
      </c>
    </row>
    <row r="8861" spans="1:4" ht="67.5">
      <c r="A8861" s="408">
        <v>89786</v>
      </c>
      <c r="B8861" s="409" t="s">
        <v>2626</v>
      </c>
      <c r="C8861" s="408" t="s">
        <v>29</v>
      </c>
      <c r="D8861" s="408">
        <v>21.85</v>
      </c>
    </row>
    <row r="8862" spans="1:4" ht="40.5">
      <c r="A8862" s="408">
        <v>89787</v>
      </c>
      <c r="B8862" s="409" t="s">
        <v>2627</v>
      </c>
      <c r="C8862" s="408" t="s">
        <v>29</v>
      </c>
      <c r="D8862" s="408">
        <v>35.21</v>
      </c>
    </row>
    <row r="8863" spans="1:4" ht="40.5">
      <c r="A8863" s="408">
        <v>89788</v>
      </c>
      <c r="B8863" s="409" t="s">
        <v>2628</v>
      </c>
      <c r="C8863" s="408" t="s">
        <v>29</v>
      </c>
      <c r="D8863" s="408">
        <v>71.03</v>
      </c>
    </row>
    <row r="8864" spans="1:4" ht="40.5">
      <c r="A8864" s="408">
        <v>89789</v>
      </c>
      <c r="B8864" s="409" t="s">
        <v>2629</v>
      </c>
      <c r="C8864" s="408" t="s">
        <v>29</v>
      </c>
      <c r="D8864" s="408">
        <v>72.209999999999994</v>
      </c>
    </row>
    <row r="8865" spans="1:4" ht="40.5">
      <c r="A8865" s="408">
        <v>89790</v>
      </c>
      <c r="B8865" s="409" t="s">
        <v>2630</v>
      </c>
      <c r="C8865" s="408" t="s">
        <v>29</v>
      </c>
      <c r="D8865" s="408">
        <v>180.03</v>
      </c>
    </row>
    <row r="8866" spans="1:4" ht="40.5">
      <c r="A8866" s="408">
        <v>89791</v>
      </c>
      <c r="B8866" s="409" t="s">
        <v>2631</v>
      </c>
      <c r="C8866" s="408" t="s">
        <v>29</v>
      </c>
      <c r="D8866" s="408">
        <v>184.38</v>
      </c>
    </row>
    <row r="8867" spans="1:4" ht="40.5">
      <c r="A8867" s="408">
        <v>89792</v>
      </c>
      <c r="B8867" s="409" t="s">
        <v>2632</v>
      </c>
      <c r="C8867" s="408" t="s">
        <v>29</v>
      </c>
      <c r="D8867" s="408">
        <v>210.6</v>
      </c>
    </row>
    <row r="8868" spans="1:4" ht="40.5">
      <c r="A8868" s="408">
        <v>89793</v>
      </c>
      <c r="B8868" s="409" t="s">
        <v>2633</v>
      </c>
      <c r="C8868" s="408" t="s">
        <v>29</v>
      </c>
      <c r="D8868" s="408">
        <v>216.46</v>
      </c>
    </row>
    <row r="8869" spans="1:4" ht="40.5">
      <c r="A8869" s="408">
        <v>89794</v>
      </c>
      <c r="B8869" s="409" t="s">
        <v>2634</v>
      </c>
      <c r="C8869" s="408" t="s">
        <v>29</v>
      </c>
      <c r="D8869" s="408">
        <v>15.44</v>
      </c>
    </row>
    <row r="8870" spans="1:4" ht="67.5">
      <c r="A8870" s="408">
        <v>89795</v>
      </c>
      <c r="B8870" s="409" t="s">
        <v>2635</v>
      </c>
      <c r="C8870" s="408" t="s">
        <v>29</v>
      </c>
      <c r="D8870" s="408">
        <v>23.22</v>
      </c>
    </row>
    <row r="8871" spans="1:4" ht="67.5">
      <c r="A8871" s="408">
        <v>89796</v>
      </c>
      <c r="B8871" s="409" t="s">
        <v>2636</v>
      </c>
      <c r="C8871" s="408" t="s">
        <v>29</v>
      </c>
      <c r="D8871" s="408">
        <v>27.24</v>
      </c>
    </row>
    <row r="8872" spans="1:4" ht="67.5">
      <c r="A8872" s="408">
        <v>89797</v>
      </c>
      <c r="B8872" s="409" t="s">
        <v>2637</v>
      </c>
      <c r="C8872" s="408" t="s">
        <v>29</v>
      </c>
      <c r="D8872" s="408">
        <v>30.46</v>
      </c>
    </row>
    <row r="8873" spans="1:4" ht="67.5">
      <c r="A8873" s="408">
        <v>89801</v>
      </c>
      <c r="B8873" s="409" t="s">
        <v>2641</v>
      </c>
      <c r="C8873" s="408" t="s">
        <v>29</v>
      </c>
      <c r="D8873" s="408">
        <v>4.6500000000000004</v>
      </c>
    </row>
    <row r="8874" spans="1:4" ht="67.5">
      <c r="A8874" s="408">
        <v>89802</v>
      </c>
      <c r="B8874" s="409" t="s">
        <v>2642</v>
      </c>
      <c r="C8874" s="408" t="s">
        <v>29</v>
      </c>
      <c r="D8874" s="408">
        <v>5</v>
      </c>
    </row>
    <row r="8875" spans="1:4" ht="67.5">
      <c r="A8875" s="408">
        <v>89803</v>
      </c>
      <c r="B8875" s="409" t="s">
        <v>2643</v>
      </c>
      <c r="C8875" s="408" t="s">
        <v>29</v>
      </c>
      <c r="D8875" s="408">
        <v>8.7799999999999994</v>
      </c>
    </row>
    <row r="8876" spans="1:4" ht="67.5">
      <c r="A8876" s="408">
        <v>89804</v>
      </c>
      <c r="B8876" s="409" t="s">
        <v>2644</v>
      </c>
      <c r="C8876" s="408" t="s">
        <v>29</v>
      </c>
      <c r="D8876" s="408">
        <v>9.36</v>
      </c>
    </row>
    <row r="8877" spans="1:4" ht="67.5">
      <c r="A8877" s="408">
        <v>89805</v>
      </c>
      <c r="B8877" s="409" t="s">
        <v>2645</v>
      </c>
      <c r="C8877" s="408" t="s">
        <v>29</v>
      </c>
      <c r="D8877" s="408">
        <v>9.1</v>
      </c>
    </row>
    <row r="8878" spans="1:4" ht="67.5">
      <c r="A8878" s="408">
        <v>89806</v>
      </c>
      <c r="B8878" s="409" t="s">
        <v>2646</v>
      </c>
      <c r="C8878" s="408" t="s">
        <v>29</v>
      </c>
      <c r="D8878" s="408">
        <v>9.6</v>
      </c>
    </row>
    <row r="8879" spans="1:4" ht="67.5">
      <c r="A8879" s="408">
        <v>89807</v>
      </c>
      <c r="B8879" s="409" t="s">
        <v>2647</v>
      </c>
      <c r="C8879" s="408" t="s">
        <v>29</v>
      </c>
      <c r="D8879" s="408">
        <v>16.260000000000002</v>
      </c>
    </row>
    <row r="8880" spans="1:4" ht="67.5">
      <c r="A8880" s="408">
        <v>89808</v>
      </c>
      <c r="B8880" s="409" t="s">
        <v>2648</v>
      </c>
      <c r="C8880" s="408" t="s">
        <v>29</v>
      </c>
      <c r="D8880" s="408">
        <v>23.45</v>
      </c>
    </row>
    <row r="8881" spans="1:4" ht="67.5">
      <c r="A8881" s="408">
        <v>89809</v>
      </c>
      <c r="B8881" s="409" t="s">
        <v>2649</v>
      </c>
      <c r="C8881" s="408" t="s">
        <v>29</v>
      </c>
      <c r="D8881" s="408">
        <v>12.3</v>
      </c>
    </row>
    <row r="8882" spans="1:4" ht="67.5">
      <c r="A8882" s="408">
        <v>89810</v>
      </c>
      <c r="B8882" s="409" t="s">
        <v>2650</v>
      </c>
      <c r="C8882" s="408" t="s">
        <v>29</v>
      </c>
      <c r="D8882" s="408">
        <v>12.27</v>
      </c>
    </row>
    <row r="8883" spans="1:4" ht="67.5">
      <c r="A8883" s="408">
        <v>89811</v>
      </c>
      <c r="B8883" s="409" t="s">
        <v>2651</v>
      </c>
      <c r="C8883" s="408" t="s">
        <v>29</v>
      </c>
      <c r="D8883" s="408">
        <v>20.09</v>
      </c>
    </row>
    <row r="8884" spans="1:4" ht="67.5">
      <c r="A8884" s="408">
        <v>89812</v>
      </c>
      <c r="B8884" s="409" t="s">
        <v>2652</v>
      </c>
      <c r="C8884" s="408" t="s">
        <v>29</v>
      </c>
      <c r="D8884" s="408">
        <v>33.92</v>
      </c>
    </row>
    <row r="8885" spans="1:4" ht="67.5">
      <c r="A8885" s="408">
        <v>89813</v>
      </c>
      <c r="B8885" s="409" t="s">
        <v>2653</v>
      </c>
      <c r="C8885" s="408" t="s">
        <v>29</v>
      </c>
      <c r="D8885" s="408">
        <v>4.54</v>
      </c>
    </row>
    <row r="8886" spans="1:4" ht="67.5">
      <c r="A8886" s="408">
        <v>89814</v>
      </c>
      <c r="B8886" s="409" t="s">
        <v>2654</v>
      </c>
      <c r="C8886" s="408" t="s">
        <v>29</v>
      </c>
      <c r="D8886" s="408">
        <v>8.74</v>
      </c>
    </row>
    <row r="8887" spans="1:4" ht="40.5">
      <c r="A8887" s="408">
        <v>89815</v>
      </c>
      <c r="B8887" s="409" t="s">
        <v>2655</v>
      </c>
      <c r="C8887" s="408" t="s">
        <v>29</v>
      </c>
      <c r="D8887" s="408">
        <v>27.45</v>
      </c>
    </row>
    <row r="8888" spans="1:4" ht="40.5">
      <c r="A8888" s="408">
        <v>89816</v>
      </c>
      <c r="B8888" s="409" t="s">
        <v>2656</v>
      </c>
      <c r="C8888" s="408" t="s">
        <v>29</v>
      </c>
      <c r="D8888" s="408">
        <v>40.33</v>
      </c>
    </row>
    <row r="8889" spans="1:4" ht="67.5">
      <c r="A8889" s="408">
        <v>89817</v>
      </c>
      <c r="B8889" s="409" t="s">
        <v>2657</v>
      </c>
      <c r="C8889" s="408" t="s">
        <v>29</v>
      </c>
      <c r="D8889" s="408">
        <v>7.83</v>
      </c>
    </row>
    <row r="8890" spans="1:4" ht="40.5">
      <c r="A8890" s="408">
        <v>89818</v>
      </c>
      <c r="B8890" s="409" t="s">
        <v>2658</v>
      </c>
      <c r="C8890" s="408" t="s">
        <v>29</v>
      </c>
      <c r="D8890" s="408">
        <v>167.74</v>
      </c>
    </row>
    <row r="8891" spans="1:4" ht="67.5">
      <c r="A8891" s="408">
        <v>89819</v>
      </c>
      <c r="B8891" s="409" t="s">
        <v>2659</v>
      </c>
      <c r="C8891" s="408" t="s">
        <v>29</v>
      </c>
      <c r="D8891" s="408">
        <v>11.07</v>
      </c>
    </row>
    <row r="8892" spans="1:4" ht="54">
      <c r="A8892" s="408">
        <v>89820</v>
      </c>
      <c r="B8892" s="409" t="s">
        <v>2660</v>
      </c>
      <c r="C8892" s="408" t="s">
        <v>29</v>
      </c>
      <c r="D8892" s="408">
        <v>30.03</v>
      </c>
    </row>
    <row r="8893" spans="1:4" ht="67.5">
      <c r="A8893" s="408">
        <v>89821</v>
      </c>
      <c r="B8893" s="409" t="s">
        <v>2661</v>
      </c>
      <c r="C8893" s="408" t="s">
        <v>29</v>
      </c>
      <c r="D8893" s="408">
        <v>9.83</v>
      </c>
    </row>
    <row r="8894" spans="1:4" ht="40.5">
      <c r="A8894" s="408">
        <v>89822</v>
      </c>
      <c r="B8894" s="409" t="s">
        <v>2662</v>
      </c>
      <c r="C8894" s="408" t="s">
        <v>29</v>
      </c>
      <c r="D8894" s="408">
        <v>20.55</v>
      </c>
    </row>
    <row r="8895" spans="1:4" ht="67.5">
      <c r="A8895" s="408">
        <v>89823</v>
      </c>
      <c r="B8895" s="409" t="s">
        <v>2663</v>
      </c>
      <c r="C8895" s="408" t="s">
        <v>29</v>
      </c>
      <c r="D8895" s="408">
        <v>15.84</v>
      </c>
    </row>
    <row r="8896" spans="1:4" ht="40.5">
      <c r="A8896" s="408">
        <v>89824</v>
      </c>
      <c r="B8896" s="409" t="s">
        <v>2664</v>
      </c>
      <c r="C8896" s="408" t="s">
        <v>29</v>
      </c>
      <c r="D8896" s="408">
        <v>37.659999999999997</v>
      </c>
    </row>
    <row r="8897" spans="1:4" ht="67.5">
      <c r="A8897" s="408">
        <v>89825</v>
      </c>
      <c r="B8897" s="409" t="s">
        <v>2665</v>
      </c>
      <c r="C8897" s="408" t="s">
        <v>29</v>
      </c>
      <c r="D8897" s="408">
        <v>9.83</v>
      </c>
    </row>
    <row r="8898" spans="1:4" ht="54">
      <c r="A8898" s="408">
        <v>89826</v>
      </c>
      <c r="B8898" s="409" t="s">
        <v>2666</v>
      </c>
      <c r="C8898" s="408" t="s">
        <v>29</v>
      </c>
      <c r="D8898" s="408">
        <v>170.9</v>
      </c>
    </row>
    <row r="8899" spans="1:4" ht="67.5">
      <c r="A8899" s="408">
        <v>89827</v>
      </c>
      <c r="B8899" s="409" t="s">
        <v>2667</v>
      </c>
      <c r="C8899" s="408" t="s">
        <v>29</v>
      </c>
      <c r="D8899" s="408">
        <v>10.83</v>
      </c>
    </row>
    <row r="8900" spans="1:4" ht="40.5">
      <c r="A8900" s="408">
        <v>89828</v>
      </c>
      <c r="B8900" s="409" t="s">
        <v>2668</v>
      </c>
      <c r="C8900" s="408" t="s">
        <v>29</v>
      </c>
      <c r="D8900" s="408">
        <v>58.78</v>
      </c>
    </row>
    <row r="8901" spans="1:4" ht="67.5">
      <c r="A8901" s="408">
        <v>89829</v>
      </c>
      <c r="B8901" s="409" t="s">
        <v>2669</v>
      </c>
      <c r="C8901" s="408" t="s">
        <v>29</v>
      </c>
      <c r="D8901" s="408">
        <v>17.16</v>
      </c>
    </row>
    <row r="8902" spans="1:4" ht="67.5">
      <c r="A8902" s="408">
        <v>89830</v>
      </c>
      <c r="B8902" s="409" t="s">
        <v>2670</v>
      </c>
      <c r="C8902" s="408" t="s">
        <v>29</v>
      </c>
      <c r="D8902" s="408">
        <v>18.53</v>
      </c>
    </row>
    <row r="8903" spans="1:4" ht="40.5">
      <c r="A8903" s="408">
        <v>89831</v>
      </c>
      <c r="B8903" s="409" t="s">
        <v>2671</v>
      </c>
      <c r="C8903" s="408" t="s">
        <v>29</v>
      </c>
      <c r="D8903" s="408">
        <v>204.87</v>
      </c>
    </row>
    <row r="8904" spans="1:4" ht="54">
      <c r="A8904" s="408">
        <v>89832</v>
      </c>
      <c r="B8904" s="409" t="s">
        <v>2672</v>
      </c>
      <c r="C8904" s="408" t="s">
        <v>29</v>
      </c>
      <c r="D8904" s="408">
        <v>39.61</v>
      </c>
    </row>
    <row r="8905" spans="1:4" ht="67.5">
      <c r="A8905" s="408">
        <v>89833</v>
      </c>
      <c r="B8905" s="409" t="s">
        <v>2673</v>
      </c>
      <c r="C8905" s="408" t="s">
        <v>29</v>
      </c>
      <c r="D8905" s="408">
        <v>21.56</v>
      </c>
    </row>
    <row r="8906" spans="1:4" ht="67.5">
      <c r="A8906" s="408">
        <v>89834</v>
      </c>
      <c r="B8906" s="409" t="s">
        <v>2674</v>
      </c>
      <c r="C8906" s="408" t="s">
        <v>29</v>
      </c>
      <c r="D8906" s="408">
        <v>24.78</v>
      </c>
    </row>
    <row r="8907" spans="1:4" ht="40.5">
      <c r="A8907" s="408">
        <v>89835</v>
      </c>
      <c r="B8907" s="409" t="s">
        <v>2675</v>
      </c>
      <c r="C8907" s="408" t="s">
        <v>29</v>
      </c>
      <c r="D8907" s="408">
        <v>38.31</v>
      </c>
    </row>
    <row r="8908" spans="1:4" ht="40.5">
      <c r="A8908" s="408">
        <v>89836</v>
      </c>
      <c r="B8908" s="409" t="s">
        <v>2676</v>
      </c>
      <c r="C8908" s="408" t="s">
        <v>29</v>
      </c>
      <c r="D8908" s="408">
        <v>277.11</v>
      </c>
    </row>
    <row r="8909" spans="1:4" ht="40.5">
      <c r="A8909" s="408">
        <v>89837</v>
      </c>
      <c r="B8909" s="409" t="s">
        <v>2677</v>
      </c>
      <c r="C8909" s="408" t="s">
        <v>29</v>
      </c>
      <c r="D8909" s="408">
        <v>136.30000000000001</v>
      </c>
    </row>
    <row r="8910" spans="1:4" ht="40.5">
      <c r="A8910" s="408">
        <v>89838</v>
      </c>
      <c r="B8910" s="409" t="s">
        <v>2678</v>
      </c>
      <c r="C8910" s="408" t="s">
        <v>29</v>
      </c>
      <c r="D8910" s="408">
        <v>148.41</v>
      </c>
    </row>
    <row r="8911" spans="1:4" ht="40.5">
      <c r="A8911" s="408">
        <v>89839</v>
      </c>
      <c r="B8911" s="409" t="s">
        <v>2679</v>
      </c>
      <c r="C8911" s="408" t="s">
        <v>29</v>
      </c>
      <c r="D8911" s="408">
        <v>197.55</v>
      </c>
    </row>
    <row r="8912" spans="1:4" ht="40.5">
      <c r="A8912" s="408">
        <v>89840</v>
      </c>
      <c r="B8912" s="409" t="s">
        <v>2680</v>
      </c>
      <c r="C8912" s="408" t="s">
        <v>29</v>
      </c>
      <c r="D8912" s="408">
        <v>169.27</v>
      </c>
    </row>
    <row r="8913" spans="1:4" ht="40.5">
      <c r="A8913" s="408">
        <v>89841</v>
      </c>
      <c r="B8913" s="409" t="s">
        <v>2681</v>
      </c>
      <c r="C8913" s="408" t="s">
        <v>29</v>
      </c>
      <c r="D8913" s="408">
        <v>290.32</v>
      </c>
    </row>
    <row r="8914" spans="1:4" ht="40.5">
      <c r="A8914" s="408">
        <v>89842</v>
      </c>
      <c r="B8914" s="409" t="s">
        <v>2682</v>
      </c>
      <c r="C8914" s="408" t="s">
        <v>29</v>
      </c>
      <c r="D8914" s="408">
        <v>43.96</v>
      </c>
    </row>
    <row r="8915" spans="1:4" ht="40.5">
      <c r="A8915" s="408">
        <v>89844</v>
      </c>
      <c r="B8915" s="409" t="s">
        <v>2683</v>
      </c>
      <c r="C8915" s="408" t="s">
        <v>29</v>
      </c>
      <c r="D8915" s="408">
        <v>56.34</v>
      </c>
    </row>
    <row r="8916" spans="1:4" ht="40.5">
      <c r="A8916" s="408">
        <v>89845</v>
      </c>
      <c r="B8916" s="409" t="s">
        <v>2684</v>
      </c>
      <c r="C8916" s="408" t="s">
        <v>29</v>
      </c>
      <c r="D8916" s="408">
        <v>88.87</v>
      </c>
    </row>
    <row r="8917" spans="1:4" ht="40.5">
      <c r="A8917" s="408">
        <v>89846</v>
      </c>
      <c r="B8917" s="409" t="s">
        <v>2685</v>
      </c>
      <c r="C8917" s="408" t="s">
        <v>29</v>
      </c>
      <c r="D8917" s="408">
        <v>204.98</v>
      </c>
    </row>
    <row r="8918" spans="1:4" ht="40.5">
      <c r="A8918" s="408">
        <v>89847</v>
      </c>
      <c r="B8918" s="409" t="s">
        <v>2686</v>
      </c>
      <c r="C8918" s="408" t="s">
        <v>29</v>
      </c>
      <c r="D8918" s="408">
        <v>250.75</v>
      </c>
    </row>
    <row r="8919" spans="1:4" ht="67.5">
      <c r="A8919" s="408">
        <v>89850</v>
      </c>
      <c r="B8919" s="409" t="s">
        <v>2689</v>
      </c>
      <c r="C8919" s="408" t="s">
        <v>29</v>
      </c>
      <c r="D8919" s="408">
        <v>16.309999999999999</v>
      </c>
    </row>
    <row r="8920" spans="1:4" ht="67.5">
      <c r="A8920" s="408">
        <v>89851</v>
      </c>
      <c r="B8920" s="409" t="s">
        <v>2690</v>
      </c>
      <c r="C8920" s="408" t="s">
        <v>29</v>
      </c>
      <c r="D8920" s="408">
        <v>16.28</v>
      </c>
    </row>
    <row r="8921" spans="1:4" ht="67.5">
      <c r="A8921" s="408">
        <v>89852</v>
      </c>
      <c r="B8921" s="409" t="s">
        <v>2691</v>
      </c>
      <c r="C8921" s="408" t="s">
        <v>29</v>
      </c>
      <c r="D8921" s="408">
        <v>24.1</v>
      </c>
    </row>
    <row r="8922" spans="1:4" ht="67.5">
      <c r="A8922" s="408">
        <v>89853</v>
      </c>
      <c r="B8922" s="409" t="s">
        <v>2692</v>
      </c>
      <c r="C8922" s="408" t="s">
        <v>29</v>
      </c>
      <c r="D8922" s="408">
        <v>37.93</v>
      </c>
    </row>
    <row r="8923" spans="1:4" ht="67.5">
      <c r="A8923" s="408">
        <v>89854</v>
      </c>
      <c r="B8923" s="409" t="s">
        <v>2693</v>
      </c>
      <c r="C8923" s="408" t="s">
        <v>29</v>
      </c>
      <c r="D8923" s="408">
        <v>51.16</v>
      </c>
    </row>
    <row r="8924" spans="1:4" ht="67.5">
      <c r="A8924" s="408">
        <v>89855</v>
      </c>
      <c r="B8924" s="409" t="s">
        <v>2694</v>
      </c>
      <c r="C8924" s="408" t="s">
        <v>29</v>
      </c>
      <c r="D8924" s="408">
        <v>53.94</v>
      </c>
    </row>
    <row r="8925" spans="1:4" ht="54">
      <c r="A8925" s="408">
        <v>89856</v>
      </c>
      <c r="B8925" s="409" t="s">
        <v>2695</v>
      </c>
      <c r="C8925" s="408" t="s">
        <v>29</v>
      </c>
      <c r="D8925" s="408">
        <v>12.51</v>
      </c>
    </row>
    <row r="8926" spans="1:4" ht="67.5">
      <c r="A8926" s="408">
        <v>89857</v>
      </c>
      <c r="B8926" s="409" t="s">
        <v>2696</v>
      </c>
      <c r="C8926" s="408" t="s">
        <v>29</v>
      </c>
      <c r="D8926" s="408">
        <v>18.52</v>
      </c>
    </row>
    <row r="8927" spans="1:4" ht="67.5">
      <c r="A8927" s="408">
        <v>89859</v>
      </c>
      <c r="B8927" s="409" t="s">
        <v>2697</v>
      </c>
      <c r="C8927" s="408" t="s">
        <v>29</v>
      </c>
      <c r="D8927" s="408">
        <v>59.01</v>
      </c>
    </row>
    <row r="8928" spans="1:4" ht="54">
      <c r="A8928" s="408">
        <v>89860</v>
      </c>
      <c r="B8928" s="409" t="s">
        <v>2698</v>
      </c>
      <c r="C8928" s="408" t="s">
        <v>29</v>
      </c>
      <c r="D8928" s="408">
        <v>26.91</v>
      </c>
    </row>
    <row r="8929" spans="1:4" ht="67.5">
      <c r="A8929" s="408">
        <v>89861</v>
      </c>
      <c r="B8929" s="409" t="s">
        <v>2699</v>
      </c>
      <c r="C8929" s="408" t="s">
        <v>29</v>
      </c>
      <c r="D8929" s="408">
        <v>30.13</v>
      </c>
    </row>
    <row r="8930" spans="1:4" ht="54">
      <c r="A8930" s="408">
        <v>89862</v>
      </c>
      <c r="B8930" s="409" t="s">
        <v>2700</v>
      </c>
      <c r="C8930" s="408" t="s">
        <v>29</v>
      </c>
      <c r="D8930" s="408">
        <v>58.83</v>
      </c>
    </row>
    <row r="8931" spans="1:4" ht="67.5">
      <c r="A8931" s="408">
        <v>89863</v>
      </c>
      <c r="B8931" s="409" t="s">
        <v>2701</v>
      </c>
      <c r="C8931" s="408" t="s">
        <v>29</v>
      </c>
      <c r="D8931" s="408">
        <v>112.65</v>
      </c>
    </row>
    <row r="8932" spans="1:4" ht="54">
      <c r="A8932" s="408">
        <v>89866</v>
      </c>
      <c r="B8932" s="409" t="s">
        <v>2702</v>
      </c>
      <c r="C8932" s="408" t="s">
        <v>29</v>
      </c>
      <c r="D8932" s="408">
        <v>3.5</v>
      </c>
    </row>
    <row r="8933" spans="1:4" ht="54">
      <c r="A8933" s="408">
        <v>89867</v>
      </c>
      <c r="B8933" s="409" t="s">
        <v>2703</v>
      </c>
      <c r="C8933" s="408" t="s">
        <v>29</v>
      </c>
      <c r="D8933" s="408">
        <v>3.98</v>
      </c>
    </row>
    <row r="8934" spans="1:4" ht="40.5">
      <c r="A8934" s="408">
        <v>89868</v>
      </c>
      <c r="B8934" s="409" t="s">
        <v>630</v>
      </c>
      <c r="C8934" s="408" t="s">
        <v>29</v>
      </c>
      <c r="D8934" s="408">
        <v>2.5299999999999998</v>
      </c>
    </row>
    <row r="8935" spans="1:4" ht="40.5">
      <c r="A8935" s="408">
        <v>89869</v>
      </c>
      <c r="B8935" s="409" t="s">
        <v>2704</v>
      </c>
      <c r="C8935" s="408" t="s">
        <v>29</v>
      </c>
      <c r="D8935" s="408">
        <v>5.51</v>
      </c>
    </row>
    <row r="8936" spans="1:4" ht="54">
      <c r="A8936" s="408">
        <v>89979</v>
      </c>
      <c r="B8936" s="409" t="s">
        <v>2751</v>
      </c>
      <c r="C8936" s="408" t="s">
        <v>29</v>
      </c>
      <c r="D8936" s="408">
        <v>16.45</v>
      </c>
    </row>
    <row r="8937" spans="1:4" ht="54">
      <c r="A8937" s="408">
        <v>89980</v>
      </c>
      <c r="B8937" s="409" t="s">
        <v>2752</v>
      </c>
      <c r="C8937" s="408" t="s">
        <v>29</v>
      </c>
      <c r="D8937" s="408">
        <v>6.23</v>
      </c>
    </row>
    <row r="8938" spans="1:4" ht="54">
      <c r="A8938" s="408">
        <v>89981</v>
      </c>
      <c r="B8938" s="409" t="s">
        <v>2753</v>
      </c>
      <c r="C8938" s="408" t="s">
        <v>29</v>
      </c>
      <c r="D8938" s="408">
        <v>14.04</v>
      </c>
    </row>
    <row r="8939" spans="1:4" ht="54">
      <c r="A8939" s="408">
        <v>90373</v>
      </c>
      <c r="B8939" s="409" t="s">
        <v>2794</v>
      </c>
      <c r="C8939" s="408" t="s">
        <v>29</v>
      </c>
      <c r="D8939" s="408">
        <v>9.59</v>
      </c>
    </row>
    <row r="8940" spans="1:4" ht="54">
      <c r="A8940" s="408">
        <v>90374</v>
      </c>
      <c r="B8940" s="409" t="s">
        <v>2795</v>
      </c>
      <c r="C8940" s="408" t="s">
        <v>29</v>
      </c>
      <c r="D8940" s="408">
        <v>14.73</v>
      </c>
    </row>
    <row r="8941" spans="1:4" ht="54">
      <c r="A8941" s="408">
        <v>90375</v>
      </c>
      <c r="B8941" s="409" t="s">
        <v>646</v>
      </c>
      <c r="C8941" s="408" t="s">
        <v>29</v>
      </c>
      <c r="D8941" s="408">
        <v>6.2</v>
      </c>
    </row>
    <row r="8942" spans="1:4" ht="40.5">
      <c r="A8942" s="408">
        <v>92287</v>
      </c>
      <c r="B8942" s="409" t="s">
        <v>11955</v>
      </c>
      <c r="C8942" s="408" t="s">
        <v>29</v>
      </c>
      <c r="D8942" s="408">
        <v>14.56</v>
      </c>
    </row>
    <row r="8943" spans="1:4" ht="40.5">
      <c r="A8943" s="408">
        <v>92288</v>
      </c>
      <c r="B8943" s="409" t="s">
        <v>6530</v>
      </c>
      <c r="C8943" s="408" t="s">
        <v>29</v>
      </c>
      <c r="D8943" s="408">
        <v>22.73</v>
      </c>
    </row>
    <row r="8944" spans="1:4" ht="40.5">
      <c r="A8944" s="408">
        <v>92289</v>
      </c>
      <c r="B8944" s="409" t="s">
        <v>6531</v>
      </c>
      <c r="C8944" s="408" t="s">
        <v>29</v>
      </c>
      <c r="D8944" s="408">
        <v>40.32</v>
      </c>
    </row>
    <row r="8945" spans="1:4" ht="40.5">
      <c r="A8945" s="408">
        <v>92290</v>
      </c>
      <c r="B8945" s="409" t="s">
        <v>6532</v>
      </c>
      <c r="C8945" s="408" t="s">
        <v>29</v>
      </c>
      <c r="D8945" s="408">
        <v>61.6</v>
      </c>
    </row>
    <row r="8946" spans="1:4" ht="40.5">
      <c r="A8946" s="408">
        <v>92291</v>
      </c>
      <c r="B8946" s="409" t="s">
        <v>6533</v>
      </c>
      <c r="C8946" s="408" t="s">
        <v>29</v>
      </c>
      <c r="D8946" s="408">
        <v>94.69</v>
      </c>
    </row>
    <row r="8947" spans="1:4" ht="40.5">
      <c r="A8947" s="408">
        <v>92292</v>
      </c>
      <c r="B8947" s="409" t="s">
        <v>6534</v>
      </c>
      <c r="C8947" s="408" t="s">
        <v>29</v>
      </c>
      <c r="D8947" s="408">
        <v>298.41000000000003</v>
      </c>
    </row>
    <row r="8948" spans="1:4" ht="40.5">
      <c r="A8948" s="408">
        <v>92293</v>
      </c>
      <c r="B8948" s="409" t="s">
        <v>6535</v>
      </c>
      <c r="C8948" s="408" t="s">
        <v>29</v>
      </c>
      <c r="D8948" s="408">
        <v>8.31</v>
      </c>
    </row>
    <row r="8949" spans="1:4" ht="40.5">
      <c r="A8949" s="408">
        <v>92294</v>
      </c>
      <c r="B8949" s="409" t="s">
        <v>6536</v>
      </c>
      <c r="C8949" s="408" t="s">
        <v>29</v>
      </c>
      <c r="D8949" s="408">
        <v>13.91</v>
      </c>
    </row>
    <row r="8950" spans="1:4" ht="40.5">
      <c r="A8950" s="408">
        <v>92295</v>
      </c>
      <c r="B8950" s="409" t="s">
        <v>6537</v>
      </c>
      <c r="C8950" s="408" t="s">
        <v>29</v>
      </c>
      <c r="D8950" s="408">
        <v>26.24</v>
      </c>
    </row>
    <row r="8951" spans="1:4" ht="40.5">
      <c r="A8951" s="408">
        <v>92296</v>
      </c>
      <c r="B8951" s="409" t="s">
        <v>6538</v>
      </c>
      <c r="C8951" s="408" t="s">
        <v>29</v>
      </c>
      <c r="D8951" s="408">
        <v>35.06</v>
      </c>
    </row>
    <row r="8952" spans="1:4" ht="40.5">
      <c r="A8952" s="408">
        <v>92297</v>
      </c>
      <c r="B8952" s="409" t="s">
        <v>6539</v>
      </c>
      <c r="C8952" s="408" t="s">
        <v>29</v>
      </c>
      <c r="D8952" s="408">
        <v>54.4</v>
      </c>
    </row>
    <row r="8953" spans="1:4" ht="40.5">
      <c r="A8953" s="408">
        <v>92298</v>
      </c>
      <c r="B8953" s="409" t="s">
        <v>6540</v>
      </c>
      <c r="C8953" s="408" t="s">
        <v>29</v>
      </c>
      <c r="D8953" s="408">
        <v>154.22</v>
      </c>
    </row>
    <row r="8954" spans="1:4" ht="40.5">
      <c r="A8954" s="408">
        <v>92299</v>
      </c>
      <c r="B8954" s="409" t="s">
        <v>6541</v>
      </c>
      <c r="C8954" s="408" t="s">
        <v>29</v>
      </c>
      <c r="D8954" s="408">
        <v>19.190000000000001</v>
      </c>
    </row>
    <row r="8955" spans="1:4" ht="40.5">
      <c r="A8955" s="408">
        <v>92300</v>
      </c>
      <c r="B8955" s="409" t="s">
        <v>6542</v>
      </c>
      <c r="C8955" s="408" t="s">
        <v>29</v>
      </c>
      <c r="D8955" s="408">
        <v>28.89</v>
      </c>
    </row>
    <row r="8956" spans="1:4" ht="40.5">
      <c r="A8956" s="408">
        <v>92301</v>
      </c>
      <c r="B8956" s="409" t="s">
        <v>6543</v>
      </c>
      <c r="C8956" s="408" t="s">
        <v>29</v>
      </c>
      <c r="D8956" s="408">
        <v>57.46</v>
      </c>
    </row>
    <row r="8957" spans="1:4" ht="40.5">
      <c r="A8957" s="408">
        <v>92302</v>
      </c>
      <c r="B8957" s="409" t="s">
        <v>6544</v>
      </c>
      <c r="C8957" s="408" t="s">
        <v>29</v>
      </c>
      <c r="D8957" s="408">
        <v>76.28</v>
      </c>
    </row>
    <row r="8958" spans="1:4" ht="40.5">
      <c r="A8958" s="408">
        <v>92303</v>
      </c>
      <c r="B8958" s="409" t="s">
        <v>6545</v>
      </c>
      <c r="C8958" s="408" t="s">
        <v>29</v>
      </c>
      <c r="D8958" s="408">
        <v>140.59</v>
      </c>
    </row>
    <row r="8959" spans="1:4" ht="40.5">
      <c r="A8959" s="408">
        <v>92304</v>
      </c>
      <c r="B8959" s="409" t="s">
        <v>6546</v>
      </c>
      <c r="C8959" s="408" t="s">
        <v>29</v>
      </c>
      <c r="D8959" s="408">
        <v>368.1</v>
      </c>
    </row>
    <row r="8960" spans="1:4" ht="54">
      <c r="A8960" s="408">
        <v>92311</v>
      </c>
      <c r="B8960" s="409" t="s">
        <v>6547</v>
      </c>
      <c r="C8960" s="408" t="s">
        <v>29</v>
      </c>
      <c r="D8960" s="408">
        <v>9.86</v>
      </c>
    </row>
    <row r="8961" spans="1:4" ht="54">
      <c r="A8961" s="408">
        <v>92312</v>
      </c>
      <c r="B8961" s="409" t="s">
        <v>6548</v>
      </c>
      <c r="C8961" s="408" t="s">
        <v>29</v>
      </c>
      <c r="D8961" s="408">
        <v>16.649999999999999</v>
      </c>
    </row>
    <row r="8962" spans="1:4" ht="54">
      <c r="A8962" s="408">
        <v>92313</v>
      </c>
      <c r="B8962" s="409" t="s">
        <v>6549</v>
      </c>
      <c r="C8962" s="408" t="s">
        <v>29</v>
      </c>
      <c r="D8962" s="408">
        <v>24.82</v>
      </c>
    </row>
    <row r="8963" spans="1:4" ht="54">
      <c r="A8963" s="408">
        <v>92314</v>
      </c>
      <c r="B8963" s="409" t="s">
        <v>6550</v>
      </c>
      <c r="C8963" s="408" t="s">
        <v>29</v>
      </c>
      <c r="D8963" s="408">
        <v>6.38</v>
      </c>
    </row>
    <row r="8964" spans="1:4" ht="54">
      <c r="A8964" s="408">
        <v>92315</v>
      </c>
      <c r="B8964" s="409" t="s">
        <v>6551</v>
      </c>
      <c r="C8964" s="408" t="s">
        <v>29</v>
      </c>
      <c r="D8964" s="408">
        <v>9.74</v>
      </c>
    </row>
    <row r="8965" spans="1:4" ht="54">
      <c r="A8965" s="408">
        <v>92316</v>
      </c>
      <c r="B8965" s="409" t="s">
        <v>6552</v>
      </c>
      <c r="C8965" s="408" t="s">
        <v>29</v>
      </c>
      <c r="D8965" s="408">
        <v>15.32</v>
      </c>
    </row>
    <row r="8966" spans="1:4" ht="54">
      <c r="A8966" s="408">
        <v>92317</v>
      </c>
      <c r="B8966" s="409" t="s">
        <v>6553</v>
      </c>
      <c r="C8966" s="408" t="s">
        <v>29</v>
      </c>
      <c r="D8966" s="408">
        <v>13.43</v>
      </c>
    </row>
    <row r="8967" spans="1:4" ht="54">
      <c r="A8967" s="408">
        <v>92318</v>
      </c>
      <c r="B8967" s="409" t="s">
        <v>6554</v>
      </c>
      <c r="C8967" s="408" t="s">
        <v>29</v>
      </c>
      <c r="D8967" s="408">
        <v>21.99</v>
      </c>
    </row>
    <row r="8968" spans="1:4" ht="54">
      <c r="A8968" s="408">
        <v>92319</v>
      </c>
      <c r="B8968" s="409" t="s">
        <v>6555</v>
      </c>
      <c r="C8968" s="408" t="s">
        <v>29</v>
      </c>
      <c r="D8968" s="408">
        <v>31.69</v>
      </c>
    </row>
    <row r="8969" spans="1:4" ht="54">
      <c r="A8969" s="408">
        <v>92326</v>
      </c>
      <c r="B8969" s="409" t="s">
        <v>6556</v>
      </c>
      <c r="C8969" s="408" t="s">
        <v>29</v>
      </c>
      <c r="D8969" s="408">
        <v>11.02</v>
      </c>
    </row>
    <row r="8970" spans="1:4" ht="54">
      <c r="A8970" s="408">
        <v>92327</v>
      </c>
      <c r="B8970" s="409" t="s">
        <v>6557</v>
      </c>
      <c r="C8970" s="408" t="s">
        <v>29</v>
      </c>
      <c r="D8970" s="408">
        <v>18.600000000000001</v>
      </c>
    </row>
    <row r="8971" spans="1:4" ht="54">
      <c r="A8971" s="408">
        <v>92328</v>
      </c>
      <c r="B8971" s="409" t="s">
        <v>6558</v>
      </c>
      <c r="C8971" s="408" t="s">
        <v>29</v>
      </c>
      <c r="D8971" s="408">
        <v>28.24</v>
      </c>
    </row>
    <row r="8972" spans="1:4" ht="40.5">
      <c r="A8972" s="408">
        <v>92329</v>
      </c>
      <c r="B8972" s="409" t="s">
        <v>6559</v>
      </c>
      <c r="C8972" s="408" t="s">
        <v>29</v>
      </c>
      <c r="D8972" s="408">
        <v>6.51</v>
      </c>
    </row>
    <row r="8973" spans="1:4" ht="40.5">
      <c r="A8973" s="408">
        <v>92330</v>
      </c>
      <c r="B8973" s="409" t="s">
        <v>6560</v>
      </c>
      <c r="C8973" s="408" t="s">
        <v>29</v>
      </c>
      <c r="D8973" s="408">
        <v>11.01</v>
      </c>
    </row>
    <row r="8974" spans="1:4" ht="40.5">
      <c r="A8974" s="408">
        <v>92331</v>
      </c>
      <c r="B8974" s="409" t="s">
        <v>6561</v>
      </c>
      <c r="C8974" s="408" t="s">
        <v>29</v>
      </c>
      <c r="D8974" s="408">
        <v>17.62</v>
      </c>
    </row>
    <row r="8975" spans="1:4" ht="40.5">
      <c r="A8975" s="408">
        <v>92332</v>
      </c>
      <c r="B8975" s="409" t="s">
        <v>6562</v>
      </c>
      <c r="C8975" s="408" t="s">
        <v>29</v>
      </c>
      <c r="D8975" s="408">
        <v>13.63</v>
      </c>
    </row>
    <row r="8976" spans="1:4" ht="40.5">
      <c r="A8976" s="408">
        <v>92333</v>
      </c>
      <c r="B8976" s="409" t="s">
        <v>6563</v>
      </c>
      <c r="C8976" s="408" t="s">
        <v>29</v>
      </c>
      <c r="D8976" s="408">
        <v>24.54</v>
      </c>
    </row>
    <row r="8977" spans="1:4" ht="40.5">
      <c r="A8977" s="408">
        <v>92334</v>
      </c>
      <c r="B8977" s="409" t="s">
        <v>6564</v>
      </c>
      <c r="C8977" s="408" t="s">
        <v>29</v>
      </c>
      <c r="D8977" s="408">
        <v>36.270000000000003</v>
      </c>
    </row>
    <row r="8978" spans="1:4" ht="54">
      <c r="A8978" s="408">
        <v>92344</v>
      </c>
      <c r="B8978" s="409" t="s">
        <v>835</v>
      </c>
      <c r="C8978" s="408" t="s">
        <v>29</v>
      </c>
      <c r="D8978" s="408">
        <v>37.67</v>
      </c>
    </row>
    <row r="8979" spans="1:4" ht="54">
      <c r="A8979" s="408">
        <v>92345</v>
      </c>
      <c r="B8979" s="409" t="s">
        <v>3424</v>
      </c>
      <c r="C8979" s="408" t="s">
        <v>29</v>
      </c>
      <c r="D8979" s="408">
        <v>37.659999999999997</v>
      </c>
    </row>
    <row r="8980" spans="1:4" ht="54">
      <c r="A8980" s="408">
        <v>92346</v>
      </c>
      <c r="B8980" s="409" t="s">
        <v>3425</v>
      </c>
      <c r="C8980" s="408" t="s">
        <v>29</v>
      </c>
      <c r="D8980" s="408">
        <v>48.01</v>
      </c>
    </row>
    <row r="8981" spans="1:4" ht="54">
      <c r="A8981" s="408">
        <v>92347</v>
      </c>
      <c r="B8981" s="409" t="s">
        <v>3426</v>
      </c>
      <c r="C8981" s="408" t="s">
        <v>29</v>
      </c>
      <c r="D8981" s="408">
        <v>52.6</v>
      </c>
    </row>
    <row r="8982" spans="1:4" ht="54">
      <c r="A8982" s="408">
        <v>92348</v>
      </c>
      <c r="B8982" s="409" t="s">
        <v>836</v>
      </c>
      <c r="C8982" s="408" t="s">
        <v>29</v>
      </c>
      <c r="D8982" s="408">
        <v>65.03</v>
      </c>
    </row>
    <row r="8983" spans="1:4" ht="54">
      <c r="A8983" s="408">
        <v>92349</v>
      </c>
      <c r="B8983" s="409" t="s">
        <v>3427</v>
      </c>
      <c r="C8983" s="408" t="s">
        <v>29</v>
      </c>
      <c r="D8983" s="408">
        <v>69.12</v>
      </c>
    </row>
    <row r="8984" spans="1:4" ht="54">
      <c r="A8984" s="408">
        <v>92350</v>
      </c>
      <c r="B8984" s="409" t="s">
        <v>837</v>
      </c>
      <c r="C8984" s="408" t="s">
        <v>29</v>
      </c>
      <c r="D8984" s="408">
        <v>56.04</v>
      </c>
    </row>
    <row r="8985" spans="1:4" ht="54">
      <c r="A8985" s="408">
        <v>92351</v>
      </c>
      <c r="B8985" s="409" t="s">
        <v>838</v>
      </c>
      <c r="C8985" s="408" t="s">
        <v>29</v>
      </c>
      <c r="D8985" s="408">
        <v>55.02</v>
      </c>
    </row>
    <row r="8986" spans="1:4" ht="54">
      <c r="A8986" s="408">
        <v>92352</v>
      </c>
      <c r="B8986" s="409" t="s">
        <v>3428</v>
      </c>
      <c r="C8986" s="408" t="s">
        <v>29</v>
      </c>
      <c r="D8986" s="408">
        <v>80.739999999999995</v>
      </c>
    </row>
    <row r="8987" spans="1:4" ht="54">
      <c r="A8987" s="408">
        <v>92353</v>
      </c>
      <c r="B8987" s="409" t="s">
        <v>3429</v>
      </c>
      <c r="C8987" s="408" t="s">
        <v>29</v>
      </c>
      <c r="D8987" s="408">
        <v>76.239999999999995</v>
      </c>
    </row>
    <row r="8988" spans="1:4" ht="54">
      <c r="A8988" s="408">
        <v>92354</v>
      </c>
      <c r="B8988" s="409" t="s">
        <v>839</v>
      </c>
      <c r="C8988" s="408" t="s">
        <v>29</v>
      </c>
      <c r="D8988" s="408">
        <v>104.48</v>
      </c>
    </row>
    <row r="8989" spans="1:4" ht="54">
      <c r="A8989" s="408">
        <v>92355</v>
      </c>
      <c r="B8989" s="409" t="s">
        <v>840</v>
      </c>
      <c r="C8989" s="408" t="s">
        <v>29</v>
      </c>
      <c r="D8989" s="408">
        <v>95.83</v>
      </c>
    </row>
    <row r="8990" spans="1:4" ht="54">
      <c r="A8990" s="408">
        <v>92356</v>
      </c>
      <c r="B8990" s="409" t="s">
        <v>841</v>
      </c>
      <c r="C8990" s="408" t="s">
        <v>29</v>
      </c>
      <c r="D8990" s="408">
        <v>73.38</v>
      </c>
    </row>
    <row r="8991" spans="1:4" ht="54">
      <c r="A8991" s="408">
        <v>92357</v>
      </c>
      <c r="B8991" s="409" t="s">
        <v>842</v>
      </c>
      <c r="C8991" s="408" t="s">
        <v>29</v>
      </c>
      <c r="D8991" s="408">
        <v>103.95</v>
      </c>
    </row>
    <row r="8992" spans="1:4" ht="54">
      <c r="A8992" s="408">
        <v>92358</v>
      </c>
      <c r="B8992" s="409" t="s">
        <v>843</v>
      </c>
      <c r="C8992" s="408" t="s">
        <v>29</v>
      </c>
      <c r="D8992" s="408">
        <v>126.98</v>
      </c>
    </row>
    <row r="8993" spans="1:4" ht="54">
      <c r="A8993" s="408">
        <v>92369</v>
      </c>
      <c r="B8993" s="409" t="s">
        <v>3437</v>
      </c>
      <c r="C8993" s="408" t="s">
        <v>29</v>
      </c>
      <c r="D8993" s="408">
        <v>21.75</v>
      </c>
    </row>
    <row r="8994" spans="1:4" ht="54">
      <c r="A8994" s="408">
        <v>92370</v>
      </c>
      <c r="B8994" s="409" t="s">
        <v>3438</v>
      </c>
      <c r="C8994" s="408" t="s">
        <v>29</v>
      </c>
      <c r="D8994" s="408">
        <v>22.58</v>
      </c>
    </row>
    <row r="8995" spans="1:4" ht="54">
      <c r="A8995" s="408">
        <v>92371</v>
      </c>
      <c r="B8995" s="409" t="s">
        <v>3439</v>
      </c>
      <c r="C8995" s="408" t="s">
        <v>29</v>
      </c>
      <c r="D8995" s="408">
        <v>25.69</v>
      </c>
    </row>
    <row r="8996" spans="1:4" ht="54">
      <c r="A8996" s="408">
        <v>92372</v>
      </c>
      <c r="B8996" s="409" t="s">
        <v>3440</v>
      </c>
      <c r="C8996" s="408" t="s">
        <v>29</v>
      </c>
      <c r="D8996" s="408">
        <v>26.46</v>
      </c>
    </row>
    <row r="8997" spans="1:4" ht="54">
      <c r="A8997" s="408">
        <v>92373</v>
      </c>
      <c r="B8997" s="409" t="s">
        <v>3441</v>
      </c>
      <c r="C8997" s="408" t="s">
        <v>29</v>
      </c>
      <c r="D8997" s="408">
        <v>29.87</v>
      </c>
    </row>
    <row r="8998" spans="1:4" ht="54">
      <c r="A8998" s="408">
        <v>92374</v>
      </c>
      <c r="B8998" s="409" t="s">
        <v>3442</v>
      </c>
      <c r="C8998" s="408" t="s">
        <v>29</v>
      </c>
      <c r="D8998" s="408">
        <v>30.02</v>
      </c>
    </row>
    <row r="8999" spans="1:4" ht="54">
      <c r="A8999" s="408">
        <v>92375</v>
      </c>
      <c r="B8999" s="409" t="s">
        <v>3443</v>
      </c>
      <c r="C8999" s="408" t="s">
        <v>29</v>
      </c>
      <c r="D8999" s="408">
        <v>37.630000000000003</v>
      </c>
    </row>
    <row r="9000" spans="1:4" ht="54">
      <c r="A9000" s="408">
        <v>92376</v>
      </c>
      <c r="B9000" s="409" t="s">
        <v>3444</v>
      </c>
      <c r="C9000" s="408" t="s">
        <v>29</v>
      </c>
      <c r="D9000" s="408">
        <v>37.619999999999997</v>
      </c>
    </row>
    <row r="9001" spans="1:4" ht="54">
      <c r="A9001" s="408">
        <v>92377</v>
      </c>
      <c r="B9001" s="409" t="s">
        <v>3445</v>
      </c>
      <c r="C9001" s="408" t="s">
        <v>29</v>
      </c>
      <c r="D9001" s="408">
        <v>49.15</v>
      </c>
    </row>
    <row r="9002" spans="1:4" ht="54">
      <c r="A9002" s="408">
        <v>92378</v>
      </c>
      <c r="B9002" s="409" t="s">
        <v>3446</v>
      </c>
      <c r="C9002" s="408" t="s">
        <v>29</v>
      </c>
      <c r="D9002" s="408">
        <v>53.74</v>
      </c>
    </row>
    <row r="9003" spans="1:4" ht="54">
      <c r="A9003" s="408">
        <v>92379</v>
      </c>
      <c r="B9003" s="409" t="s">
        <v>3447</v>
      </c>
      <c r="C9003" s="408" t="s">
        <v>29</v>
      </c>
      <c r="D9003" s="408">
        <v>67.37</v>
      </c>
    </row>
    <row r="9004" spans="1:4" ht="54">
      <c r="A9004" s="408">
        <v>92380</v>
      </c>
      <c r="B9004" s="409" t="s">
        <v>3448</v>
      </c>
      <c r="C9004" s="408" t="s">
        <v>29</v>
      </c>
      <c r="D9004" s="408">
        <v>71.459999999999994</v>
      </c>
    </row>
    <row r="9005" spans="1:4" ht="67.5">
      <c r="A9005" s="408">
        <v>92381</v>
      </c>
      <c r="B9005" s="409" t="s">
        <v>3449</v>
      </c>
      <c r="C9005" s="408" t="s">
        <v>29</v>
      </c>
      <c r="D9005" s="408">
        <v>32.82</v>
      </c>
    </row>
    <row r="9006" spans="1:4" ht="67.5">
      <c r="A9006" s="408">
        <v>92382</v>
      </c>
      <c r="B9006" s="409" t="s">
        <v>3450</v>
      </c>
      <c r="C9006" s="408" t="s">
        <v>29</v>
      </c>
      <c r="D9006" s="408">
        <v>31.73</v>
      </c>
    </row>
    <row r="9007" spans="1:4" ht="67.5">
      <c r="A9007" s="408">
        <v>92383</v>
      </c>
      <c r="B9007" s="409" t="s">
        <v>3451</v>
      </c>
      <c r="C9007" s="408" t="s">
        <v>29</v>
      </c>
      <c r="D9007" s="408">
        <v>40.07</v>
      </c>
    </row>
    <row r="9008" spans="1:4" ht="67.5">
      <c r="A9008" s="408">
        <v>92384</v>
      </c>
      <c r="B9008" s="409" t="s">
        <v>3452</v>
      </c>
      <c r="C9008" s="408" t="s">
        <v>29</v>
      </c>
      <c r="D9008" s="408">
        <v>37.89</v>
      </c>
    </row>
    <row r="9009" spans="1:4" ht="67.5">
      <c r="A9009" s="408">
        <v>92385</v>
      </c>
      <c r="B9009" s="409" t="s">
        <v>3453</v>
      </c>
      <c r="C9009" s="408" t="s">
        <v>29</v>
      </c>
      <c r="D9009" s="408">
        <v>45.49</v>
      </c>
    </row>
    <row r="9010" spans="1:4" ht="67.5">
      <c r="A9010" s="408">
        <v>92386</v>
      </c>
      <c r="B9010" s="409" t="s">
        <v>3454</v>
      </c>
      <c r="C9010" s="408" t="s">
        <v>29</v>
      </c>
      <c r="D9010" s="408">
        <v>43.98</v>
      </c>
    </row>
    <row r="9011" spans="1:4" ht="67.5">
      <c r="A9011" s="408">
        <v>92387</v>
      </c>
      <c r="B9011" s="409" t="s">
        <v>3455</v>
      </c>
      <c r="C9011" s="408" t="s">
        <v>29</v>
      </c>
      <c r="D9011" s="408">
        <v>55.97</v>
      </c>
    </row>
    <row r="9012" spans="1:4" ht="67.5">
      <c r="A9012" s="408">
        <v>92388</v>
      </c>
      <c r="B9012" s="409" t="s">
        <v>3456</v>
      </c>
      <c r="C9012" s="408" t="s">
        <v>29</v>
      </c>
      <c r="D9012" s="408">
        <v>54.95</v>
      </c>
    </row>
    <row r="9013" spans="1:4" ht="67.5">
      <c r="A9013" s="408">
        <v>92389</v>
      </c>
      <c r="B9013" s="409" t="s">
        <v>3457</v>
      </c>
      <c r="C9013" s="408" t="s">
        <v>29</v>
      </c>
      <c r="D9013" s="408">
        <v>82.48</v>
      </c>
    </row>
    <row r="9014" spans="1:4" ht="67.5">
      <c r="A9014" s="408">
        <v>92390</v>
      </c>
      <c r="B9014" s="409" t="s">
        <v>3458</v>
      </c>
      <c r="C9014" s="408" t="s">
        <v>29</v>
      </c>
      <c r="D9014" s="408">
        <v>77.98</v>
      </c>
    </row>
    <row r="9015" spans="1:4" ht="67.5">
      <c r="A9015" s="408">
        <v>92635</v>
      </c>
      <c r="B9015" s="409" t="s">
        <v>3648</v>
      </c>
      <c r="C9015" s="408" t="s">
        <v>29</v>
      </c>
      <c r="D9015" s="408">
        <v>107.99</v>
      </c>
    </row>
    <row r="9016" spans="1:4" ht="67.5">
      <c r="A9016" s="408">
        <v>92636</v>
      </c>
      <c r="B9016" s="409" t="s">
        <v>3649</v>
      </c>
      <c r="C9016" s="408" t="s">
        <v>29</v>
      </c>
      <c r="D9016" s="408">
        <v>99.34</v>
      </c>
    </row>
    <row r="9017" spans="1:4" ht="54">
      <c r="A9017" s="408">
        <v>92637</v>
      </c>
      <c r="B9017" s="409" t="s">
        <v>3650</v>
      </c>
      <c r="C9017" s="408" t="s">
        <v>29</v>
      </c>
      <c r="D9017" s="408">
        <v>42.74</v>
      </c>
    </row>
    <row r="9018" spans="1:4" ht="54">
      <c r="A9018" s="408">
        <v>92638</v>
      </c>
      <c r="B9018" s="409" t="s">
        <v>3651</v>
      </c>
      <c r="C9018" s="408" t="s">
        <v>29</v>
      </c>
      <c r="D9018" s="408">
        <v>50.82</v>
      </c>
    </row>
    <row r="9019" spans="1:4" ht="54">
      <c r="A9019" s="408">
        <v>92639</v>
      </c>
      <c r="B9019" s="409" t="s">
        <v>3652</v>
      </c>
      <c r="C9019" s="408" t="s">
        <v>29</v>
      </c>
      <c r="D9019" s="408">
        <v>58.12</v>
      </c>
    </row>
    <row r="9020" spans="1:4" ht="54">
      <c r="A9020" s="408">
        <v>92640</v>
      </c>
      <c r="B9020" s="409" t="s">
        <v>3653</v>
      </c>
      <c r="C9020" s="408" t="s">
        <v>29</v>
      </c>
      <c r="D9020" s="408">
        <v>73.28</v>
      </c>
    </row>
    <row r="9021" spans="1:4" ht="54">
      <c r="A9021" s="408">
        <v>92642</v>
      </c>
      <c r="B9021" s="409" t="s">
        <v>3654</v>
      </c>
      <c r="C9021" s="408" t="s">
        <v>29</v>
      </c>
      <c r="D9021" s="408">
        <v>106.22</v>
      </c>
    </row>
    <row r="9022" spans="1:4" ht="54">
      <c r="A9022" s="408">
        <v>92644</v>
      </c>
      <c r="B9022" s="409" t="s">
        <v>3655</v>
      </c>
      <c r="C9022" s="408" t="s">
        <v>29</v>
      </c>
      <c r="D9022" s="408">
        <v>131.66</v>
      </c>
    </row>
    <row r="9023" spans="1:4" ht="54">
      <c r="A9023" s="408">
        <v>92657</v>
      </c>
      <c r="B9023" s="409" t="s">
        <v>3664</v>
      </c>
      <c r="C9023" s="408" t="s">
        <v>29</v>
      </c>
      <c r="D9023" s="408">
        <v>15.43</v>
      </c>
    </row>
    <row r="9024" spans="1:4" ht="54">
      <c r="A9024" s="408">
        <v>92658</v>
      </c>
      <c r="B9024" s="409" t="s">
        <v>3665</v>
      </c>
      <c r="C9024" s="408" t="s">
        <v>29</v>
      </c>
      <c r="D9024" s="408">
        <v>16.260000000000002</v>
      </c>
    </row>
    <row r="9025" spans="1:4" ht="54">
      <c r="A9025" s="408">
        <v>92659</v>
      </c>
      <c r="B9025" s="409" t="s">
        <v>3666</v>
      </c>
      <c r="C9025" s="408" t="s">
        <v>29</v>
      </c>
      <c r="D9025" s="408">
        <v>18.510000000000002</v>
      </c>
    </row>
    <row r="9026" spans="1:4" ht="54">
      <c r="A9026" s="408">
        <v>92660</v>
      </c>
      <c r="B9026" s="409" t="s">
        <v>3667</v>
      </c>
      <c r="C9026" s="408" t="s">
        <v>29</v>
      </c>
      <c r="D9026" s="408">
        <v>19.28</v>
      </c>
    </row>
    <row r="9027" spans="1:4" ht="54">
      <c r="A9027" s="408">
        <v>92661</v>
      </c>
      <c r="B9027" s="409" t="s">
        <v>3668</v>
      </c>
      <c r="C9027" s="408" t="s">
        <v>29</v>
      </c>
      <c r="D9027" s="408">
        <v>21.69</v>
      </c>
    </row>
    <row r="9028" spans="1:4" ht="54">
      <c r="A9028" s="408">
        <v>92662</v>
      </c>
      <c r="B9028" s="409" t="s">
        <v>3669</v>
      </c>
      <c r="C9028" s="408" t="s">
        <v>29</v>
      </c>
      <c r="D9028" s="408">
        <v>21.84</v>
      </c>
    </row>
    <row r="9029" spans="1:4" ht="54">
      <c r="A9029" s="408">
        <v>92663</v>
      </c>
      <c r="B9029" s="409" t="s">
        <v>3670</v>
      </c>
      <c r="C9029" s="408" t="s">
        <v>29</v>
      </c>
      <c r="D9029" s="408">
        <v>28.2</v>
      </c>
    </row>
    <row r="9030" spans="1:4" ht="54">
      <c r="A9030" s="408">
        <v>92664</v>
      </c>
      <c r="B9030" s="409" t="s">
        <v>3671</v>
      </c>
      <c r="C9030" s="408" t="s">
        <v>29</v>
      </c>
      <c r="D9030" s="408">
        <v>28.19</v>
      </c>
    </row>
    <row r="9031" spans="1:4" ht="54">
      <c r="A9031" s="408">
        <v>92665</v>
      </c>
      <c r="B9031" s="409" t="s">
        <v>3672</v>
      </c>
      <c r="C9031" s="408" t="s">
        <v>29</v>
      </c>
      <c r="D9031" s="408">
        <v>37.85</v>
      </c>
    </row>
    <row r="9032" spans="1:4" ht="54">
      <c r="A9032" s="408">
        <v>92666</v>
      </c>
      <c r="B9032" s="409" t="s">
        <v>3673</v>
      </c>
      <c r="C9032" s="408" t="s">
        <v>29</v>
      </c>
      <c r="D9032" s="408">
        <v>42.44</v>
      </c>
    </row>
    <row r="9033" spans="1:4" ht="54">
      <c r="A9033" s="408">
        <v>92667</v>
      </c>
      <c r="B9033" s="409" t="s">
        <v>3674</v>
      </c>
      <c r="C9033" s="408" t="s">
        <v>29</v>
      </c>
      <c r="D9033" s="408">
        <v>54.24</v>
      </c>
    </row>
    <row r="9034" spans="1:4" ht="54">
      <c r="A9034" s="408">
        <v>92668</v>
      </c>
      <c r="B9034" s="409" t="s">
        <v>3675</v>
      </c>
      <c r="C9034" s="408" t="s">
        <v>29</v>
      </c>
      <c r="D9034" s="408">
        <v>58.33</v>
      </c>
    </row>
    <row r="9035" spans="1:4" ht="67.5">
      <c r="A9035" s="408">
        <v>92669</v>
      </c>
      <c r="B9035" s="409" t="s">
        <v>3676</v>
      </c>
      <c r="C9035" s="408" t="s">
        <v>29</v>
      </c>
      <c r="D9035" s="408">
        <v>23.33</v>
      </c>
    </row>
    <row r="9036" spans="1:4" ht="67.5">
      <c r="A9036" s="408">
        <v>92670</v>
      </c>
      <c r="B9036" s="409" t="s">
        <v>3677</v>
      </c>
      <c r="C9036" s="408" t="s">
        <v>29</v>
      </c>
      <c r="D9036" s="408">
        <v>22.24</v>
      </c>
    </row>
    <row r="9037" spans="1:4" ht="67.5">
      <c r="A9037" s="408">
        <v>92671</v>
      </c>
      <c r="B9037" s="409" t="s">
        <v>3678</v>
      </c>
      <c r="C9037" s="408" t="s">
        <v>29</v>
      </c>
      <c r="D9037" s="408">
        <v>29.3</v>
      </c>
    </row>
    <row r="9038" spans="1:4" ht="67.5">
      <c r="A9038" s="408">
        <v>92672</v>
      </c>
      <c r="B9038" s="409" t="s">
        <v>3679</v>
      </c>
      <c r="C9038" s="408" t="s">
        <v>29</v>
      </c>
      <c r="D9038" s="408">
        <v>27.12</v>
      </c>
    </row>
    <row r="9039" spans="1:4" ht="67.5">
      <c r="A9039" s="408">
        <v>92673</v>
      </c>
      <c r="B9039" s="409" t="s">
        <v>3680</v>
      </c>
      <c r="C9039" s="408" t="s">
        <v>29</v>
      </c>
      <c r="D9039" s="408">
        <v>33.22</v>
      </c>
    </row>
    <row r="9040" spans="1:4" ht="67.5">
      <c r="A9040" s="408">
        <v>92674</v>
      </c>
      <c r="B9040" s="409" t="s">
        <v>3681</v>
      </c>
      <c r="C9040" s="408" t="s">
        <v>29</v>
      </c>
      <c r="D9040" s="408">
        <v>31.71</v>
      </c>
    </row>
    <row r="9041" spans="1:4" ht="67.5">
      <c r="A9041" s="408">
        <v>92675</v>
      </c>
      <c r="B9041" s="409" t="s">
        <v>3682</v>
      </c>
      <c r="C9041" s="408" t="s">
        <v>29</v>
      </c>
      <c r="D9041" s="408">
        <v>41.87</v>
      </c>
    </row>
    <row r="9042" spans="1:4" ht="67.5">
      <c r="A9042" s="408">
        <v>92676</v>
      </c>
      <c r="B9042" s="409" t="s">
        <v>3683</v>
      </c>
      <c r="C9042" s="408" t="s">
        <v>29</v>
      </c>
      <c r="D9042" s="408">
        <v>40.85</v>
      </c>
    </row>
    <row r="9043" spans="1:4" ht="67.5">
      <c r="A9043" s="408">
        <v>92677</v>
      </c>
      <c r="B9043" s="409" t="s">
        <v>3684</v>
      </c>
      <c r="C9043" s="408" t="s">
        <v>29</v>
      </c>
      <c r="D9043" s="408">
        <v>65.569999999999993</v>
      </c>
    </row>
    <row r="9044" spans="1:4" ht="67.5">
      <c r="A9044" s="408">
        <v>92678</v>
      </c>
      <c r="B9044" s="409" t="s">
        <v>3685</v>
      </c>
      <c r="C9044" s="408" t="s">
        <v>29</v>
      </c>
      <c r="D9044" s="408">
        <v>61.07</v>
      </c>
    </row>
    <row r="9045" spans="1:4" ht="67.5">
      <c r="A9045" s="408">
        <v>92679</v>
      </c>
      <c r="B9045" s="409" t="s">
        <v>3686</v>
      </c>
      <c r="C9045" s="408" t="s">
        <v>29</v>
      </c>
      <c r="D9045" s="408">
        <v>88.31</v>
      </c>
    </row>
    <row r="9046" spans="1:4" ht="67.5">
      <c r="A9046" s="408">
        <v>92680</v>
      </c>
      <c r="B9046" s="409" t="s">
        <v>3687</v>
      </c>
      <c r="C9046" s="408" t="s">
        <v>29</v>
      </c>
      <c r="D9046" s="408">
        <v>79.66</v>
      </c>
    </row>
    <row r="9047" spans="1:4" ht="54">
      <c r="A9047" s="408">
        <v>92681</v>
      </c>
      <c r="B9047" s="409" t="s">
        <v>3688</v>
      </c>
      <c r="C9047" s="408" t="s">
        <v>29</v>
      </c>
      <c r="D9047" s="408">
        <v>30.07</v>
      </c>
    </row>
    <row r="9048" spans="1:4" ht="54">
      <c r="A9048" s="408">
        <v>92682</v>
      </c>
      <c r="B9048" s="409" t="s">
        <v>3689</v>
      </c>
      <c r="C9048" s="408" t="s">
        <v>29</v>
      </c>
      <c r="D9048" s="408">
        <v>36.409999999999997</v>
      </c>
    </row>
    <row r="9049" spans="1:4" ht="54">
      <c r="A9049" s="408">
        <v>92683</v>
      </c>
      <c r="B9049" s="409" t="s">
        <v>3690</v>
      </c>
      <c r="C9049" s="408" t="s">
        <v>29</v>
      </c>
      <c r="D9049" s="408">
        <v>41.78</v>
      </c>
    </row>
    <row r="9050" spans="1:4" ht="54">
      <c r="A9050" s="408">
        <v>92684</v>
      </c>
      <c r="B9050" s="409" t="s">
        <v>3691</v>
      </c>
      <c r="C9050" s="408" t="s">
        <v>29</v>
      </c>
      <c r="D9050" s="408">
        <v>54.46</v>
      </c>
    </row>
    <row r="9051" spans="1:4" ht="54">
      <c r="A9051" s="408">
        <v>92685</v>
      </c>
      <c r="B9051" s="409" t="s">
        <v>3692</v>
      </c>
      <c r="C9051" s="408" t="s">
        <v>29</v>
      </c>
      <c r="D9051" s="408">
        <v>83.7</v>
      </c>
    </row>
    <row r="9052" spans="1:4" ht="54">
      <c r="A9052" s="408">
        <v>92686</v>
      </c>
      <c r="B9052" s="409" t="s">
        <v>3693</v>
      </c>
      <c r="C9052" s="408" t="s">
        <v>29</v>
      </c>
      <c r="D9052" s="408">
        <v>105.39</v>
      </c>
    </row>
    <row r="9053" spans="1:4" ht="54">
      <c r="A9053" s="408">
        <v>92692</v>
      </c>
      <c r="B9053" s="409" t="s">
        <v>3696</v>
      </c>
      <c r="C9053" s="408" t="s">
        <v>29</v>
      </c>
      <c r="D9053" s="408">
        <v>8.43</v>
      </c>
    </row>
    <row r="9054" spans="1:4" ht="54">
      <c r="A9054" s="408">
        <v>92693</v>
      </c>
      <c r="B9054" s="409" t="s">
        <v>869</v>
      </c>
      <c r="C9054" s="408" t="s">
        <v>29</v>
      </c>
      <c r="D9054" s="408">
        <v>8.61</v>
      </c>
    </row>
    <row r="9055" spans="1:4" ht="54">
      <c r="A9055" s="408">
        <v>92694</v>
      </c>
      <c r="B9055" s="409" t="s">
        <v>3697</v>
      </c>
      <c r="C9055" s="408" t="s">
        <v>29</v>
      </c>
      <c r="D9055" s="408">
        <v>13.62</v>
      </c>
    </row>
    <row r="9056" spans="1:4" ht="54">
      <c r="A9056" s="408">
        <v>92695</v>
      </c>
      <c r="B9056" s="409" t="s">
        <v>870</v>
      </c>
      <c r="C9056" s="408" t="s">
        <v>29</v>
      </c>
      <c r="D9056" s="408">
        <v>13.8</v>
      </c>
    </row>
    <row r="9057" spans="1:4" ht="54">
      <c r="A9057" s="408">
        <v>92696</v>
      </c>
      <c r="B9057" s="409" t="s">
        <v>871</v>
      </c>
      <c r="C9057" s="408" t="s">
        <v>29</v>
      </c>
      <c r="D9057" s="408">
        <v>21.48</v>
      </c>
    </row>
    <row r="9058" spans="1:4" ht="54">
      <c r="A9058" s="408">
        <v>92697</v>
      </c>
      <c r="B9058" s="409" t="s">
        <v>3698</v>
      </c>
      <c r="C9058" s="408" t="s">
        <v>29</v>
      </c>
      <c r="D9058" s="408">
        <v>22.31</v>
      </c>
    </row>
    <row r="9059" spans="1:4" ht="54">
      <c r="A9059" s="408">
        <v>92698</v>
      </c>
      <c r="B9059" s="409" t="s">
        <v>3699</v>
      </c>
      <c r="C9059" s="408" t="s">
        <v>29</v>
      </c>
      <c r="D9059" s="408">
        <v>12.48</v>
      </c>
    </row>
    <row r="9060" spans="1:4" ht="54">
      <c r="A9060" s="408">
        <v>92699</v>
      </c>
      <c r="B9060" s="409" t="s">
        <v>3700</v>
      </c>
      <c r="C9060" s="408" t="s">
        <v>29</v>
      </c>
      <c r="D9060" s="408">
        <v>11.88</v>
      </c>
    </row>
    <row r="9061" spans="1:4" ht="54">
      <c r="A9061" s="408">
        <v>92700</v>
      </c>
      <c r="B9061" s="409" t="s">
        <v>3701</v>
      </c>
      <c r="C9061" s="408" t="s">
        <v>29</v>
      </c>
      <c r="D9061" s="408">
        <v>20.59</v>
      </c>
    </row>
    <row r="9062" spans="1:4" ht="54">
      <c r="A9062" s="408">
        <v>92701</v>
      </c>
      <c r="B9062" s="409" t="s">
        <v>3702</v>
      </c>
      <c r="C9062" s="408" t="s">
        <v>29</v>
      </c>
      <c r="D9062" s="408">
        <v>19.7</v>
      </c>
    </row>
    <row r="9063" spans="1:4" ht="54">
      <c r="A9063" s="408">
        <v>92702</v>
      </c>
      <c r="B9063" s="409" t="s">
        <v>3703</v>
      </c>
      <c r="C9063" s="408" t="s">
        <v>29</v>
      </c>
      <c r="D9063" s="408">
        <v>32.450000000000003</v>
      </c>
    </row>
    <row r="9064" spans="1:4" ht="54">
      <c r="A9064" s="408">
        <v>92703</v>
      </c>
      <c r="B9064" s="409" t="s">
        <v>3704</v>
      </c>
      <c r="C9064" s="408" t="s">
        <v>29</v>
      </c>
      <c r="D9064" s="408">
        <v>31.36</v>
      </c>
    </row>
    <row r="9065" spans="1:4" ht="54">
      <c r="A9065" s="408">
        <v>92704</v>
      </c>
      <c r="B9065" s="409" t="s">
        <v>3705</v>
      </c>
      <c r="C9065" s="408" t="s">
        <v>29</v>
      </c>
      <c r="D9065" s="408">
        <v>15.99</v>
      </c>
    </row>
    <row r="9066" spans="1:4" ht="54">
      <c r="A9066" s="408">
        <v>92705</v>
      </c>
      <c r="B9066" s="409" t="s">
        <v>3706</v>
      </c>
      <c r="C9066" s="408" t="s">
        <v>29</v>
      </c>
      <c r="D9066" s="408">
        <v>26.07</v>
      </c>
    </row>
    <row r="9067" spans="1:4" ht="54">
      <c r="A9067" s="408">
        <v>92706</v>
      </c>
      <c r="B9067" s="409" t="s">
        <v>872</v>
      </c>
      <c r="C9067" s="408" t="s">
        <v>29</v>
      </c>
      <c r="D9067" s="408">
        <v>42.24</v>
      </c>
    </row>
    <row r="9068" spans="1:4" ht="54">
      <c r="A9068" s="408">
        <v>92889</v>
      </c>
      <c r="B9068" s="409" t="s">
        <v>877</v>
      </c>
      <c r="C9068" s="408" t="s">
        <v>29</v>
      </c>
      <c r="D9068" s="408">
        <v>67.47</v>
      </c>
    </row>
    <row r="9069" spans="1:4" ht="54">
      <c r="A9069" s="408">
        <v>92890</v>
      </c>
      <c r="B9069" s="409" t="s">
        <v>3858</v>
      </c>
      <c r="C9069" s="408" t="s">
        <v>29</v>
      </c>
      <c r="D9069" s="408">
        <v>99.26</v>
      </c>
    </row>
    <row r="9070" spans="1:4" ht="54">
      <c r="A9070" s="408">
        <v>92891</v>
      </c>
      <c r="B9070" s="409" t="s">
        <v>878</v>
      </c>
      <c r="C9070" s="408" t="s">
        <v>29</v>
      </c>
      <c r="D9070" s="408">
        <v>142.57</v>
      </c>
    </row>
    <row r="9071" spans="1:4" ht="54">
      <c r="A9071" s="408">
        <v>92892</v>
      </c>
      <c r="B9071" s="409" t="s">
        <v>3859</v>
      </c>
      <c r="C9071" s="408" t="s">
        <v>29</v>
      </c>
      <c r="D9071" s="408">
        <v>31.45</v>
      </c>
    </row>
    <row r="9072" spans="1:4" ht="54">
      <c r="A9072" s="408">
        <v>92893</v>
      </c>
      <c r="B9072" s="409" t="s">
        <v>3860</v>
      </c>
      <c r="C9072" s="408" t="s">
        <v>29</v>
      </c>
      <c r="D9072" s="408">
        <v>42.95</v>
      </c>
    </row>
    <row r="9073" spans="1:4" ht="54">
      <c r="A9073" s="408">
        <v>92894</v>
      </c>
      <c r="B9073" s="409" t="s">
        <v>3861</v>
      </c>
      <c r="C9073" s="408" t="s">
        <v>29</v>
      </c>
      <c r="D9073" s="408">
        <v>50.72</v>
      </c>
    </row>
    <row r="9074" spans="1:4" ht="54">
      <c r="A9074" s="408">
        <v>92895</v>
      </c>
      <c r="B9074" s="409" t="s">
        <v>3862</v>
      </c>
      <c r="C9074" s="408" t="s">
        <v>29</v>
      </c>
      <c r="D9074" s="408">
        <v>67.430000000000007</v>
      </c>
    </row>
    <row r="9075" spans="1:4" ht="54">
      <c r="A9075" s="408">
        <v>92896</v>
      </c>
      <c r="B9075" s="409" t="s">
        <v>3863</v>
      </c>
      <c r="C9075" s="408" t="s">
        <v>29</v>
      </c>
      <c r="D9075" s="408">
        <v>100.4</v>
      </c>
    </row>
    <row r="9076" spans="1:4" ht="54">
      <c r="A9076" s="408">
        <v>92897</v>
      </c>
      <c r="B9076" s="409" t="s">
        <v>3864</v>
      </c>
      <c r="C9076" s="408" t="s">
        <v>29</v>
      </c>
      <c r="D9076" s="408">
        <v>144.91</v>
      </c>
    </row>
    <row r="9077" spans="1:4" ht="54">
      <c r="A9077" s="408">
        <v>92898</v>
      </c>
      <c r="B9077" s="409" t="s">
        <v>3865</v>
      </c>
      <c r="C9077" s="408" t="s">
        <v>29</v>
      </c>
      <c r="D9077" s="408">
        <v>25.13</v>
      </c>
    </row>
    <row r="9078" spans="1:4" ht="54">
      <c r="A9078" s="408">
        <v>92899</v>
      </c>
      <c r="B9078" s="409" t="s">
        <v>3866</v>
      </c>
      <c r="C9078" s="408" t="s">
        <v>29</v>
      </c>
      <c r="D9078" s="408">
        <v>35.770000000000003</v>
      </c>
    </row>
    <row r="9079" spans="1:4" ht="54">
      <c r="A9079" s="408">
        <v>92900</v>
      </c>
      <c r="B9079" s="409" t="s">
        <v>3867</v>
      </c>
      <c r="C9079" s="408" t="s">
        <v>29</v>
      </c>
      <c r="D9079" s="408">
        <v>42.54</v>
      </c>
    </row>
    <row r="9080" spans="1:4" ht="54">
      <c r="A9080" s="408">
        <v>92901</v>
      </c>
      <c r="B9080" s="409" t="s">
        <v>3868</v>
      </c>
      <c r="C9080" s="408" t="s">
        <v>29</v>
      </c>
      <c r="D9080" s="408">
        <v>58</v>
      </c>
    </row>
    <row r="9081" spans="1:4" ht="54">
      <c r="A9081" s="408">
        <v>92902</v>
      </c>
      <c r="B9081" s="409" t="s">
        <v>3869</v>
      </c>
      <c r="C9081" s="408" t="s">
        <v>29</v>
      </c>
      <c r="D9081" s="408">
        <v>89.1</v>
      </c>
    </row>
    <row r="9082" spans="1:4" ht="54">
      <c r="A9082" s="408">
        <v>92903</v>
      </c>
      <c r="B9082" s="409" t="s">
        <v>3870</v>
      </c>
      <c r="C9082" s="408" t="s">
        <v>29</v>
      </c>
      <c r="D9082" s="408">
        <v>131.78</v>
      </c>
    </row>
    <row r="9083" spans="1:4" ht="54">
      <c r="A9083" s="408">
        <v>92904</v>
      </c>
      <c r="B9083" s="409" t="s">
        <v>3871</v>
      </c>
      <c r="C9083" s="408" t="s">
        <v>29</v>
      </c>
      <c r="D9083" s="408">
        <v>16.760000000000002</v>
      </c>
    </row>
    <row r="9084" spans="1:4" ht="54">
      <c r="A9084" s="408">
        <v>92905</v>
      </c>
      <c r="B9084" s="409" t="s">
        <v>3872</v>
      </c>
      <c r="C9084" s="408" t="s">
        <v>29</v>
      </c>
      <c r="D9084" s="408">
        <v>24.48</v>
      </c>
    </row>
    <row r="9085" spans="1:4" ht="54">
      <c r="A9085" s="408">
        <v>92906</v>
      </c>
      <c r="B9085" s="409" t="s">
        <v>879</v>
      </c>
      <c r="C9085" s="408" t="s">
        <v>29</v>
      </c>
      <c r="D9085" s="408">
        <v>31.18</v>
      </c>
    </row>
    <row r="9086" spans="1:4" ht="54">
      <c r="A9086" s="408">
        <v>92907</v>
      </c>
      <c r="B9086" s="409" t="s">
        <v>6215</v>
      </c>
      <c r="C9086" s="408" t="s">
        <v>29</v>
      </c>
      <c r="D9086" s="408">
        <v>39.39</v>
      </c>
    </row>
    <row r="9087" spans="1:4" ht="54">
      <c r="A9087" s="408">
        <v>92908</v>
      </c>
      <c r="B9087" s="409" t="s">
        <v>6216</v>
      </c>
      <c r="C9087" s="408" t="s">
        <v>29</v>
      </c>
      <c r="D9087" s="408">
        <v>39.39</v>
      </c>
    </row>
    <row r="9088" spans="1:4" ht="54">
      <c r="A9088" s="408">
        <v>92909</v>
      </c>
      <c r="B9088" s="409" t="s">
        <v>3873</v>
      </c>
      <c r="C9088" s="408" t="s">
        <v>29</v>
      </c>
      <c r="D9088" s="408">
        <v>39.39</v>
      </c>
    </row>
    <row r="9089" spans="1:4" ht="54">
      <c r="A9089" s="408">
        <v>92910</v>
      </c>
      <c r="B9089" s="409" t="s">
        <v>6217</v>
      </c>
      <c r="C9089" s="408" t="s">
        <v>29</v>
      </c>
      <c r="D9089" s="408">
        <v>54.54</v>
      </c>
    </row>
    <row r="9090" spans="1:4" ht="54">
      <c r="A9090" s="408">
        <v>92911</v>
      </c>
      <c r="B9090" s="409" t="s">
        <v>6218</v>
      </c>
      <c r="C9090" s="408" t="s">
        <v>29</v>
      </c>
      <c r="D9090" s="408">
        <v>54.54</v>
      </c>
    </row>
    <row r="9091" spans="1:4" ht="54">
      <c r="A9091" s="408">
        <v>92912</v>
      </c>
      <c r="B9091" s="409" t="s">
        <v>6219</v>
      </c>
      <c r="C9091" s="408" t="s">
        <v>29</v>
      </c>
      <c r="D9091" s="408">
        <v>70.55</v>
      </c>
    </row>
    <row r="9092" spans="1:4" ht="54">
      <c r="A9092" s="408">
        <v>92913</v>
      </c>
      <c r="B9092" s="409" t="s">
        <v>6220</v>
      </c>
      <c r="C9092" s="408" t="s">
        <v>29</v>
      </c>
      <c r="D9092" s="408">
        <v>72.510000000000005</v>
      </c>
    </row>
    <row r="9093" spans="1:4" ht="54">
      <c r="A9093" s="408">
        <v>92914</v>
      </c>
      <c r="B9093" s="409" t="s">
        <v>3874</v>
      </c>
      <c r="C9093" s="408" t="s">
        <v>29</v>
      </c>
      <c r="D9093" s="408">
        <v>72.510000000000005</v>
      </c>
    </row>
    <row r="9094" spans="1:4" ht="54">
      <c r="A9094" s="408">
        <v>92918</v>
      </c>
      <c r="B9094" s="409" t="s">
        <v>3875</v>
      </c>
      <c r="C9094" s="408" t="s">
        <v>29</v>
      </c>
      <c r="D9094" s="408">
        <v>22.51</v>
      </c>
    </row>
    <row r="9095" spans="1:4" ht="54">
      <c r="A9095" s="408">
        <v>92920</v>
      </c>
      <c r="B9095" s="409" t="s">
        <v>3876</v>
      </c>
      <c r="C9095" s="408" t="s">
        <v>29</v>
      </c>
      <c r="D9095" s="408">
        <v>22.62</v>
      </c>
    </row>
    <row r="9096" spans="1:4" ht="67.5">
      <c r="A9096" s="408">
        <v>92925</v>
      </c>
      <c r="B9096" s="409" t="s">
        <v>3877</v>
      </c>
      <c r="C9096" s="408" t="s">
        <v>29</v>
      </c>
      <c r="D9096" s="408">
        <v>27.07</v>
      </c>
    </row>
    <row r="9097" spans="1:4" ht="67.5">
      <c r="A9097" s="408">
        <v>92926</v>
      </c>
      <c r="B9097" s="409" t="s">
        <v>3878</v>
      </c>
      <c r="C9097" s="408" t="s">
        <v>29</v>
      </c>
      <c r="D9097" s="408">
        <v>27.07</v>
      </c>
    </row>
    <row r="9098" spans="1:4" ht="67.5">
      <c r="A9098" s="408">
        <v>92927</v>
      </c>
      <c r="B9098" s="409" t="s">
        <v>3879</v>
      </c>
      <c r="C9098" s="408" t="s">
        <v>29</v>
      </c>
      <c r="D9098" s="408">
        <v>27.07</v>
      </c>
    </row>
    <row r="9099" spans="1:4" ht="67.5">
      <c r="A9099" s="408">
        <v>92928</v>
      </c>
      <c r="B9099" s="409" t="s">
        <v>6221</v>
      </c>
      <c r="C9099" s="408" t="s">
        <v>29</v>
      </c>
      <c r="D9099" s="408">
        <v>30.66</v>
      </c>
    </row>
    <row r="9100" spans="1:4" ht="67.5">
      <c r="A9100" s="408">
        <v>92929</v>
      </c>
      <c r="B9100" s="409" t="s">
        <v>6222</v>
      </c>
      <c r="C9100" s="408" t="s">
        <v>29</v>
      </c>
      <c r="D9100" s="408">
        <v>30.66</v>
      </c>
    </row>
    <row r="9101" spans="1:4" ht="67.5">
      <c r="A9101" s="408">
        <v>92930</v>
      </c>
      <c r="B9101" s="409" t="s">
        <v>6223</v>
      </c>
      <c r="C9101" s="408" t="s">
        <v>29</v>
      </c>
      <c r="D9101" s="408">
        <v>30.66</v>
      </c>
    </row>
    <row r="9102" spans="1:4" ht="67.5">
      <c r="A9102" s="408">
        <v>92931</v>
      </c>
      <c r="B9102" s="409" t="s">
        <v>6224</v>
      </c>
      <c r="C9102" s="408" t="s">
        <v>29</v>
      </c>
      <c r="D9102" s="408">
        <v>39.35</v>
      </c>
    </row>
    <row r="9103" spans="1:4" ht="67.5">
      <c r="A9103" s="408">
        <v>92932</v>
      </c>
      <c r="B9103" s="409" t="s">
        <v>6225</v>
      </c>
      <c r="C9103" s="408" t="s">
        <v>29</v>
      </c>
      <c r="D9103" s="408">
        <v>39.35</v>
      </c>
    </row>
    <row r="9104" spans="1:4" ht="54">
      <c r="A9104" s="408">
        <v>92933</v>
      </c>
      <c r="B9104" s="409" t="s">
        <v>3880</v>
      </c>
      <c r="C9104" s="408" t="s">
        <v>29</v>
      </c>
      <c r="D9104" s="408">
        <v>39.35</v>
      </c>
    </row>
    <row r="9105" spans="1:4" ht="67.5">
      <c r="A9105" s="408">
        <v>92934</v>
      </c>
      <c r="B9105" s="409" t="s">
        <v>6226</v>
      </c>
      <c r="C9105" s="408" t="s">
        <v>29</v>
      </c>
      <c r="D9105" s="408">
        <v>55.68</v>
      </c>
    </row>
    <row r="9106" spans="1:4" ht="67.5">
      <c r="A9106" s="408">
        <v>92935</v>
      </c>
      <c r="B9106" s="409" t="s">
        <v>6227</v>
      </c>
      <c r="C9106" s="408" t="s">
        <v>29</v>
      </c>
      <c r="D9106" s="408">
        <v>55.68</v>
      </c>
    </row>
    <row r="9107" spans="1:4" ht="67.5">
      <c r="A9107" s="408">
        <v>92936</v>
      </c>
      <c r="B9107" s="409" t="s">
        <v>6228</v>
      </c>
      <c r="C9107" s="408" t="s">
        <v>29</v>
      </c>
      <c r="D9107" s="408">
        <v>74.849999999999994</v>
      </c>
    </row>
    <row r="9108" spans="1:4" ht="54">
      <c r="A9108" s="408">
        <v>92937</v>
      </c>
      <c r="B9108" s="409" t="s">
        <v>3881</v>
      </c>
      <c r="C9108" s="408" t="s">
        <v>29</v>
      </c>
      <c r="D9108" s="408">
        <v>74.849999999999994</v>
      </c>
    </row>
    <row r="9109" spans="1:4" ht="54">
      <c r="A9109" s="408">
        <v>92938</v>
      </c>
      <c r="B9109" s="409" t="s">
        <v>3882</v>
      </c>
      <c r="C9109" s="408" t="s">
        <v>29</v>
      </c>
      <c r="D9109" s="408">
        <v>16.190000000000001</v>
      </c>
    </row>
    <row r="9110" spans="1:4" ht="54">
      <c r="A9110" s="408">
        <v>92939</v>
      </c>
      <c r="B9110" s="409" t="s">
        <v>3883</v>
      </c>
      <c r="C9110" s="408" t="s">
        <v>29</v>
      </c>
      <c r="D9110" s="408">
        <v>16.3</v>
      </c>
    </row>
    <row r="9111" spans="1:4" ht="67.5">
      <c r="A9111" s="408">
        <v>92940</v>
      </c>
      <c r="B9111" s="409" t="s">
        <v>6229</v>
      </c>
      <c r="C9111" s="408" t="s">
        <v>29</v>
      </c>
      <c r="D9111" s="408">
        <v>19.89</v>
      </c>
    </row>
    <row r="9112" spans="1:4" ht="67.5">
      <c r="A9112" s="408">
        <v>92941</v>
      </c>
      <c r="B9112" s="409" t="s">
        <v>6230</v>
      </c>
      <c r="C9112" s="408" t="s">
        <v>29</v>
      </c>
      <c r="D9112" s="408">
        <v>19.89</v>
      </c>
    </row>
    <row r="9113" spans="1:4" ht="67.5">
      <c r="A9113" s="408">
        <v>92942</v>
      </c>
      <c r="B9113" s="409" t="s">
        <v>6231</v>
      </c>
      <c r="C9113" s="408" t="s">
        <v>29</v>
      </c>
      <c r="D9113" s="408">
        <v>19.89</v>
      </c>
    </row>
    <row r="9114" spans="1:4" ht="67.5">
      <c r="A9114" s="408">
        <v>92943</v>
      </c>
      <c r="B9114" s="409" t="s">
        <v>6232</v>
      </c>
      <c r="C9114" s="408" t="s">
        <v>29</v>
      </c>
      <c r="D9114" s="408">
        <v>22.48</v>
      </c>
    </row>
    <row r="9115" spans="1:4" ht="67.5">
      <c r="A9115" s="408">
        <v>92944</v>
      </c>
      <c r="B9115" s="409" t="s">
        <v>6233</v>
      </c>
      <c r="C9115" s="408" t="s">
        <v>29</v>
      </c>
      <c r="D9115" s="408">
        <v>22.48</v>
      </c>
    </row>
    <row r="9116" spans="1:4" ht="67.5">
      <c r="A9116" s="408">
        <v>92945</v>
      </c>
      <c r="B9116" s="409" t="s">
        <v>6234</v>
      </c>
      <c r="C9116" s="408" t="s">
        <v>29</v>
      </c>
      <c r="D9116" s="408">
        <v>22.48</v>
      </c>
    </row>
    <row r="9117" spans="1:4" ht="67.5">
      <c r="A9117" s="408">
        <v>92946</v>
      </c>
      <c r="B9117" s="409" t="s">
        <v>6235</v>
      </c>
      <c r="C9117" s="408" t="s">
        <v>29</v>
      </c>
      <c r="D9117" s="408">
        <v>29.92</v>
      </c>
    </row>
    <row r="9118" spans="1:4" ht="67.5">
      <c r="A9118" s="408">
        <v>92947</v>
      </c>
      <c r="B9118" s="409" t="s">
        <v>6236</v>
      </c>
      <c r="C9118" s="408" t="s">
        <v>29</v>
      </c>
      <c r="D9118" s="408">
        <v>29.92</v>
      </c>
    </row>
    <row r="9119" spans="1:4" ht="54">
      <c r="A9119" s="408">
        <v>92948</v>
      </c>
      <c r="B9119" s="409" t="s">
        <v>3884</v>
      </c>
      <c r="C9119" s="408" t="s">
        <v>29</v>
      </c>
      <c r="D9119" s="408">
        <v>29.92</v>
      </c>
    </row>
    <row r="9120" spans="1:4" ht="67.5">
      <c r="A9120" s="408">
        <v>92949</v>
      </c>
      <c r="B9120" s="409" t="s">
        <v>6237</v>
      </c>
      <c r="C9120" s="408" t="s">
        <v>29</v>
      </c>
      <c r="D9120" s="408">
        <v>44.38</v>
      </c>
    </row>
    <row r="9121" spans="1:4" ht="67.5">
      <c r="A9121" s="408">
        <v>92950</v>
      </c>
      <c r="B9121" s="409" t="s">
        <v>3885</v>
      </c>
      <c r="C9121" s="408" t="s">
        <v>29</v>
      </c>
      <c r="D9121" s="408">
        <v>44.38</v>
      </c>
    </row>
    <row r="9122" spans="1:4" ht="67.5">
      <c r="A9122" s="408">
        <v>92951</v>
      </c>
      <c r="B9122" s="409" t="s">
        <v>6238</v>
      </c>
      <c r="C9122" s="408" t="s">
        <v>29</v>
      </c>
      <c r="D9122" s="408">
        <v>61.72</v>
      </c>
    </row>
    <row r="9123" spans="1:4" ht="54">
      <c r="A9123" s="408">
        <v>92952</v>
      </c>
      <c r="B9123" s="409" t="s">
        <v>3886</v>
      </c>
      <c r="C9123" s="408" t="s">
        <v>29</v>
      </c>
      <c r="D9123" s="408">
        <v>61.72</v>
      </c>
    </row>
    <row r="9124" spans="1:4" ht="54">
      <c r="A9124" s="408">
        <v>92953</v>
      </c>
      <c r="B9124" s="409" t="s">
        <v>880</v>
      </c>
      <c r="C9124" s="408" t="s">
        <v>29</v>
      </c>
      <c r="D9124" s="408">
        <v>14.4</v>
      </c>
    </row>
    <row r="9125" spans="1:4" ht="40.5">
      <c r="A9125" s="408">
        <v>93050</v>
      </c>
      <c r="B9125" s="409" t="s">
        <v>6565</v>
      </c>
      <c r="C9125" s="408" t="s">
        <v>29</v>
      </c>
      <c r="D9125" s="408">
        <v>9.42</v>
      </c>
    </row>
    <row r="9126" spans="1:4" ht="54">
      <c r="A9126" s="408">
        <v>93051</v>
      </c>
      <c r="B9126" s="409" t="s">
        <v>6566</v>
      </c>
      <c r="C9126" s="408" t="s">
        <v>29</v>
      </c>
      <c r="D9126" s="408">
        <v>8.66</v>
      </c>
    </row>
    <row r="9127" spans="1:4" ht="40.5">
      <c r="A9127" s="408">
        <v>93052</v>
      </c>
      <c r="B9127" s="409" t="s">
        <v>6567</v>
      </c>
      <c r="C9127" s="408" t="s">
        <v>29</v>
      </c>
      <c r="D9127" s="408">
        <v>439.59</v>
      </c>
    </row>
    <row r="9128" spans="1:4" ht="54">
      <c r="A9128" s="408">
        <v>93054</v>
      </c>
      <c r="B9128" s="409" t="s">
        <v>6568</v>
      </c>
      <c r="C9128" s="408" t="s">
        <v>29</v>
      </c>
      <c r="D9128" s="408">
        <v>18.39</v>
      </c>
    </row>
    <row r="9129" spans="1:4" ht="54">
      <c r="A9129" s="408">
        <v>93055</v>
      </c>
      <c r="B9129" s="409" t="s">
        <v>6569</v>
      </c>
      <c r="C9129" s="408" t="s">
        <v>29</v>
      </c>
      <c r="D9129" s="408">
        <v>37.909999999999997</v>
      </c>
    </row>
    <row r="9130" spans="1:4" ht="40.5">
      <c r="A9130" s="408">
        <v>93056</v>
      </c>
      <c r="B9130" s="409" t="s">
        <v>6570</v>
      </c>
      <c r="C9130" s="408" t="s">
        <v>29</v>
      </c>
      <c r="D9130" s="408">
        <v>13.91</v>
      </c>
    </row>
    <row r="9131" spans="1:4" ht="54">
      <c r="A9131" s="408">
        <v>93057</v>
      </c>
      <c r="B9131" s="409" t="s">
        <v>6571</v>
      </c>
      <c r="C9131" s="408" t="s">
        <v>29</v>
      </c>
      <c r="D9131" s="408">
        <v>12.08</v>
      </c>
    </row>
    <row r="9132" spans="1:4" ht="40.5">
      <c r="A9132" s="408">
        <v>93058</v>
      </c>
      <c r="B9132" s="409" t="s">
        <v>6572</v>
      </c>
      <c r="C9132" s="408" t="s">
        <v>29</v>
      </c>
      <c r="D9132" s="408">
        <v>483.39</v>
      </c>
    </row>
    <row r="9133" spans="1:4" ht="54">
      <c r="A9133" s="408">
        <v>93059</v>
      </c>
      <c r="B9133" s="409" t="s">
        <v>6573</v>
      </c>
      <c r="C9133" s="408" t="s">
        <v>29</v>
      </c>
      <c r="D9133" s="408">
        <v>25.34</v>
      </c>
    </row>
    <row r="9134" spans="1:4" ht="54">
      <c r="A9134" s="408">
        <v>93060</v>
      </c>
      <c r="B9134" s="409" t="s">
        <v>6574</v>
      </c>
      <c r="C9134" s="408" t="s">
        <v>29</v>
      </c>
      <c r="D9134" s="408">
        <v>66.290000000000006</v>
      </c>
    </row>
    <row r="9135" spans="1:4" ht="40.5">
      <c r="A9135" s="408">
        <v>93061</v>
      </c>
      <c r="B9135" s="409" t="s">
        <v>6575</v>
      </c>
      <c r="C9135" s="408" t="s">
        <v>29</v>
      </c>
      <c r="D9135" s="408">
        <v>26.35</v>
      </c>
    </row>
    <row r="9136" spans="1:4" ht="54">
      <c r="A9136" s="408">
        <v>93062</v>
      </c>
      <c r="B9136" s="409" t="s">
        <v>6576</v>
      </c>
      <c r="C9136" s="408" t="s">
        <v>29</v>
      </c>
      <c r="D9136" s="408">
        <v>22.81</v>
      </c>
    </row>
    <row r="9137" spans="1:4" ht="54">
      <c r="A9137" s="408">
        <v>93063</v>
      </c>
      <c r="B9137" s="409" t="s">
        <v>6577</v>
      </c>
      <c r="C9137" s="408" t="s">
        <v>29</v>
      </c>
      <c r="D9137" s="408">
        <v>553.65</v>
      </c>
    </row>
    <row r="9138" spans="1:4" ht="40.5">
      <c r="A9138" s="408">
        <v>93064</v>
      </c>
      <c r="B9138" s="409" t="s">
        <v>6578</v>
      </c>
      <c r="C9138" s="408" t="s">
        <v>29</v>
      </c>
      <c r="D9138" s="408">
        <v>40.86</v>
      </c>
    </row>
    <row r="9139" spans="1:4" ht="54">
      <c r="A9139" s="408">
        <v>93065</v>
      </c>
      <c r="B9139" s="409" t="s">
        <v>6579</v>
      </c>
      <c r="C9139" s="408" t="s">
        <v>29</v>
      </c>
      <c r="D9139" s="408">
        <v>38.25</v>
      </c>
    </row>
    <row r="9140" spans="1:4" ht="54">
      <c r="A9140" s="408">
        <v>93066</v>
      </c>
      <c r="B9140" s="409" t="s">
        <v>6580</v>
      </c>
      <c r="C9140" s="408" t="s">
        <v>29</v>
      </c>
      <c r="D9140" s="408">
        <v>695.04</v>
      </c>
    </row>
    <row r="9141" spans="1:4" ht="40.5">
      <c r="A9141" s="408">
        <v>93067</v>
      </c>
      <c r="B9141" s="409" t="s">
        <v>6581</v>
      </c>
      <c r="C9141" s="408" t="s">
        <v>29</v>
      </c>
      <c r="D9141" s="408">
        <v>60.73</v>
      </c>
    </row>
    <row r="9142" spans="1:4" ht="54">
      <c r="A9142" s="408">
        <v>93068</v>
      </c>
      <c r="B9142" s="409" t="s">
        <v>6582</v>
      </c>
      <c r="C9142" s="408" t="s">
        <v>29</v>
      </c>
      <c r="D9142" s="408">
        <v>53.05</v>
      </c>
    </row>
    <row r="9143" spans="1:4" ht="54">
      <c r="A9143" s="408">
        <v>93069</v>
      </c>
      <c r="B9143" s="409" t="s">
        <v>6583</v>
      </c>
      <c r="C9143" s="408" t="s">
        <v>29</v>
      </c>
      <c r="D9143" s="408">
        <v>963.32</v>
      </c>
    </row>
    <row r="9144" spans="1:4" ht="40.5">
      <c r="A9144" s="408">
        <v>93070</v>
      </c>
      <c r="B9144" s="409" t="s">
        <v>6584</v>
      </c>
      <c r="C9144" s="408" t="s">
        <v>29</v>
      </c>
      <c r="D9144" s="408">
        <v>154.22</v>
      </c>
    </row>
    <row r="9145" spans="1:4" ht="54">
      <c r="A9145" s="408">
        <v>93071</v>
      </c>
      <c r="B9145" s="409" t="s">
        <v>6585</v>
      </c>
      <c r="C9145" s="408" t="s">
        <v>29</v>
      </c>
      <c r="D9145" s="408">
        <v>143.15</v>
      </c>
    </row>
    <row r="9146" spans="1:4" ht="54">
      <c r="A9146" s="408">
        <v>93072</v>
      </c>
      <c r="B9146" s="409" t="s">
        <v>6586</v>
      </c>
      <c r="C9146" s="408" t="s">
        <v>29</v>
      </c>
      <c r="D9146" s="410">
        <v>1271.1099999999999</v>
      </c>
    </row>
    <row r="9147" spans="1:4" ht="67.5">
      <c r="A9147" s="408">
        <v>93073</v>
      </c>
      <c r="B9147" s="409" t="s">
        <v>6587</v>
      </c>
      <c r="C9147" s="408" t="s">
        <v>29</v>
      </c>
      <c r="D9147" s="408">
        <v>69.28</v>
      </c>
    </row>
    <row r="9148" spans="1:4" ht="54">
      <c r="A9148" s="408">
        <v>93074</v>
      </c>
      <c r="B9148" s="409" t="s">
        <v>6588</v>
      </c>
      <c r="C9148" s="408" t="s">
        <v>29</v>
      </c>
      <c r="D9148" s="408">
        <v>9.83</v>
      </c>
    </row>
    <row r="9149" spans="1:4" ht="67.5">
      <c r="A9149" s="408">
        <v>93075</v>
      </c>
      <c r="B9149" s="409" t="s">
        <v>6589</v>
      </c>
      <c r="C9149" s="408" t="s">
        <v>29</v>
      </c>
      <c r="D9149" s="408">
        <v>17.14</v>
      </c>
    </row>
    <row r="9150" spans="1:4" ht="54">
      <c r="A9150" s="408">
        <v>93076</v>
      </c>
      <c r="B9150" s="409" t="s">
        <v>6590</v>
      </c>
      <c r="C9150" s="408" t="s">
        <v>29</v>
      </c>
      <c r="D9150" s="408">
        <v>16.399999999999999</v>
      </c>
    </row>
    <row r="9151" spans="1:4" ht="67.5">
      <c r="A9151" s="408">
        <v>93077</v>
      </c>
      <c r="B9151" s="409" t="s">
        <v>6591</v>
      </c>
      <c r="C9151" s="408" t="s">
        <v>29</v>
      </c>
      <c r="D9151" s="408">
        <v>24.61</v>
      </c>
    </row>
    <row r="9152" spans="1:4" ht="67.5">
      <c r="A9152" s="408">
        <v>93078</v>
      </c>
      <c r="B9152" s="409" t="s">
        <v>6592</v>
      </c>
      <c r="C9152" s="408" t="s">
        <v>29</v>
      </c>
      <c r="D9152" s="408">
        <v>26.76</v>
      </c>
    </row>
    <row r="9153" spans="1:4" ht="54">
      <c r="A9153" s="408">
        <v>93079</v>
      </c>
      <c r="B9153" s="409" t="s">
        <v>6593</v>
      </c>
      <c r="C9153" s="408" t="s">
        <v>29</v>
      </c>
      <c r="D9153" s="408">
        <v>23.32</v>
      </c>
    </row>
    <row r="9154" spans="1:4" ht="54">
      <c r="A9154" s="408">
        <v>93080</v>
      </c>
      <c r="B9154" s="409" t="s">
        <v>6594</v>
      </c>
      <c r="C9154" s="408" t="s">
        <v>29</v>
      </c>
      <c r="D9154" s="408">
        <v>6.41</v>
      </c>
    </row>
    <row r="9155" spans="1:4" ht="54">
      <c r="A9155" s="408">
        <v>93081</v>
      </c>
      <c r="B9155" s="409" t="s">
        <v>6595</v>
      </c>
      <c r="C9155" s="408" t="s">
        <v>29</v>
      </c>
      <c r="D9155" s="408">
        <v>15.68</v>
      </c>
    </row>
    <row r="9156" spans="1:4" ht="67.5">
      <c r="A9156" s="408">
        <v>93082</v>
      </c>
      <c r="B9156" s="409" t="s">
        <v>6596</v>
      </c>
      <c r="C9156" s="408" t="s">
        <v>29</v>
      </c>
      <c r="D9156" s="408">
        <v>19.37</v>
      </c>
    </row>
    <row r="9157" spans="1:4" ht="54">
      <c r="A9157" s="408">
        <v>93083</v>
      </c>
      <c r="B9157" s="409" t="s">
        <v>6597</v>
      </c>
      <c r="C9157" s="408" t="s">
        <v>29</v>
      </c>
      <c r="D9157" s="408">
        <v>379.79</v>
      </c>
    </row>
    <row r="9158" spans="1:4" ht="54">
      <c r="A9158" s="408">
        <v>93084</v>
      </c>
      <c r="B9158" s="409" t="s">
        <v>6598</v>
      </c>
      <c r="C9158" s="408" t="s">
        <v>29</v>
      </c>
      <c r="D9158" s="408">
        <v>10.85</v>
      </c>
    </row>
    <row r="9159" spans="1:4" ht="67.5">
      <c r="A9159" s="408">
        <v>93085</v>
      </c>
      <c r="B9159" s="409" t="s">
        <v>6599</v>
      </c>
      <c r="C9159" s="408" t="s">
        <v>29</v>
      </c>
      <c r="D9159" s="408">
        <v>10.09</v>
      </c>
    </row>
    <row r="9160" spans="1:4" ht="54">
      <c r="A9160" s="408">
        <v>93086</v>
      </c>
      <c r="B9160" s="409" t="s">
        <v>6600</v>
      </c>
      <c r="C9160" s="408" t="s">
        <v>29</v>
      </c>
      <c r="D9160" s="408">
        <v>441.02</v>
      </c>
    </row>
    <row r="9161" spans="1:4" ht="54">
      <c r="A9161" s="408">
        <v>93087</v>
      </c>
      <c r="B9161" s="409" t="s">
        <v>6601</v>
      </c>
      <c r="C9161" s="408" t="s">
        <v>29</v>
      </c>
      <c r="D9161" s="408">
        <v>16.96</v>
      </c>
    </row>
    <row r="9162" spans="1:4" ht="54">
      <c r="A9162" s="408">
        <v>93088</v>
      </c>
      <c r="B9162" s="409" t="s">
        <v>6602</v>
      </c>
      <c r="C9162" s="408" t="s">
        <v>29</v>
      </c>
      <c r="D9162" s="408">
        <v>19.93</v>
      </c>
    </row>
    <row r="9163" spans="1:4" ht="67.5">
      <c r="A9163" s="408">
        <v>93089</v>
      </c>
      <c r="B9163" s="409" t="s">
        <v>6603</v>
      </c>
      <c r="C9163" s="408" t="s">
        <v>29</v>
      </c>
      <c r="D9163" s="408">
        <v>39.340000000000003</v>
      </c>
    </row>
    <row r="9164" spans="1:4" ht="54">
      <c r="A9164" s="408">
        <v>93090</v>
      </c>
      <c r="B9164" s="409" t="s">
        <v>6604</v>
      </c>
      <c r="C9164" s="408" t="s">
        <v>29</v>
      </c>
      <c r="D9164" s="408">
        <v>15.32</v>
      </c>
    </row>
    <row r="9165" spans="1:4" ht="54">
      <c r="A9165" s="408">
        <v>93091</v>
      </c>
      <c r="B9165" s="409" t="s">
        <v>6605</v>
      </c>
      <c r="C9165" s="408" t="s">
        <v>29</v>
      </c>
      <c r="D9165" s="408">
        <v>13.49</v>
      </c>
    </row>
    <row r="9166" spans="1:4" ht="54">
      <c r="A9166" s="408">
        <v>93092</v>
      </c>
      <c r="B9166" s="409" t="s">
        <v>6606</v>
      </c>
      <c r="C9166" s="408" t="s">
        <v>29</v>
      </c>
      <c r="D9166" s="408">
        <v>484.8</v>
      </c>
    </row>
    <row r="9167" spans="1:4" ht="54">
      <c r="A9167" s="408">
        <v>93093</v>
      </c>
      <c r="B9167" s="409" t="s">
        <v>6607</v>
      </c>
      <c r="C9167" s="408" t="s">
        <v>29</v>
      </c>
      <c r="D9167" s="408">
        <v>26.75</v>
      </c>
    </row>
    <row r="9168" spans="1:4" ht="67.5">
      <c r="A9168" s="408">
        <v>93094</v>
      </c>
      <c r="B9168" s="409" t="s">
        <v>6608</v>
      </c>
      <c r="C9168" s="408" t="s">
        <v>29</v>
      </c>
      <c r="D9168" s="408">
        <v>67.7</v>
      </c>
    </row>
    <row r="9169" spans="1:4" ht="67.5">
      <c r="A9169" s="408">
        <v>93095</v>
      </c>
      <c r="B9169" s="409" t="s">
        <v>6609</v>
      </c>
      <c r="C9169" s="408" t="s">
        <v>29</v>
      </c>
      <c r="D9169" s="408">
        <v>50.31</v>
      </c>
    </row>
    <row r="9170" spans="1:4" ht="67.5">
      <c r="A9170" s="408">
        <v>93096</v>
      </c>
      <c r="B9170" s="409" t="s">
        <v>6610</v>
      </c>
      <c r="C9170" s="408" t="s">
        <v>29</v>
      </c>
      <c r="D9170" s="408">
        <v>72.08</v>
      </c>
    </row>
    <row r="9171" spans="1:4" ht="54">
      <c r="A9171" s="408">
        <v>93097</v>
      </c>
      <c r="B9171" s="409" t="s">
        <v>6611</v>
      </c>
      <c r="C9171" s="408" t="s">
        <v>29</v>
      </c>
      <c r="D9171" s="408">
        <v>10</v>
      </c>
    </row>
    <row r="9172" spans="1:4" ht="67.5">
      <c r="A9172" s="408">
        <v>93098</v>
      </c>
      <c r="B9172" s="409" t="s">
        <v>6612</v>
      </c>
      <c r="C9172" s="408" t="s">
        <v>29</v>
      </c>
      <c r="D9172" s="408">
        <v>17.309999999999999</v>
      </c>
    </row>
    <row r="9173" spans="1:4" ht="54">
      <c r="A9173" s="408">
        <v>93099</v>
      </c>
      <c r="B9173" s="409" t="s">
        <v>6613</v>
      </c>
      <c r="C9173" s="408" t="s">
        <v>29</v>
      </c>
      <c r="D9173" s="408">
        <v>18.350000000000001</v>
      </c>
    </row>
    <row r="9174" spans="1:4" ht="67.5">
      <c r="A9174" s="408">
        <v>93100</v>
      </c>
      <c r="B9174" s="409" t="s">
        <v>6614</v>
      </c>
      <c r="C9174" s="408" t="s">
        <v>29</v>
      </c>
      <c r="D9174" s="408">
        <v>26.56</v>
      </c>
    </row>
    <row r="9175" spans="1:4" ht="67.5">
      <c r="A9175" s="408">
        <v>93101</v>
      </c>
      <c r="B9175" s="409" t="s">
        <v>6615</v>
      </c>
      <c r="C9175" s="408" t="s">
        <v>29</v>
      </c>
      <c r="D9175" s="408">
        <v>28.71</v>
      </c>
    </row>
    <row r="9176" spans="1:4" ht="54">
      <c r="A9176" s="408">
        <v>93102</v>
      </c>
      <c r="B9176" s="409" t="s">
        <v>6616</v>
      </c>
      <c r="C9176" s="408" t="s">
        <v>29</v>
      </c>
      <c r="D9176" s="408">
        <v>25.08</v>
      </c>
    </row>
    <row r="9177" spans="1:4" ht="54">
      <c r="A9177" s="408">
        <v>93103</v>
      </c>
      <c r="B9177" s="409" t="s">
        <v>6617</v>
      </c>
      <c r="C9177" s="408" t="s">
        <v>29</v>
      </c>
      <c r="D9177" s="408">
        <v>6.54</v>
      </c>
    </row>
    <row r="9178" spans="1:4" ht="54">
      <c r="A9178" s="408">
        <v>93104</v>
      </c>
      <c r="B9178" s="409" t="s">
        <v>6618</v>
      </c>
      <c r="C9178" s="408" t="s">
        <v>29</v>
      </c>
      <c r="D9178" s="408">
        <v>15.81</v>
      </c>
    </row>
    <row r="9179" spans="1:4" ht="54">
      <c r="A9179" s="408">
        <v>93105</v>
      </c>
      <c r="B9179" s="409" t="s">
        <v>6619</v>
      </c>
      <c r="C9179" s="408" t="s">
        <v>29</v>
      </c>
      <c r="D9179" s="408">
        <v>19.5</v>
      </c>
    </row>
    <row r="9180" spans="1:4" ht="54">
      <c r="A9180" s="408">
        <v>93106</v>
      </c>
      <c r="B9180" s="409" t="s">
        <v>6620</v>
      </c>
      <c r="C9180" s="408" t="s">
        <v>29</v>
      </c>
      <c r="D9180" s="408">
        <v>379.92</v>
      </c>
    </row>
    <row r="9181" spans="1:4" ht="54">
      <c r="A9181" s="408">
        <v>93107</v>
      </c>
      <c r="B9181" s="409" t="s">
        <v>6621</v>
      </c>
      <c r="C9181" s="408" t="s">
        <v>29</v>
      </c>
      <c r="D9181" s="408">
        <v>12.12</v>
      </c>
    </row>
    <row r="9182" spans="1:4" ht="54">
      <c r="A9182" s="408">
        <v>93108</v>
      </c>
      <c r="B9182" s="409" t="s">
        <v>6622</v>
      </c>
      <c r="C9182" s="408" t="s">
        <v>29</v>
      </c>
      <c r="D9182" s="408">
        <v>11.36</v>
      </c>
    </row>
    <row r="9183" spans="1:4" ht="54">
      <c r="A9183" s="408">
        <v>93109</v>
      </c>
      <c r="B9183" s="409" t="s">
        <v>6623</v>
      </c>
      <c r="C9183" s="408" t="s">
        <v>29</v>
      </c>
      <c r="D9183" s="408">
        <v>442.29</v>
      </c>
    </row>
    <row r="9184" spans="1:4" ht="54">
      <c r="A9184" s="408">
        <v>93110</v>
      </c>
      <c r="B9184" s="409" t="s">
        <v>6624</v>
      </c>
      <c r="C9184" s="408" t="s">
        <v>29</v>
      </c>
      <c r="D9184" s="408">
        <v>18.23</v>
      </c>
    </row>
    <row r="9185" spans="1:4" ht="54">
      <c r="A9185" s="408">
        <v>93111</v>
      </c>
      <c r="B9185" s="409" t="s">
        <v>6625</v>
      </c>
      <c r="C9185" s="408" t="s">
        <v>29</v>
      </c>
      <c r="D9185" s="408">
        <v>21.09</v>
      </c>
    </row>
    <row r="9186" spans="1:4" ht="54">
      <c r="A9186" s="408">
        <v>93112</v>
      </c>
      <c r="B9186" s="409" t="s">
        <v>6626</v>
      </c>
      <c r="C9186" s="408" t="s">
        <v>29</v>
      </c>
      <c r="D9186" s="408">
        <v>40.61</v>
      </c>
    </row>
    <row r="9187" spans="1:4" ht="54">
      <c r="A9187" s="408">
        <v>93113</v>
      </c>
      <c r="B9187" s="409" t="s">
        <v>6627</v>
      </c>
      <c r="C9187" s="408" t="s">
        <v>29</v>
      </c>
      <c r="D9187" s="408">
        <v>17.62</v>
      </c>
    </row>
    <row r="9188" spans="1:4" ht="54">
      <c r="A9188" s="408">
        <v>93114</v>
      </c>
      <c r="B9188" s="409" t="s">
        <v>6628</v>
      </c>
      <c r="C9188" s="408" t="s">
        <v>29</v>
      </c>
      <c r="D9188" s="408">
        <v>29.05</v>
      </c>
    </row>
    <row r="9189" spans="1:4" ht="54">
      <c r="A9189" s="408">
        <v>93115</v>
      </c>
      <c r="B9189" s="409" t="s">
        <v>6629</v>
      </c>
      <c r="C9189" s="408" t="s">
        <v>29</v>
      </c>
      <c r="D9189" s="408">
        <v>70</v>
      </c>
    </row>
    <row r="9190" spans="1:4" ht="54">
      <c r="A9190" s="408">
        <v>93116</v>
      </c>
      <c r="B9190" s="409" t="s">
        <v>6630</v>
      </c>
      <c r="C9190" s="408" t="s">
        <v>29</v>
      </c>
      <c r="D9190" s="408">
        <v>487.1</v>
      </c>
    </row>
    <row r="9191" spans="1:4" ht="67.5">
      <c r="A9191" s="408">
        <v>93117</v>
      </c>
      <c r="B9191" s="409" t="s">
        <v>6631</v>
      </c>
      <c r="C9191" s="408" t="s">
        <v>29</v>
      </c>
      <c r="D9191" s="408">
        <v>50.51</v>
      </c>
    </row>
    <row r="9192" spans="1:4" ht="67.5">
      <c r="A9192" s="408">
        <v>93118</v>
      </c>
      <c r="B9192" s="409" t="s">
        <v>6632</v>
      </c>
      <c r="C9192" s="408" t="s">
        <v>29</v>
      </c>
      <c r="D9192" s="408">
        <v>74.63</v>
      </c>
    </row>
    <row r="9193" spans="1:4" ht="54">
      <c r="A9193" s="408">
        <v>93119</v>
      </c>
      <c r="B9193" s="409" t="s">
        <v>6633</v>
      </c>
      <c r="C9193" s="408" t="s">
        <v>29</v>
      </c>
      <c r="D9193" s="408">
        <v>14.31</v>
      </c>
    </row>
    <row r="9194" spans="1:4" ht="54">
      <c r="A9194" s="408">
        <v>93120</v>
      </c>
      <c r="B9194" s="409" t="s">
        <v>6634</v>
      </c>
      <c r="C9194" s="408" t="s">
        <v>29</v>
      </c>
      <c r="D9194" s="408">
        <v>22.52</v>
      </c>
    </row>
    <row r="9195" spans="1:4" ht="54">
      <c r="A9195" s="408">
        <v>93121</v>
      </c>
      <c r="B9195" s="409" t="s">
        <v>6635</v>
      </c>
      <c r="C9195" s="408" t="s">
        <v>29</v>
      </c>
      <c r="D9195" s="408">
        <v>24.67</v>
      </c>
    </row>
    <row r="9196" spans="1:4" ht="54">
      <c r="A9196" s="408">
        <v>93122</v>
      </c>
      <c r="B9196" s="409" t="s">
        <v>6636</v>
      </c>
      <c r="C9196" s="408" t="s">
        <v>29</v>
      </c>
      <c r="D9196" s="408">
        <v>21.23</v>
      </c>
    </row>
    <row r="9197" spans="1:4" ht="54">
      <c r="A9197" s="408">
        <v>93123</v>
      </c>
      <c r="B9197" s="409" t="s">
        <v>6637</v>
      </c>
      <c r="C9197" s="408" t="s">
        <v>29</v>
      </c>
      <c r="D9197" s="408">
        <v>47.67</v>
      </c>
    </row>
    <row r="9198" spans="1:4" ht="54">
      <c r="A9198" s="408">
        <v>93124</v>
      </c>
      <c r="B9198" s="409" t="s">
        <v>6638</v>
      </c>
      <c r="C9198" s="408" t="s">
        <v>29</v>
      </c>
      <c r="D9198" s="408">
        <v>75.400000000000006</v>
      </c>
    </row>
    <row r="9199" spans="1:4" ht="54">
      <c r="A9199" s="408">
        <v>93125</v>
      </c>
      <c r="B9199" s="409" t="s">
        <v>6639</v>
      </c>
      <c r="C9199" s="408" t="s">
        <v>29</v>
      </c>
      <c r="D9199" s="408">
        <v>109.97</v>
      </c>
    </row>
    <row r="9200" spans="1:4" ht="54">
      <c r="A9200" s="408">
        <v>93126</v>
      </c>
      <c r="B9200" s="409" t="s">
        <v>6640</v>
      </c>
      <c r="C9200" s="408" t="s">
        <v>29</v>
      </c>
      <c r="D9200" s="408">
        <v>245.28</v>
      </c>
    </row>
    <row r="9201" spans="1:4" ht="54">
      <c r="A9201" s="408">
        <v>93133</v>
      </c>
      <c r="B9201" s="409" t="s">
        <v>6641</v>
      </c>
      <c r="C9201" s="408" t="s">
        <v>29</v>
      </c>
      <c r="D9201" s="408">
        <v>15.79</v>
      </c>
    </row>
    <row r="9202" spans="1:4" ht="81">
      <c r="A9202" s="408">
        <v>94465</v>
      </c>
      <c r="B9202" s="409" t="s">
        <v>4211</v>
      </c>
      <c r="C9202" s="408" t="s">
        <v>29</v>
      </c>
      <c r="D9202" s="408">
        <v>27.71</v>
      </c>
    </row>
    <row r="9203" spans="1:4" ht="81">
      <c r="A9203" s="408">
        <v>94466</v>
      </c>
      <c r="B9203" s="409" t="s">
        <v>4212</v>
      </c>
      <c r="C9203" s="408" t="s">
        <v>29</v>
      </c>
      <c r="D9203" s="408">
        <v>27.72</v>
      </c>
    </row>
    <row r="9204" spans="1:4" ht="81">
      <c r="A9204" s="408">
        <v>94467</v>
      </c>
      <c r="B9204" s="409" t="s">
        <v>4213</v>
      </c>
      <c r="C9204" s="408" t="s">
        <v>29</v>
      </c>
      <c r="D9204" s="408">
        <v>40.64</v>
      </c>
    </row>
    <row r="9205" spans="1:4" ht="81">
      <c r="A9205" s="408">
        <v>94468</v>
      </c>
      <c r="B9205" s="409" t="s">
        <v>4214</v>
      </c>
      <c r="C9205" s="408" t="s">
        <v>29</v>
      </c>
      <c r="D9205" s="408">
        <v>36.049999999999997</v>
      </c>
    </row>
    <row r="9206" spans="1:4" ht="81">
      <c r="A9206" s="408">
        <v>94469</v>
      </c>
      <c r="B9206" s="409" t="s">
        <v>4215</v>
      </c>
      <c r="C9206" s="408" t="s">
        <v>29</v>
      </c>
      <c r="D9206" s="408">
        <v>58.24</v>
      </c>
    </row>
    <row r="9207" spans="1:4" ht="81">
      <c r="A9207" s="408">
        <v>94470</v>
      </c>
      <c r="B9207" s="409" t="s">
        <v>4216</v>
      </c>
      <c r="C9207" s="408" t="s">
        <v>29</v>
      </c>
      <c r="D9207" s="408">
        <v>54.15</v>
      </c>
    </row>
    <row r="9208" spans="1:4" ht="81">
      <c r="A9208" s="408">
        <v>94471</v>
      </c>
      <c r="B9208" s="409" t="s">
        <v>4217</v>
      </c>
      <c r="C9208" s="408" t="s">
        <v>29</v>
      </c>
      <c r="D9208" s="408">
        <v>40.130000000000003</v>
      </c>
    </row>
    <row r="9209" spans="1:4" ht="81">
      <c r="A9209" s="408">
        <v>94472</v>
      </c>
      <c r="B9209" s="409" t="s">
        <v>4218</v>
      </c>
      <c r="C9209" s="408" t="s">
        <v>29</v>
      </c>
      <c r="D9209" s="408">
        <v>41.15</v>
      </c>
    </row>
    <row r="9210" spans="1:4" ht="81">
      <c r="A9210" s="408">
        <v>94473</v>
      </c>
      <c r="B9210" s="409" t="s">
        <v>4219</v>
      </c>
      <c r="C9210" s="408" t="s">
        <v>29</v>
      </c>
      <c r="D9210" s="408">
        <v>58.4</v>
      </c>
    </row>
    <row r="9211" spans="1:4" ht="81">
      <c r="A9211" s="408">
        <v>94474</v>
      </c>
      <c r="B9211" s="409" t="s">
        <v>4220</v>
      </c>
      <c r="C9211" s="408" t="s">
        <v>29</v>
      </c>
      <c r="D9211" s="408">
        <v>62.9</v>
      </c>
    </row>
    <row r="9212" spans="1:4" ht="81">
      <c r="A9212" s="408">
        <v>94475</v>
      </c>
      <c r="B9212" s="409" t="s">
        <v>4221</v>
      </c>
      <c r="C9212" s="408" t="s">
        <v>29</v>
      </c>
      <c r="D9212" s="408">
        <v>79.53</v>
      </c>
    </row>
    <row r="9213" spans="1:4" ht="81">
      <c r="A9213" s="408">
        <v>94476</v>
      </c>
      <c r="B9213" s="409" t="s">
        <v>4222</v>
      </c>
      <c r="C9213" s="408" t="s">
        <v>29</v>
      </c>
      <c r="D9213" s="408">
        <v>88.18</v>
      </c>
    </row>
    <row r="9214" spans="1:4" ht="81">
      <c r="A9214" s="408">
        <v>94477</v>
      </c>
      <c r="B9214" s="409" t="s">
        <v>4223</v>
      </c>
      <c r="C9214" s="408" t="s">
        <v>29</v>
      </c>
      <c r="D9214" s="408">
        <v>53.43</v>
      </c>
    </row>
    <row r="9215" spans="1:4" ht="81">
      <c r="A9215" s="408">
        <v>94478</v>
      </c>
      <c r="B9215" s="409" t="s">
        <v>4224</v>
      </c>
      <c r="C9215" s="408" t="s">
        <v>29</v>
      </c>
      <c r="D9215" s="408">
        <v>80.069999999999993</v>
      </c>
    </row>
    <row r="9216" spans="1:4" ht="81">
      <c r="A9216" s="408">
        <v>94479</v>
      </c>
      <c r="B9216" s="409" t="s">
        <v>4225</v>
      </c>
      <c r="C9216" s="408" t="s">
        <v>29</v>
      </c>
      <c r="D9216" s="408">
        <v>105.17</v>
      </c>
    </row>
    <row r="9217" spans="1:4" ht="67.5">
      <c r="A9217" s="408">
        <v>94606</v>
      </c>
      <c r="B9217" s="409" t="s">
        <v>6642</v>
      </c>
      <c r="C9217" s="408" t="s">
        <v>29</v>
      </c>
      <c r="D9217" s="408">
        <v>64.569999999999993</v>
      </c>
    </row>
    <row r="9218" spans="1:4" ht="67.5">
      <c r="A9218" s="408">
        <v>94608</v>
      </c>
      <c r="B9218" s="409" t="s">
        <v>6643</v>
      </c>
      <c r="C9218" s="408" t="s">
        <v>29</v>
      </c>
      <c r="D9218" s="408">
        <v>161.91999999999999</v>
      </c>
    </row>
    <row r="9219" spans="1:4" ht="67.5">
      <c r="A9219" s="408">
        <v>94610</v>
      </c>
      <c r="B9219" s="409" t="s">
        <v>6644</v>
      </c>
      <c r="C9219" s="408" t="s">
        <v>29</v>
      </c>
      <c r="D9219" s="408">
        <v>241.4</v>
      </c>
    </row>
    <row r="9220" spans="1:4" ht="67.5">
      <c r="A9220" s="408">
        <v>94612</v>
      </c>
      <c r="B9220" s="409" t="s">
        <v>6645</v>
      </c>
      <c r="C9220" s="408" t="s">
        <v>29</v>
      </c>
      <c r="D9220" s="408">
        <v>339.67</v>
      </c>
    </row>
    <row r="9221" spans="1:4" ht="81">
      <c r="A9221" s="408">
        <v>94614</v>
      </c>
      <c r="B9221" s="409" t="s">
        <v>6646</v>
      </c>
      <c r="C9221" s="408" t="s">
        <v>29</v>
      </c>
      <c r="D9221" s="408">
        <v>109.64</v>
      </c>
    </row>
    <row r="9222" spans="1:4" ht="81">
      <c r="A9222" s="408">
        <v>94615</v>
      </c>
      <c r="B9222" s="409" t="s">
        <v>6647</v>
      </c>
      <c r="C9222" s="408" t="s">
        <v>29</v>
      </c>
      <c r="D9222" s="408">
        <v>124.92</v>
      </c>
    </row>
    <row r="9223" spans="1:4" ht="81">
      <c r="A9223" s="408">
        <v>94616</v>
      </c>
      <c r="B9223" s="409" t="s">
        <v>6648</v>
      </c>
      <c r="C9223" s="408" t="s">
        <v>29</v>
      </c>
      <c r="D9223" s="408">
        <v>310.49</v>
      </c>
    </row>
    <row r="9224" spans="1:4" ht="81">
      <c r="A9224" s="408">
        <v>94617</v>
      </c>
      <c r="B9224" s="409" t="s">
        <v>6649</v>
      </c>
      <c r="C9224" s="408" t="s">
        <v>29</v>
      </c>
      <c r="D9224" s="408">
        <v>257.36</v>
      </c>
    </row>
    <row r="9225" spans="1:4" ht="81">
      <c r="A9225" s="408">
        <v>94618</v>
      </c>
      <c r="B9225" s="409" t="s">
        <v>6650</v>
      </c>
      <c r="C9225" s="408" t="s">
        <v>29</v>
      </c>
      <c r="D9225" s="408">
        <v>304.57</v>
      </c>
    </row>
    <row r="9226" spans="1:4" ht="81">
      <c r="A9226" s="408">
        <v>94620</v>
      </c>
      <c r="B9226" s="409" t="s">
        <v>6651</v>
      </c>
      <c r="C9226" s="408" t="s">
        <v>29</v>
      </c>
      <c r="D9226" s="408">
        <v>702.02</v>
      </c>
    </row>
    <row r="9227" spans="1:4" ht="67.5">
      <c r="A9227" s="408">
        <v>94622</v>
      </c>
      <c r="B9227" s="409" t="s">
        <v>6652</v>
      </c>
      <c r="C9227" s="408" t="s">
        <v>29</v>
      </c>
      <c r="D9227" s="408">
        <v>160.82</v>
      </c>
    </row>
    <row r="9228" spans="1:4" ht="67.5">
      <c r="A9228" s="408">
        <v>94623</v>
      </c>
      <c r="B9228" s="409" t="s">
        <v>6653</v>
      </c>
      <c r="C9228" s="408" t="s">
        <v>29</v>
      </c>
      <c r="D9228" s="408">
        <v>384.23</v>
      </c>
    </row>
    <row r="9229" spans="1:4" ht="67.5">
      <c r="A9229" s="408">
        <v>94624</v>
      </c>
      <c r="B9229" s="409" t="s">
        <v>6654</v>
      </c>
      <c r="C9229" s="408" t="s">
        <v>29</v>
      </c>
      <c r="D9229" s="408">
        <v>586.61</v>
      </c>
    </row>
    <row r="9230" spans="1:4" ht="67.5">
      <c r="A9230" s="408">
        <v>94625</v>
      </c>
      <c r="B9230" s="409" t="s">
        <v>6655</v>
      </c>
      <c r="C9230" s="408" t="s">
        <v>29</v>
      </c>
      <c r="D9230" s="410">
        <v>1225.8900000000001</v>
      </c>
    </row>
    <row r="9231" spans="1:4" ht="81">
      <c r="A9231" s="408">
        <v>94656</v>
      </c>
      <c r="B9231" s="409" t="s">
        <v>4266</v>
      </c>
      <c r="C9231" s="408" t="s">
        <v>29</v>
      </c>
      <c r="D9231" s="408">
        <v>4.26</v>
      </c>
    </row>
    <row r="9232" spans="1:4" ht="67.5">
      <c r="A9232" s="408">
        <v>94657</v>
      </c>
      <c r="B9232" s="409" t="s">
        <v>4267</v>
      </c>
      <c r="C9232" s="408" t="s">
        <v>29</v>
      </c>
      <c r="D9232" s="408">
        <v>4.2</v>
      </c>
    </row>
    <row r="9233" spans="1:4" ht="81">
      <c r="A9233" s="408">
        <v>94658</v>
      </c>
      <c r="B9233" s="409" t="s">
        <v>4268</v>
      </c>
      <c r="C9233" s="408" t="s">
        <v>29</v>
      </c>
      <c r="D9233" s="408">
        <v>4.84</v>
      </c>
    </row>
    <row r="9234" spans="1:4" ht="67.5">
      <c r="A9234" s="408">
        <v>94659</v>
      </c>
      <c r="B9234" s="409" t="s">
        <v>4269</v>
      </c>
      <c r="C9234" s="408" t="s">
        <v>29</v>
      </c>
      <c r="D9234" s="408">
        <v>4.91</v>
      </c>
    </row>
    <row r="9235" spans="1:4" ht="81">
      <c r="A9235" s="408">
        <v>94660</v>
      </c>
      <c r="B9235" s="409" t="s">
        <v>4270</v>
      </c>
      <c r="C9235" s="408" t="s">
        <v>29</v>
      </c>
      <c r="D9235" s="408">
        <v>7.86</v>
      </c>
    </row>
    <row r="9236" spans="1:4" ht="67.5">
      <c r="A9236" s="408">
        <v>94661</v>
      </c>
      <c r="B9236" s="409" t="s">
        <v>4271</v>
      </c>
      <c r="C9236" s="408" t="s">
        <v>29</v>
      </c>
      <c r="D9236" s="408">
        <v>8.15</v>
      </c>
    </row>
    <row r="9237" spans="1:4" ht="81">
      <c r="A9237" s="408">
        <v>94662</v>
      </c>
      <c r="B9237" s="409" t="s">
        <v>4272</v>
      </c>
      <c r="C9237" s="408" t="s">
        <v>29</v>
      </c>
      <c r="D9237" s="408">
        <v>8.4600000000000009</v>
      </c>
    </row>
    <row r="9238" spans="1:4" ht="67.5">
      <c r="A9238" s="408">
        <v>94663</v>
      </c>
      <c r="B9238" s="409" t="s">
        <v>4273</v>
      </c>
      <c r="C9238" s="408" t="s">
        <v>29</v>
      </c>
      <c r="D9238" s="408">
        <v>8.57</v>
      </c>
    </row>
    <row r="9239" spans="1:4" ht="81">
      <c r="A9239" s="408">
        <v>94664</v>
      </c>
      <c r="B9239" s="409" t="s">
        <v>4274</v>
      </c>
      <c r="C9239" s="408" t="s">
        <v>29</v>
      </c>
      <c r="D9239" s="408">
        <v>17.829999999999998</v>
      </c>
    </row>
    <row r="9240" spans="1:4" ht="67.5">
      <c r="A9240" s="408">
        <v>94665</v>
      </c>
      <c r="B9240" s="409" t="s">
        <v>4275</v>
      </c>
      <c r="C9240" s="408" t="s">
        <v>29</v>
      </c>
      <c r="D9240" s="408">
        <v>17.82</v>
      </c>
    </row>
    <row r="9241" spans="1:4" ht="81">
      <c r="A9241" s="408">
        <v>94666</v>
      </c>
      <c r="B9241" s="409" t="s">
        <v>4276</v>
      </c>
      <c r="C9241" s="408" t="s">
        <v>29</v>
      </c>
      <c r="D9241" s="408">
        <v>21.23</v>
      </c>
    </row>
    <row r="9242" spans="1:4" ht="67.5">
      <c r="A9242" s="408">
        <v>94667</v>
      </c>
      <c r="B9242" s="409" t="s">
        <v>4277</v>
      </c>
      <c r="C9242" s="408" t="s">
        <v>29</v>
      </c>
      <c r="D9242" s="408">
        <v>23.36</v>
      </c>
    </row>
    <row r="9243" spans="1:4" ht="81">
      <c r="A9243" s="408">
        <v>94668</v>
      </c>
      <c r="B9243" s="409" t="s">
        <v>4278</v>
      </c>
      <c r="C9243" s="408" t="s">
        <v>29</v>
      </c>
      <c r="D9243" s="408">
        <v>36.53</v>
      </c>
    </row>
    <row r="9244" spans="1:4" ht="67.5">
      <c r="A9244" s="408">
        <v>94669</v>
      </c>
      <c r="B9244" s="409" t="s">
        <v>4279</v>
      </c>
      <c r="C9244" s="408" t="s">
        <v>29</v>
      </c>
      <c r="D9244" s="408">
        <v>48.43</v>
      </c>
    </row>
    <row r="9245" spans="1:4" ht="81">
      <c r="A9245" s="408">
        <v>94670</v>
      </c>
      <c r="B9245" s="409" t="s">
        <v>4280</v>
      </c>
      <c r="C9245" s="408" t="s">
        <v>29</v>
      </c>
      <c r="D9245" s="408">
        <v>47.12</v>
      </c>
    </row>
    <row r="9246" spans="1:4" ht="67.5">
      <c r="A9246" s="408">
        <v>94671</v>
      </c>
      <c r="B9246" s="409" t="s">
        <v>4281</v>
      </c>
      <c r="C9246" s="408" t="s">
        <v>29</v>
      </c>
      <c r="D9246" s="408">
        <v>66.97</v>
      </c>
    </row>
    <row r="9247" spans="1:4" ht="81">
      <c r="A9247" s="408">
        <v>94672</v>
      </c>
      <c r="B9247" s="409" t="s">
        <v>4282</v>
      </c>
      <c r="C9247" s="408" t="s">
        <v>29</v>
      </c>
      <c r="D9247" s="408">
        <v>7.14</v>
      </c>
    </row>
    <row r="9248" spans="1:4" ht="67.5">
      <c r="A9248" s="408">
        <v>94673</v>
      </c>
      <c r="B9248" s="409" t="s">
        <v>4283</v>
      </c>
      <c r="C9248" s="408" t="s">
        <v>29</v>
      </c>
      <c r="D9248" s="408">
        <v>6.98</v>
      </c>
    </row>
    <row r="9249" spans="1:4" ht="67.5">
      <c r="A9249" s="408">
        <v>94674</v>
      </c>
      <c r="B9249" s="409" t="s">
        <v>4284</v>
      </c>
      <c r="C9249" s="408" t="s">
        <v>29</v>
      </c>
      <c r="D9249" s="408">
        <v>6.42</v>
      </c>
    </row>
    <row r="9250" spans="1:4" ht="67.5">
      <c r="A9250" s="408">
        <v>94675</v>
      </c>
      <c r="B9250" s="409" t="s">
        <v>4285</v>
      </c>
      <c r="C9250" s="408" t="s">
        <v>29</v>
      </c>
      <c r="D9250" s="408">
        <v>9.42</v>
      </c>
    </row>
    <row r="9251" spans="1:4" ht="67.5">
      <c r="A9251" s="408">
        <v>94676</v>
      </c>
      <c r="B9251" s="409" t="s">
        <v>4286</v>
      </c>
      <c r="C9251" s="408" t="s">
        <v>29</v>
      </c>
      <c r="D9251" s="408">
        <v>10.85</v>
      </c>
    </row>
    <row r="9252" spans="1:4" ht="67.5">
      <c r="A9252" s="408">
        <v>94677</v>
      </c>
      <c r="B9252" s="409" t="s">
        <v>4287</v>
      </c>
      <c r="C9252" s="408" t="s">
        <v>29</v>
      </c>
      <c r="D9252" s="408">
        <v>15.36</v>
      </c>
    </row>
    <row r="9253" spans="1:4" ht="67.5">
      <c r="A9253" s="408">
        <v>94678</v>
      </c>
      <c r="B9253" s="409" t="s">
        <v>4288</v>
      </c>
      <c r="C9253" s="408" t="s">
        <v>29</v>
      </c>
      <c r="D9253" s="408">
        <v>11.11</v>
      </c>
    </row>
    <row r="9254" spans="1:4" ht="67.5">
      <c r="A9254" s="408">
        <v>94679</v>
      </c>
      <c r="B9254" s="409" t="s">
        <v>4289</v>
      </c>
      <c r="C9254" s="408" t="s">
        <v>29</v>
      </c>
      <c r="D9254" s="408">
        <v>17.059999999999999</v>
      </c>
    </row>
    <row r="9255" spans="1:4" ht="67.5">
      <c r="A9255" s="408">
        <v>94680</v>
      </c>
      <c r="B9255" s="409" t="s">
        <v>4290</v>
      </c>
      <c r="C9255" s="408" t="s">
        <v>29</v>
      </c>
      <c r="D9255" s="408">
        <v>28.65</v>
      </c>
    </row>
    <row r="9256" spans="1:4" ht="67.5">
      <c r="A9256" s="408">
        <v>94681</v>
      </c>
      <c r="B9256" s="409" t="s">
        <v>4291</v>
      </c>
      <c r="C9256" s="408" t="s">
        <v>29</v>
      </c>
      <c r="D9256" s="408">
        <v>36.799999999999997</v>
      </c>
    </row>
    <row r="9257" spans="1:4" ht="67.5">
      <c r="A9257" s="408">
        <v>94682</v>
      </c>
      <c r="B9257" s="409" t="s">
        <v>4292</v>
      </c>
      <c r="C9257" s="408" t="s">
        <v>29</v>
      </c>
      <c r="D9257" s="408">
        <v>70.56</v>
      </c>
    </row>
    <row r="9258" spans="1:4" ht="67.5">
      <c r="A9258" s="408">
        <v>94683</v>
      </c>
      <c r="B9258" s="409" t="s">
        <v>4293</v>
      </c>
      <c r="C9258" s="408" t="s">
        <v>29</v>
      </c>
      <c r="D9258" s="408">
        <v>46.65</v>
      </c>
    </row>
    <row r="9259" spans="1:4" ht="67.5">
      <c r="A9259" s="408">
        <v>94684</v>
      </c>
      <c r="B9259" s="409" t="s">
        <v>4294</v>
      </c>
      <c r="C9259" s="408" t="s">
        <v>29</v>
      </c>
      <c r="D9259" s="408">
        <v>91.69</v>
      </c>
    </row>
    <row r="9260" spans="1:4" ht="67.5">
      <c r="A9260" s="408">
        <v>94685</v>
      </c>
      <c r="B9260" s="409" t="s">
        <v>4295</v>
      </c>
      <c r="C9260" s="408" t="s">
        <v>29</v>
      </c>
      <c r="D9260" s="408">
        <v>71.790000000000006</v>
      </c>
    </row>
    <row r="9261" spans="1:4" ht="67.5">
      <c r="A9261" s="408">
        <v>94686</v>
      </c>
      <c r="B9261" s="409" t="s">
        <v>4296</v>
      </c>
      <c r="C9261" s="408" t="s">
        <v>29</v>
      </c>
      <c r="D9261" s="408">
        <v>166.72</v>
      </c>
    </row>
    <row r="9262" spans="1:4" ht="67.5">
      <c r="A9262" s="408">
        <v>94687</v>
      </c>
      <c r="B9262" s="409" t="s">
        <v>4297</v>
      </c>
      <c r="C9262" s="408" t="s">
        <v>29</v>
      </c>
      <c r="D9262" s="408">
        <v>136.72</v>
      </c>
    </row>
    <row r="9263" spans="1:4" ht="67.5">
      <c r="A9263" s="408">
        <v>94688</v>
      </c>
      <c r="B9263" s="409" t="s">
        <v>4298</v>
      </c>
      <c r="C9263" s="408" t="s">
        <v>29</v>
      </c>
      <c r="D9263" s="408">
        <v>7.66</v>
      </c>
    </row>
    <row r="9264" spans="1:4" ht="81">
      <c r="A9264" s="408">
        <v>94689</v>
      </c>
      <c r="B9264" s="409" t="s">
        <v>4299</v>
      </c>
      <c r="C9264" s="408" t="s">
        <v>29</v>
      </c>
      <c r="D9264" s="408">
        <v>9.82</v>
      </c>
    </row>
    <row r="9265" spans="1:4" ht="67.5">
      <c r="A9265" s="408">
        <v>94690</v>
      </c>
      <c r="B9265" s="409" t="s">
        <v>4300</v>
      </c>
      <c r="C9265" s="408" t="s">
        <v>29</v>
      </c>
      <c r="D9265" s="408">
        <v>9.4700000000000006</v>
      </c>
    </row>
    <row r="9266" spans="1:4" ht="67.5">
      <c r="A9266" s="408">
        <v>94691</v>
      </c>
      <c r="B9266" s="409" t="s">
        <v>4301</v>
      </c>
      <c r="C9266" s="408" t="s">
        <v>29</v>
      </c>
      <c r="D9266" s="408">
        <v>10.72</v>
      </c>
    </row>
    <row r="9267" spans="1:4" ht="67.5">
      <c r="A9267" s="408">
        <v>94692</v>
      </c>
      <c r="B9267" s="409" t="s">
        <v>4302</v>
      </c>
      <c r="C9267" s="408" t="s">
        <v>29</v>
      </c>
      <c r="D9267" s="408">
        <v>16.12</v>
      </c>
    </row>
    <row r="9268" spans="1:4" ht="67.5">
      <c r="A9268" s="408">
        <v>94693</v>
      </c>
      <c r="B9268" s="409" t="s">
        <v>4303</v>
      </c>
      <c r="C9268" s="408" t="s">
        <v>29</v>
      </c>
      <c r="D9268" s="408">
        <v>16.75</v>
      </c>
    </row>
    <row r="9269" spans="1:4" ht="67.5">
      <c r="A9269" s="408">
        <v>94694</v>
      </c>
      <c r="B9269" s="409" t="s">
        <v>4304</v>
      </c>
      <c r="C9269" s="408" t="s">
        <v>29</v>
      </c>
      <c r="D9269" s="408">
        <v>16.79</v>
      </c>
    </row>
    <row r="9270" spans="1:4" ht="67.5">
      <c r="A9270" s="408">
        <v>94695</v>
      </c>
      <c r="B9270" s="409" t="s">
        <v>4305</v>
      </c>
      <c r="C9270" s="408" t="s">
        <v>29</v>
      </c>
      <c r="D9270" s="408">
        <v>21.65</v>
      </c>
    </row>
    <row r="9271" spans="1:4" ht="67.5">
      <c r="A9271" s="408">
        <v>94696</v>
      </c>
      <c r="B9271" s="409" t="s">
        <v>4306</v>
      </c>
      <c r="C9271" s="408" t="s">
        <v>29</v>
      </c>
      <c r="D9271" s="408">
        <v>37.479999999999997</v>
      </c>
    </row>
    <row r="9272" spans="1:4" ht="67.5">
      <c r="A9272" s="408">
        <v>94697</v>
      </c>
      <c r="B9272" s="409" t="s">
        <v>4307</v>
      </c>
      <c r="C9272" s="408" t="s">
        <v>29</v>
      </c>
      <c r="D9272" s="408">
        <v>56.3</v>
      </c>
    </row>
    <row r="9273" spans="1:4" ht="67.5">
      <c r="A9273" s="408">
        <v>94698</v>
      </c>
      <c r="B9273" s="409" t="s">
        <v>4308</v>
      </c>
      <c r="C9273" s="408" t="s">
        <v>29</v>
      </c>
      <c r="D9273" s="408">
        <v>49.68</v>
      </c>
    </row>
    <row r="9274" spans="1:4" ht="67.5">
      <c r="A9274" s="408">
        <v>94699</v>
      </c>
      <c r="B9274" s="409" t="s">
        <v>4309</v>
      </c>
      <c r="C9274" s="408" t="s">
        <v>29</v>
      </c>
      <c r="D9274" s="408">
        <v>95.16</v>
      </c>
    </row>
    <row r="9275" spans="1:4" ht="67.5">
      <c r="A9275" s="408">
        <v>94700</v>
      </c>
      <c r="B9275" s="409" t="s">
        <v>4310</v>
      </c>
      <c r="C9275" s="408" t="s">
        <v>29</v>
      </c>
      <c r="D9275" s="408">
        <v>81.62</v>
      </c>
    </row>
    <row r="9276" spans="1:4" ht="67.5">
      <c r="A9276" s="408">
        <v>94701</v>
      </c>
      <c r="B9276" s="409" t="s">
        <v>4311</v>
      </c>
      <c r="C9276" s="408" t="s">
        <v>29</v>
      </c>
      <c r="D9276" s="408">
        <v>138.11000000000001</v>
      </c>
    </row>
    <row r="9277" spans="1:4" ht="67.5">
      <c r="A9277" s="408">
        <v>94702</v>
      </c>
      <c r="B9277" s="409" t="s">
        <v>4312</v>
      </c>
      <c r="C9277" s="408" t="s">
        <v>29</v>
      </c>
      <c r="D9277" s="408">
        <v>131.18</v>
      </c>
    </row>
    <row r="9278" spans="1:4" ht="81">
      <c r="A9278" s="408">
        <v>94703</v>
      </c>
      <c r="B9278" s="409" t="s">
        <v>4313</v>
      </c>
      <c r="C9278" s="408" t="s">
        <v>29</v>
      </c>
      <c r="D9278" s="408">
        <v>12.71</v>
      </c>
    </row>
    <row r="9279" spans="1:4" ht="81">
      <c r="A9279" s="408">
        <v>94704</v>
      </c>
      <c r="B9279" s="409" t="s">
        <v>957</v>
      </c>
      <c r="C9279" s="408" t="s">
        <v>29</v>
      </c>
      <c r="D9279" s="408">
        <v>14.79</v>
      </c>
    </row>
    <row r="9280" spans="1:4" ht="81">
      <c r="A9280" s="408">
        <v>94705</v>
      </c>
      <c r="B9280" s="409" t="s">
        <v>4314</v>
      </c>
      <c r="C9280" s="408" t="s">
        <v>29</v>
      </c>
      <c r="D9280" s="408">
        <v>17.940000000000001</v>
      </c>
    </row>
    <row r="9281" spans="1:4" ht="81">
      <c r="A9281" s="408">
        <v>94706</v>
      </c>
      <c r="B9281" s="409" t="s">
        <v>4315</v>
      </c>
      <c r="C9281" s="408" t="s">
        <v>29</v>
      </c>
      <c r="D9281" s="408">
        <v>26.12</v>
      </c>
    </row>
    <row r="9282" spans="1:4" ht="81">
      <c r="A9282" s="408">
        <v>94707</v>
      </c>
      <c r="B9282" s="409" t="s">
        <v>958</v>
      </c>
      <c r="C9282" s="408" t="s">
        <v>29</v>
      </c>
      <c r="D9282" s="408">
        <v>31.96</v>
      </c>
    </row>
    <row r="9283" spans="1:4" ht="81">
      <c r="A9283" s="408">
        <v>94708</v>
      </c>
      <c r="B9283" s="409" t="s">
        <v>4316</v>
      </c>
      <c r="C9283" s="408" t="s">
        <v>29</v>
      </c>
      <c r="D9283" s="408">
        <v>16.77</v>
      </c>
    </row>
    <row r="9284" spans="1:4" ht="81">
      <c r="A9284" s="408">
        <v>94709</v>
      </c>
      <c r="B9284" s="409" t="s">
        <v>4317</v>
      </c>
      <c r="C9284" s="408" t="s">
        <v>29</v>
      </c>
      <c r="D9284" s="408">
        <v>20.91</v>
      </c>
    </row>
    <row r="9285" spans="1:4" ht="81">
      <c r="A9285" s="408">
        <v>94710</v>
      </c>
      <c r="B9285" s="409" t="s">
        <v>4318</v>
      </c>
      <c r="C9285" s="408" t="s">
        <v>29</v>
      </c>
      <c r="D9285" s="408">
        <v>31.2</v>
      </c>
    </row>
    <row r="9286" spans="1:4" ht="81">
      <c r="A9286" s="408">
        <v>94711</v>
      </c>
      <c r="B9286" s="409" t="s">
        <v>4319</v>
      </c>
      <c r="C9286" s="408" t="s">
        <v>29</v>
      </c>
      <c r="D9286" s="408">
        <v>37.94</v>
      </c>
    </row>
    <row r="9287" spans="1:4" ht="81">
      <c r="A9287" s="408">
        <v>94712</v>
      </c>
      <c r="B9287" s="409" t="s">
        <v>4320</v>
      </c>
      <c r="C9287" s="408" t="s">
        <v>29</v>
      </c>
      <c r="D9287" s="408">
        <v>49.75</v>
      </c>
    </row>
    <row r="9288" spans="1:4" ht="81">
      <c r="A9288" s="408">
        <v>94713</v>
      </c>
      <c r="B9288" s="409" t="s">
        <v>4321</v>
      </c>
      <c r="C9288" s="408" t="s">
        <v>29</v>
      </c>
      <c r="D9288" s="408">
        <v>124.68</v>
      </c>
    </row>
    <row r="9289" spans="1:4" ht="81">
      <c r="A9289" s="408">
        <v>94714</v>
      </c>
      <c r="B9289" s="409" t="s">
        <v>4322</v>
      </c>
      <c r="C9289" s="408" t="s">
        <v>29</v>
      </c>
      <c r="D9289" s="408">
        <v>167.88</v>
      </c>
    </row>
    <row r="9290" spans="1:4" ht="81">
      <c r="A9290" s="408">
        <v>94715</v>
      </c>
      <c r="B9290" s="409" t="s">
        <v>4323</v>
      </c>
      <c r="C9290" s="408" t="s">
        <v>29</v>
      </c>
      <c r="D9290" s="408">
        <v>230.54</v>
      </c>
    </row>
    <row r="9291" spans="1:4" ht="67.5">
      <c r="A9291" s="408">
        <v>94724</v>
      </c>
      <c r="B9291" s="409" t="s">
        <v>4331</v>
      </c>
      <c r="C9291" s="408" t="s">
        <v>29</v>
      </c>
      <c r="D9291" s="408">
        <v>27.83</v>
      </c>
    </row>
    <row r="9292" spans="1:4" ht="67.5">
      <c r="A9292" s="408">
        <v>94725</v>
      </c>
      <c r="B9292" s="409" t="s">
        <v>4332</v>
      </c>
      <c r="C9292" s="408" t="s">
        <v>29</v>
      </c>
      <c r="D9292" s="408">
        <v>5.73</v>
      </c>
    </row>
    <row r="9293" spans="1:4" ht="67.5">
      <c r="A9293" s="408">
        <v>94726</v>
      </c>
      <c r="B9293" s="409" t="s">
        <v>4333</v>
      </c>
      <c r="C9293" s="408" t="s">
        <v>29</v>
      </c>
      <c r="D9293" s="408">
        <v>43.64</v>
      </c>
    </row>
    <row r="9294" spans="1:4" ht="67.5">
      <c r="A9294" s="408">
        <v>94727</v>
      </c>
      <c r="B9294" s="409" t="s">
        <v>4334</v>
      </c>
      <c r="C9294" s="408" t="s">
        <v>29</v>
      </c>
      <c r="D9294" s="408">
        <v>8.66</v>
      </c>
    </row>
    <row r="9295" spans="1:4" ht="67.5">
      <c r="A9295" s="408">
        <v>94728</v>
      </c>
      <c r="B9295" s="409" t="s">
        <v>4335</v>
      </c>
      <c r="C9295" s="408" t="s">
        <v>29</v>
      </c>
      <c r="D9295" s="408">
        <v>168.07</v>
      </c>
    </row>
    <row r="9296" spans="1:4" ht="67.5">
      <c r="A9296" s="408">
        <v>94729</v>
      </c>
      <c r="B9296" s="409" t="s">
        <v>4336</v>
      </c>
      <c r="C9296" s="408" t="s">
        <v>29</v>
      </c>
      <c r="D9296" s="408">
        <v>15.77</v>
      </c>
    </row>
    <row r="9297" spans="1:4" ht="67.5">
      <c r="A9297" s="408">
        <v>94730</v>
      </c>
      <c r="B9297" s="409" t="s">
        <v>4337</v>
      </c>
      <c r="C9297" s="408" t="s">
        <v>29</v>
      </c>
      <c r="D9297" s="408">
        <v>204.53</v>
      </c>
    </row>
    <row r="9298" spans="1:4" ht="67.5">
      <c r="A9298" s="408">
        <v>94731</v>
      </c>
      <c r="B9298" s="409" t="s">
        <v>4338</v>
      </c>
      <c r="C9298" s="408" t="s">
        <v>29</v>
      </c>
      <c r="D9298" s="408">
        <v>20.21</v>
      </c>
    </row>
    <row r="9299" spans="1:4" ht="67.5">
      <c r="A9299" s="408">
        <v>94733</v>
      </c>
      <c r="B9299" s="409" t="s">
        <v>4339</v>
      </c>
      <c r="C9299" s="408" t="s">
        <v>29</v>
      </c>
      <c r="D9299" s="408">
        <v>39.619999999999997</v>
      </c>
    </row>
    <row r="9300" spans="1:4" ht="67.5">
      <c r="A9300" s="408">
        <v>94737</v>
      </c>
      <c r="B9300" s="409" t="s">
        <v>4340</v>
      </c>
      <c r="C9300" s="408" t="s">
        <v>29</v>
      </c>
      <c r="D9300" s="408">
        <v>172.03</v>
      </c>
    </row>
    <row r="9301" spans="1:4" ht="67.5">
      <c r="A9301" s="408">
        <v>94740</v>
      </c>
      <c r="B9301" s="409" t="s">
        <v>4341</v>
      </c>
      <c r="C9301" s="408" t="s">
        <v>29</v>
      </c>
      <c r="D9301" s="408">
        <v>9.2200000000000006</v>
      </c>
    </row>
    <row r="9302" spans="1:4" ht="67.5">
      <c r="A9302" s="408">
        <v>94741</v>
      </c>
      <c r="B9302" s="409" t="s">
        <v>4342</v>
      </c>
      <c r="C9302" s="408" t="s">
        <v>29</v>
      </c>
      <c r="D9302" s="408">
        <v>11.89</v>
      </c>
    </row>
    <row r="9303" spans="1:4" ht="67.5">
      <c r="A9303" s="408">
        <v>94742</v>
      </c>
      <c r="B9303" s="409" t="s">
        <v>4343</v>
      </c>
      <c r="C9303" s="408" t="s">
        <v>29</v>
      </c>
      <c r="D9303" s="408">
        <v>14.88</v>
      </c>
    </row>
    <row r="9304" spans="1:4" ht="67.5">
      <c r="A9304" s="408">
        <v>94743</v>
      </c>
      <c r="B9304" s="409" t="s">
        <v>4344</v>
      </c>
      <c r="C9304" s="408" t="s">
        <v>29</v>
      </c>
      <c r="D9304" s="408">
        <v>16.559999999999999</v>
      </c>
    </row>
    <row r="9305" spans="1:4" ht="67.5">
      <c r="A9305" s="408">
        <v>94744</v>
      </c>
      <c r="B9305" s="409" t="s">
        <v>4345</v>
      </c>
      <c r="C9305" s="408" t="s">
        <v>29</v>
      </c>
      <c r="D9305" s="408">
        <v>24.19</v>
      </c>
    </row>
    <row r="9306" spans="1:4" ht="67.5">
      <c r="A9306" s="408">
        <v>94746</v>
      </c>
      <c r="B9306" s="409" t="s">
        <v>4346</v>
      </c>
      <c r="C9306" s="408" t="s">
        <v>29</v>
      </c>
      <c r="D9306" s="408">
        <v>35.44</v>
      </c>
    </row>
    <row r="9307" spans="1:4" ht="67.5">
      <c r="A9307" s="408">
        <v>94748</v>
      </c>
      <c r="B9307" s="409" t="s">
        <v>4347</v>
      </c>
      <c r="C9307" s="408" t="s">
        <v>29</v>
      </c>
      <c r="D9307" s="408">
        <v>73.88</v>
      </c>
    </row>
    <row r="9308" spans="1:4" ht="67.5">
      <c r="A9308" s="408">
        <v>94750</v>
      </c>
      <c r="B9308" s="409" t="s">
        <v>4348</v>
      </c>
      <c r="C9308" s="408" t="s">
        <v>29</v>
      </c>
      <c r="D9308" s="408">
        <v>180.34</v>
      </c>
    </row>
    <row r="9309" spans="1:4" ht="67.5">
      <c r="A9309" s="408">
        <v>94752</v>
      </c>
      <c r="B9309" s="409" t="s">
        <v>4349</v>
      </c>
      <c r="C9309" s="408" t="s">
        <v>29</v>
      </c>
      <c r="D9309" s="408">
        <v>217.11</v>
      </c>
    </row>
    <row r="9310" spans="1:4" ht="67.5">
      <c r="A9310" s="408">
        <v>94756</v>
      </c>
      <c r="B9310" s="409" t="s">
        <v>4350</v>
      </c>
      <c r="C9310" s="408" t="s">
        <v>29</v>
      </c>
      <c r="D9310" s="408">
        <v>11.53</v>
      </c>
    </row>
    <row r="9311" spans="1:4" ht="67.5">
      <c r="A9311" s="408">
        <v>94757</v>
      </c>
      <c r="B9311" s="409" t="s">
        <v>4351</v>
      </c>
      <c r="C9311" s="408" t="s">
        <v>29</v>
      </c>
      <c r="D9311" s="408">
        <v>16.579999999999998</v>
      </c>
    </row>
    <row r="9312" spans="1:4" ht="67.5">
      <c r="A9312" s="408">
        <v>94758</v>
      </c>
      <c r="B9312" s="409" t="s">
        <v>4352</v>
      </c>
      <c r="C9312" s="408" t="s">
        <v>29</v>
      </c>
      <c r="D9312" s="408">
        <v>45.13</v>
      </c>
    </row>
    <row r="9313" spans="1:4" ht="67.5">
      <c r="A9313" s="408">
        <v>94759</v>
      </c>
      <c r="B9313" s="409" t="s">
        <v>4353</v>
      </c>
      <c r="C9313" s="408" t="s">
        <v>29</v>
      </c>
      <c r="D9313" s="408">
        <v>56.36</v>
      </c>
    </row>
    <row r="9314" spans="1:4" ht="67.5">
      <c r="A9314" s="408">
        <v>94760</v>
      </c>
      <c r="B9314" s="409" t="s">
        <v>4354</v>
      </c>
      <c r="C9314" s="408" t="s">
        <v>29</v>
      </c>
      <c r="D9314" s="408">
        <v>92.35</v>
      </c>
    </row>
    <row r="9315" spans="1:4" ht="67.5">
      <c r="A9315" s="408">
        <v>94761</v>
      </c>
      <c r="B9315" s="409" t="s">
        <v>4355</v>
      </c>
      <c r="C9315" s="408" t="s">
        <v>29</v>
      </c>
      <c r="D9315" s="408">
        <v>204.87</v>
      </c>
    </row>
    <row r="9316" spans="1:4" ht="67.5">
      <c r="A9316" s="408">
        <v>94762</v>
      </c>
      <c r="B9316" s="409" t="s">
        <v>4356</v>
      </c>
      <c r="C9316" s="408" t="s">
        <v>29</v>
      </c>
      <c r="D9316" s="408">
        <v>258.72000000000003</v>
      </c>
    </row>
    <row r="9317" spans="1:4" ht="81">
      <c r="A9317" s="408">
        <v>94783</v>
      </c>
      <c r="B9317" s="409" t="s">
        <v>4359</v>
      </c>
      <c r="C9317" s="408" t="s">
        <v>29</v>
      </c>
      <c r="D9317" s="408">
        <v>11.8</v>
      </c>
    </row>
    <row r="9318" spans="1:4" ht="81">
      <c r="A9318" s="408">
        <v>94785</v>
      </c>
      <c r="B9318" s="409" t="s">
        <v>4360</v>
      </c>
      <c r="C9318" s="408" t="s">
        <v>29</v>
      </c>
      <c r="D9318" s="408">
        <v>21.21</v>
      </c>
    </row>
    <row r="9319" spans="1:4" ht="81">
      <c r="A9319" s="408">
        <v>94786</v>
      </c>
      <c r="B9319" s="409" t="s">
        <v>959</v>
      </c>
      <c r="C9319" s="408" t="s">
        <v>29</v>
      </c>
      <c r="D9319" s="408">
        <v>27.08</v>
      </c>
    </row>
    <row r="9320" spans="1:4" ht="81">
      <c r="A9320" s="408">
        <v>94787</v>
      </c>
      <c r="B9320" s="409" t="s">
        <v>960</v>
      </c>
      <c r="C9320" s="408" t="s">
        <v>29</v>
      </c>
      <c r="D9320" s="408">
        <v>36.39</v>
      </c>
    </row>
    <row r="9321" spans="1:4" ht="81">
      <c r="A9321" s="408">
        <v>94788</v>
      </c>
      <c r="B9321" s="409" t="s">
        <v>4361</v>
      </c>
      <c r="C9321" s="408" t="s">
        <v>29</v>
      </c>
      <c r="D9321" s="408">
        <v>51.16</v>
      </c>
    </row>
    <row r="9322" spans="1:4" ht="81">
      <c r="A9322" s="408">
        <v>94789</v>
      </c>
      <c r="B9322" s="409" t="s">
        <v>961</v>
      </c>
      <c r="C9322" s="408" t="s">
        <v>29</v>
      </c>
      <c r="D9322" s="408">
        <v>153.63999999999999</v>
      </c>
    </row>
    <row r="9323" spans="1:4" ht="81">
      <c r="A9323" s="408">
        <v>94790</v>
      </c>
      <c r="B9323" s="409" t="s">
        <v>4362</v>
      </c>
      <c r="C9323" s="408" t="s">
        <v>29</v>
      </c>
      <c r="D9323" s="408">
        <v>177.21</v>
      </c>
    </row>
    <row r="9324" spans="1:4" ht="81">
      <c r="A9324" s="408">
        <v>94791</v>
      </c>
      <c r="B9324" s="409" t="s">
        <v>4363</v>
      </c>
      <c r="C9324" s="408" t="s">
        <v>29</v>
      </c>
      <c r="D9324" s="408">
        <v>246.95</v>
      </c>
    </row>
    <row r="9325" spans="1:4" ht="67.5">
      <c r="A9325" s="408">
        <v>94863</v>
      </c>
      <c r="B9325" s="409" t="s">
        <v>4368</v>
      </c>
      <c r="C9325" s="408" t="s">
        <v>29</v>
      </c>
      <c r="D9325" s="408">
        <v>148.32</v>
      </c>
    </row>
    <row r="9326" spans="1:4" ht="81">
      <c r="A9326" s="408">
        <v>95141</v>
      </c>
      <c r="B9326" s="409" t="s">
        <v>4459</v>
      </c>
      <c r="C9326" s="408" t="s">
        <v>29</v>
      </c>
      <c r="D9326" s="408">
        <v>19.93</v>
      </c>
    </row>
    <row r="9327" spans="1:4" ht="54">
      <c r="A9327" s="408">
        <v>95237</v>
      </c>
      <c r="B9327" s="409" t="s">
        <v>4472</v>
      </c>
      <c r="C9327" s="408" t="s">
        <v>29</v>
      </c>
      <c r="D9327" s="408">
        <v>14.8</v>
      </c>
    </row>
    <row r="9328" spans="1:4" ht="54">
      <c r="A9328" s="408">
        <v>95693</v>
      </c>
      <c r="B9328" s="409" t="s">
        <v>4681</v>
      </c>
      <c r="C9328" s="408" t="s">
        <v>29</v>
      </c>
      <c r="D9328" s="408">
        <v>34.65</v>
      </c>
    </row>
    <row r="9329" spans="1:4" ht="54">
      <c r="A9329" s="408">
        <v>95694</v>
      </c>
      <c r="B9329" s="409" t="s">
        <v>1004</v>
      </c>
      <c r="C9329" s="408" t="s">
        <v>29</v>
      </c>
      <c r="D9329" s="408">
        <v>40.9</v>
      </c>
    </row>
    <row r="9330" spans="1:4" ht="54">
      <c r="A9330" s="408">
        <v>95695</v>
      </c>
      <c r="B9330" s="409" t="s">
        <v>4682</v>
      </c>
      <c r="C9330" s="408" t="s">
        <v>29</v>
      </c>
      <c r="D9330" s="408">
        <v>39.57</v>
      </c>
    </row>
    <row r="9331" spans="1:4" ht="40.5">
      <c r="A9331" s="408">
        <v>95696</v>
      </c>
      <c r="B9331" s="409" t="s">
        <v>6239</v>
      </c>
      <c r="C9331" s="408" t="s">
        <v>29</v>
      </c>
      <c r="D9331" s="408">
        <v>27.39</v>
      </c>
    </row>
    <row r="9332" spans="1:4" ht="54">
      <c r="A9332" s="408">
        <v>96637</v>
      </c>
      <c r="B9332" s="409" t="s">
        <v>4953</v>
      </c>
      <c r="C9332" s="408" t="s">
        <v>29</v>
      </c>
      <c r="D9332" s="408">
        <v>10.01</v>
      </c>
    </row>
    <row r="9333" spans="1:4" ht="54">
      <c r="A9333" s="408">
        <v>96638</v>
      </c>
      <c r="B9333" s="409" t="s">
        <v>4954</v>
      </c>
      <c r="C9333" s="408" t="s">
        <v>29</v>
      </c>
      <c r="D9333" s="408">
        <v>9.61</v>
      </c>
    </row>
    <row r="9334" spans="1:4" ht="40.5">
      <c r="A9334" s="408">
        <v>96639</v>
      </c>
      <c r="B9334" s="409" t="s">
        <v>4955</v>
      </c>
      <c r="C9334" s="408" t="s">
        <v>29</v>
      </c>
      <c r="D9334" s="408">
        <v>6.99</v>
      </c>
    </row>
    <row r="9335" spans="1:4" ht="54">
      <c r="A9335" s="408">
        <v>96640</v>
      </c>
      <c r="B9335" s="409" t="s">
        <v>4956</v>
      </c>
      <c r="C9335" s="408" t="s">
        <v>29</v>
      </c>
      <c r="D9335" s="408">
        <v>17.91</v>
      </c>
    </row>
    <row r="9336" spans="1:4" ht="54">
      <c r="A9336" s="408">
        <v>96641</v>
      </c>
      <c r="B9336" s="409" t="s">
        <v>4957</v>
      </c>
      <c r="C9336" s="408" t="s">
        <v>29</v>
      </c>
      <c r="D9336" s="408">
        <v>14.01</v>
      </c>
    </row>
    <row r="9337" spans="1:4" ht="40.5">
      <c r="A9337" s="408">
        <v>96642</v>
      </c>
      <c r="B9337" s="409" t="s">
        <v>4958</v>
      </c>
      <c r="C9337" s="408" t="s">
        <v>29</v>
      </c>
      <c r="D9337" s="408">
        <v>13.24</v>
      </c>
    </row>
    <row r="9338" spans="1:4" ht="54">
      <c r="A9338" s="408">
        <v>96643</v>
      </c>
      <c r="B9338" s="409" t="s">
        <v>4959</v>
      </c>
      <c r="C9338" s="408" t="s">
        <v>29</v>
      </c>
      <c r="D9338" s="408">
        <v>36.11</v>
      </c>
    </row>
    <row r="9339" spans="1:4" ht="54">
      <c r="A9339" s="408">
        <v>96650</v>
      </c>
      <c r="B9339" s="409" t="s">
        <v>4966</v>
      </c>
      <c r="C9339" s="408" t="s">
        <v>29</v>
      </c>
      <c r="D9339" s="408">
        <v>7.47</v>
      </c>
    </row>
    <row r="9340" spans="1:4" ht="54">
      <c r="A9340" s="408">
        <v>96651</v>
      </c>
      <c r="B9340" s="409" t="s">
        <v>4967</v>
      </c>
      <c r="C9340" s="408" t="s">
        <v>29</v>
      </c>
      <c r="D9340" s="408">
        <v>7.07</v>
      </c>
    </row>
    <row r="9341" spans="1:4" ht="54">
      <c r="A9341" s="408">
        <v>96652</v>
      </c>
      <c r="B9341" s="409" t="s">
        <v>4968</v>
      </c>
      <c r="C9341" s="408" t="s">
        <v>29</v>
      </c>
      <c r="D9341" s="408">
        <v>14.21</v>
      </c>
    </row>
    <row r="9342" spans="1:4" ht="54">
      <c r="A9342" s="408">
        <v>96653</v>
      </c>
      <c r="B9342" s="409" t="s">
        <v>4969</v>
      </c>
      <c r="C9342" s="408" t="s">
        <v>29</v>
      </c>
      <c r="D9342" s="408">
        <v>14.16</v>
      </c>
    </row>
    <row r="9343" spans="1:4" ht="54">
      <c r="A9343" s="408">
        <v>96654</v>
      </c>
      <c r="B9343" s="409" t="s">
        <v>4970</v>
      </c>
      <c r="C9343" s="408" t="s">
        <v>29</v>
      </c>
      <c r="D9343" s="408">
        <v>23.55</v>
      </c>
    </row>
    <row r="9344" spans="1:4" ht="54">
      <c r="A9344" s="408">
        <v>96655</v>
      </c>
      <c r="B9344" s="409" t="s">
        <v>4971</v>
      </c>
      <c r="C9344" s="408" t="s">
        <v>29</v>
      </c>
      <c r="D9344" s="408">
        <v>23.12</v>
      </c>
    </row>
    <row r="9345" spans="1:4" ht="54">
      <c r="A9345" s="408">
        <v>96656</v>
      </c>
      <c r="B9345" s="409" t="s">
        <v>4972</v>
      </c>
      <c r="C9345" s="408" t="s">
        <v>29</v>
      </c>
      <c r="D9345" s="408">
        <v>5.32</v>
      </c>
    </row>
    <row r="9346" spans="1:4" ht="54">
      <c r="A9346" s="408">
        <v>96657</v>
      </c>
      <c r="B9346" s="409" t="s">
        <v>4973</v>
      </c>
      <c r="C9346" s="408" t="s">
        <v>29</v>
      </c>
      <c r="D9346" s="408">
        <v>16.239999999999998</v>
      </c>
    </row>
    <row r="9347" spans="1:4" ht="54">
      <c r="A9347" s="408">
        <v>96658</v>
      </c>
      <c r="B9347" s="409" t="s">
        <v>4974</v>
      </c>
      <c r="C9347" s="408" t="s">
        <v>29</v>
      </c>
      <c r="D9347" s="408">
        <v>12.34</v>
      </c>
    </row>
    <row r="9348" spans="1:4" ht="54">
      <c r="A9348" s="408">
        <v>96659</v>
      </c>
      <c r="B9348" s="409" t="s">
        <v>4975</v>
      </c>
      <c r="C9348" s="408" t="s">
        <v>29</v>
      </c>
      <c r="D9348" s="408">
        <v>9.61</v>
      </c>
    </row>
    <row r="9349" spans="1:4" ht="54">
      <c r="A9349" s="408">
        <v>96660</v>
      </c>
      <c r="B9349" s="409" t="s">
        <v>4976</v>
      </c>
      <c r="C9349" s="408" t="s">
        <v>29</v>
      </c>
      <c r="D9349" s="408">
        <v>27.82</v>
      </c>
    </row>
    <row r="9350" spans="1:4" ht="54">
      <c r="A9350" s="408">
        <v>96661</v>
      </c>
      <c r="B9350" s="409" t="s">
        <v>4977</v>
      </c>
      <c r="C9350" s="408" t="s">
        <v>29</v>
      </c>
      <c r="D9350" s="408">
        <v>21.82</v>
      </c>
    </row>
    <row r="9351" spans="1:4" ht="54">
      <c r="A9351" s="408">
        <v>96662</v>
      </c>
      <c r="B9351" s="409" t="s">
        <v>4978</v>
      </c>
      <c r="C9351" s="408" t="s">
        <v>29</v>
      </c>
      <c r="D9351" s="408">
        <v>9.81</v>
      </c>
    </row>
    <row r="9352" spans="1:4" ht="54">
      <c r="A9352" s="408">
        <v>96663</v>
      </c>
      <c r="B9352" s="409" t="s">
        <v>4979</v>
      </c>
      <c r="C9352" s="408" t="s">
        <v>29</v>
      </c>
      <c r="D9352" s="408">
        <v>17.43</v>
      </c>
    </row>
    <row r="9353" spans="1:4" ht="54">
      <c r="A9353" s="408">
        <v>96664</v>
      </c>
      <c r="B9353" s="409" t="s">
        <v>4980</v>
      </c>
      <c r="C9353" s="408" t="s">
        <v>29</v>
      </c>
      <c r="D9353" s="408">
        <v>18.71</v>
      </c>
    </row>
    <row r="9354" spans="1:4" ht="54">
      <c r="A9354" s="408">
        <v>96665</v>
      </c>
      <c r="B9354" s="409" t="s">
        <v>4981</v>
      </c>
      <c r="C9354" s="408" t="s">
        <v>29</v>
      </c>
      <c r="D9354" s="408">
        <v>9.83</v>
      </c>
    </row>
    <row r="9355" spans="1:4" ht="54">
      <c r="A9355" s="408">
        <v>96666</v>
      </c>
      <c r="B9355" s="409" t="s">
        <v>4982</v>
      </c>
      <c r="C9355" s="408" t="s">
        <v>29</v>
      </c>
      <c r="D9355" s="408">
        <v>19.04</v>
      </c>
    </row>
    <row r="9356" spans="1:4" ht="54">
      <c r="A9356" s="408">
        <v>96667</v>
      </c>
      <c r="B9356" s="409" t="s">
        <v>4983</v>
      </c>
      <c r="C9356" s="408" t="s">
        <v>29</v>
      </c>
      <c r="D9356" s="408">
        <v>33.18</v>
      </c>
    </row>
    <row r="9357" spans="1:4" ht="40.5">
      <c r="A9357" s="408">
        <v>96684</v>
      </c>
      <c r="B9357" s="409" t="s">
        <v>5000</v>
      </c>
      <c r="C9357" s="408" t="s">
        <v>29</v>
      </c>
      <c r="D9357" s="408">
        <v>3.66</v>
      </c>
    </row>
    <row r="9358" spans="1:4" ht="40.5">
      <c r="A9358" s="408">
        <v>96685</v>
      </c>
      <c r="B9358" s="409" t="s">
        <v>5001</v>
      </c>
      <c r="C9358" s="408" t="s">
        <v>29</v>
      </c>
      <c r="D9358" s="408">
        <v>3.26</v>
      </c>
    </row>
    <row r="9359" spans="1:4" ht="40.5">
      <c r="A9359" s="408">
        <v>96686</v>
      </c>
      <c r="B9359" s="409" t="s">
        <v>5002</v>
      </c>
      <c r="C9359" s="408" t="s">
        <v>29</v>
      </c>
      <c r="D9359" s="408">
        <v>5.49</v>
      </c>
    </row>
    <row r="9360" spans="1:4" ht="40.5">
      <c r="A9360" s="408">
        <v>96687</v>
      </c>
      <c r="B9360" s="409" t="s">
        <v>5003</v>
      </c>
      <c r="C9360" s="408" t="s">
        <v>29</v>
      </c>
      <c r="D9360" s="408">
        <v>5.44</v>
      </c>
    </row>
    <row r="9361" spans="1:4" ht="40.5">
      <c r="A9361" s="408">
        <v>96688</v>
      </c>
      <c r="B9361" s="409" t="s">
        <v>5004</v>
      </c>
      <c r="C9361" s="408" t="s">
        <v>29</v>
      </c>
      <c r="D9361" s="408">
        <v>9.4499999999999993</v>
      </c>
    </row>
    <row r="9362" spans="1:4" ht="40.5">
      <c r="A9362" s="408">
        <v>96689</v>
      </c>
      <c r="B9362" s="409" t="s">
        <v>5005</v>
      </c>
      <c r="C9362" s="408" t="s">
        <v>29</v>
      </c>
      <c r="D9362" s="408">
        <v>9.02</v>
      </c>
    </row>
    <row r="9363" spans="1:4" ht="40.5">
      <c r="A9363" s="408">
        <v>96690</v>
      </c>
      <c r="B9363" s="409" t="s">
        <v>5006</v>
      </c>
      <c r="C9363" s="408" t="s">
        <v>29</v>
      </c>
      <c r="D9363" s="408">
        <v>17.63</v>
      </c>
    </row>
    <row r="9364" spans="1:4" ht="40.5">
      <c r="A9364" s="408">
        <v>96691</v>
      </c>
      <c r="B9364" s="409" t="s">
        <v>5007</v>
      </c>
      <c r="C9364" s="408" t="s">
        <v>29</v>
      </c>
      <c r="D9364" s="408">
        <v>18.21</v>
      </c>
    </row>
    <row r="9365" spans="1:4" ht="40.5">
      <c r="A9365" s="408">
        <v>96692</v>
      </c>
      <c r="B9365" s="409" t="s">
        <v>5008</v>
      </c>
      <c r="C9365" s="408" t="s">
        <v>29</v>
      </c>
      <c r="D9365" s="408">
        <v>26.65</v>
      </c>
    </row>
    <row r="9366" spans="1:4" ht="40.5">
      <c r="A9366" s="408">
        <v>96693</v>
      </c>
      <c r="B9366" s="409" t="s">
        <v>5009</v>
      </c>
      <c r="C9366" s="408" t="s">
        <v>29</v>
      </c>
      <c r="D9366" s="408">
        <v>25.22</v>
      </c>
    </row>
    <row r="9367" spans="1:4" ht="40.5">
      <c r="A9367" s="408">
        <v>96694</v>
      </c>
      <c r="B9367" s="409" t="s">
        <v>5010</v>
      </c>
      <c r="C9367" s="408" t="s">
        <v>29</v>
      </c>
      <c r="D9367" s="408">
        <v>58.87</v>
      </c>
    </row>
    <row r="9368" spans="1:4" ht="40.5">
      <c r="A9368" s="408">
        <v>96695</v>
      </c>
      <c r="B9368" s="409" t="s">
        <v>5011</v>
      </c>
      <c r="C9368" s="408" t="s">
        <v>29</v>
      </c>
      <c r="D9368" s="408">
        <v>57.19</v>
      </c>
    </row>
    <row r="9369" spans="1:4" ht="40.5">
      <c r="A9369" s="408">
        <v>96696</v>
      </c>
      <c r="B9369" s="409" t="s">
        <v>5012</v>
      </c>
      <c r="C9369" s="408" t="s">
        <v>29</v>
      </c>
      <c r="D9369" s="408">
        <v>88.69</v>
      </c>
    </row>
    <row r="9370" spans="1:4" ht="40.5">
      <c r="A9370" s="408">
        <v>96697</v>
      </c>
      <c r="B9370" s="409" t="s">
        <v>5013</v>
      </c>
      <c r="C9370" s="408" t="s">
        <v>29</v>
      </c>
      <c r="D9370" s="408">
        <v>132.69999999999999</v>
      </c>
    </row>
    <row r="9371" spans="1:4" ht="40.5">
      <c r="A9371" s="408">
        <v>96698</v>
      </c>
      <c r="B9371" s="409" t="s">
        <v>5014</v>
      </c>
      <c r="C9371" s="408" t="s">
        <v>29</v>
      </c>
      <c r="D9371" s="408">
        <v>2.77</v>
      </c>
    </row>
    <row r="9372" spans="1:4" ht="40.5">
      <c r="A9372" s="408">
        <v>96699</v>
      </c>
      <c r="B9372" s="409" t="s">
        <v>5015</v>
      </c>
      <c r="C9372" s="408" t="s">
        <v>29</v>
      </c>
      <c r="D9372" s="408">
        <v>13.69</v>
      </c>
    </row>
    <row r="9373" spans="1:4" ht="40.5">
      <c r="A9373" s="408">
        <v>96700</v>
      </c>
      <c r="B9373" s="409" t="s">
        <v>5016</v>
      </c>
      <c r="C9373" s="408" t="s">
        <v>29</v>
      </c>
      <c r="D9373" s="408">
        <v>9.7899999999999991</v>
      </c>
    </row>
    <row r="9374" spans="1:4" ht="40.5">
      <c r="A9374" s="408">
        <v>96701</v>
      </c>
      <c r="B9374" s="409" t="s">
        <v>5017</v>
      </c>
      <c r="C9374" s="408" t="s">
        <v>29</v>
      </c>
      <c r="D9374" s="408">
        <v>3.8</v>
      </c>
    </row>
    <row r="9375" spans="1:4" ht="40.5">
      <c r="A9375" s="408">
        <v>96702</v>
      </c>
      <c r="B9375" s="409" t="s">
        <v>5018</v>
      </c>
      <c r="C9375" s="408" t="s">
        <v>29</v>
      </c>
      <c r="D9375" s="408">
        <v>4</v>
      </c>
    </row>
    <row r="9376" spans="1:4" ht="40.5">
      <c r="A9376" s="408">
        <v>96703</v>
      </c>
      <c r="B9376" s="409" t="s">
        <v>5019</v>
      </c>
      <c r="C9376" s="408" t="s">
        <v>29</v>
      </c>
      <c r="D9376" s="408">
        <v>8.01</v>
      </c>
    </row>
    <row r="9377" spans="1:4" ht="40.5">
      <c r="A9377" s="408">
        <v>96704</v>
      </c>
      <c r="B9377" s="409" t="s">
        <v>5020</v>
      </c>
      <c r="C9377" s="408" t="s">
        <v>29</v>
      </c>
      <c r="D9377" s="408">
        <v>9.2899999999999991</v>
      </c>
    </row>
    <row r="9378" spans="1:4" ht="40.5">
      <c r="A9378" s="408">
        <v>96705</v>
      </c>
      <c r="B9378" s="409" t="s">
        <v>5021</v>
      </c>
      <c r="C9378" s="408" t="s">
        <v>29</v>
      </c>
      <c r="D9378" s="408">
        <v>12.07</v>
      </c>
    </row>
    <row r="9379" spans="1:4" ht="40.5">
      <c r="A9379" s="408">
        <v>96706</v>
      </c>
      <c r="B9379" s="409" t="s">
        <v>5022</v>
      </c>
      <c r="C9379" s="408" t="s">
        <v>29</v>
      </c>
      <c r="D9379" s="408">
        <v>18.13</v>
      </c>
    </row>
    <row r="9380" spans="1:4" ht="40.5">
      <c r="A9380" s="408">
        <v>96707</v>
      </c>
      <c r="B9380" s="409" t="s">
        <v>5023</v>
      </c>
      <c r="C9380" s="408" t="s">
        <v>29</v>
      </c>
      <c r="D9380" s="408">
        <v>37.82</v>
      </c>
    </row>
    <row r="9381" spans="1:4" ht="40.5">
      <c r="A9381" s="408">
        <v>96708</v>
      </c>
      <c r="B9381" s="409" t="s">
        <v>5024</v>
      </c>
      <c r="C9381" s="408" t="s">
        <v>29</v>
      </c>
      <c r="D9381" s="408">
        <v>59.7</v>
      </c>
    </row>
    <row r="9382" spans="1:4" ht="40.5">
      <c r="A9382" s="408">
        <v>96709</v>
      </c>
      <c r="B9382" s="409" t="s">
        <v>5025</v>
      </c>
      <c r="C9382" s="408" t="s">
        <v>29</v>
      </c>
      <c r="D9382" s="408">
        <v>94.37</v>
      </c>
    </row>
    <row r="9383" spans="1:4" ht="40.5">
      <c r="A9383" s="408">
        <v>96710</v>
      </c>
      <c r="B9383" s="409" t="s">
        <v>5026</v>
      </c>
      <c r="C9383" s="408" t="s">
        <v>29</v>
      </c>
      <c r="D9383" s="408">
        <v>4.78</v>
      </c>
    </row>
    <row r="9384" spans="1:4" ht="40.5">
      <c r="A9384" s="408">
        <v>96711</v>
      </c>
      <c r="B9384" s="409" t="s">
        <v>5027</v>
      </c>
      <c r="C9384" s="408" t="s">
        <v>29</v>
      </c>
      <c r="D9384" s="408">
        <v>7.44</v>
      </c>
    </row>
    <row r="9385" spans="1:4" ht="40.5">
      <c r="A9385" s="408">
        <v>96712</v>
      </c>
      <c r="B9385" s="409" t="s">
        <v>5028</v>
      </c>
      <c r="C9385" s="408" t="s">
        <v>29</v>
      </c>
      <c r="D9385" s="408">
        <v>14.34</v>
      </c>
    </row>
    <row r="9386" spans="1:4" ht="40.5">
      <c r="A9386" s="408">
        <v>96713</v>
      </c>
      <c r="B9386" s="409" t="s">
        <v>5029</v>
      </c>
      <c r="C9386" s="408" t="s">
        <v>29</v>
      </c>
      <c r="D9386" s="408">
        <v>19.88</v>
      </c>
    </row>
    <row r="9387" spans="1:4" ht="40.5">
      <c r="A9387" s="408">
        <v>96714</v>
      </c>
      <c r="B9387" s="409" t="s">
        <v>5030</v>
      </c>
      <c r="C9387" s="408" t="s">
        <v>29</v>
      </c>
      <c r="D9387" s="408">
        <v>33.590000000000003</v>
      </c>
    </row>
    <row r="9388" spans="1:4" ht="40.5">
      <c r="A9388" s="408">
        <v>96715</v>
      </c>
      <c r="B9388" s="409" t="s">
        <v>5031</v>
      </c>
      <c r="C9388" s="408" t="s">
        <v>29</v>
      </c>
      <c r="D9388" s="408">
        <v>63.27</v>
      </c>
    </row>
    <row r="9389" spans="1:4" ht="40.5">
      <c r="A9389" s="408">
        <v>96716</v>
      </c>
      <c r="B9389" s="409" t="s">
        <v>5032</v>
      </c>
      <c r="C9389" s="408" t="s">
        <v>29</v>
      </c>
      <c r="D9389" s="408">
        <v>95.05</v>
      </c>
    </row>
    <row r="9390" spans="1:4" ht="40.5">
      <c r="A9390" s="408">
        <v>96717</v>
      </c>
      <c r="B9390" s="409" t="s">
        <v>5033</v>
      </c>
      <c r="C9390" s="408" t="s">
        <v>29</v>
      </c>
      <c r="D9390" s="408">
        <v>149.74</v>
      </c>
    </row>
    <row r="9391" spans="1:4" ht="67.5">
      <c r="A9391" s="408">
        <v>96736</v>
      </c>
      <c r="B9391" s="409" t="s">
        <v>5052</v>
      </c>
      <c r="C9391" s="408" t="s">
        <v>29</v>
      </c>
      <c r="D9391" s="408">
        <v>4.01</v>
      </c>
    </row>
    <row r="9392" spans="1:4" ht="67.5">
      <c r="A9392" s="408">
        <v>96737</v>
      </c>
      <c r="B9392" s="409" t="s">
        <v>5053</v>
      </c>
      <c r="C9392" s="408" t="s">
        <v>29</v>
      </c>
      <c r="D9392" s="408">
        <v>4.6100000000000003</v>
      </c>
    </row>
    <row r="9393" spans="1:4" ht="67.5">
      <c r="A9393" s="408">
        <v>96738</v>
      </c>
      <c r="B9393" s="409" t="s">
        <v>5054</v>
      </c>
      <c r="C9393" s="408" t="s">
        <v>29</v>
      </c>
      <c r="D9393" s="408">
        <v>15.53</v>
      </c>
    </row>
    <row r="9394" spans="1:4" ht="67.5">
      <c r="A9394" s="408">
        <v>96739</v>
      </c>
      <c r="B9394" s="409" t="s">
        <v>5055</v>
      </c>
      <c r="C9394" s="408" t="s">
        <v>29</v>
      </c>
      <c r="D9394" s="408">
        <v>5.96</v>
      </c>
    </row>
    <row r="9395" spans="1:4" ht="67.5">
      <c r="A9395" s="408">
        <v>96740</v>
      </c>
      <c r="B9395" s="409" t="s">
        <v>5056</v>
      </c>
      <c r="C9395" s="408" t="s">
        <v>29</v>
      </c>
      <c r="D9395" s="408">
        <v>24.17</v>
      </c>
    </row>
    <row r="9396" spans="1:4" ht="67.5">
      <c r="A9396" s="408">
        <v>96741</v>
      </c>
      <c r="B9396" s="409" t="s">
        <v>5057</v>
      </c>
      <c r="C9396" s="408" t="s">
        <v>29</v>
      </c>
      <c r="D9396" s="408">
        <v>9.51</v>
      </c>
    </row>
    <row r="9397" spans="1:4" ht="67.5">
      <c r="A9397" s="408">
        <v>96742</v>
      </c>
      <c r="B9397" s="409" t="s">
        <v>5058</v>
      </c>
      <c r="C9397" s="408" t="s">
        <v>29</v>
      </c>
      <c r="D9397" s="408">
        <v>14.45</v>
      </c>
    </row>
    <row r="9398" spans="1:4" ht="67.5">
      <c r="A9398" s="408">
        <v>96743</v>
      </c>
      <c r="B9398" s="409" t="s">
        <v>5059</v>
      </c>
      <c r="C9398" s="408" t="s">
        <v>29</v>
      </c>
      <c r="D9398" s="408">
        <v>18.77</v>
      </c>
    </row>
    <row r="9399" spans="1:4" ht="67.5">
      <c r="A9399" s="408">
        <v>96744</v>
      </c>
      <c r="B9399" s="409" t="s">
        <v>5060</v>
      </c>
      <c r="C9399" s="408" t="s">
        <v>29</v>
      </c>
      <c r="D9399" s="408">
        <v>40.15</v>
      </c>
    </row>
    <row r="9400" spans="1:4" ht="67.5">
      <c r="A9400" s="408">
        <v>96745</v>
      </c>
      <c r="B9400" s="409" t="s">
        <v>5061</v>
      </c>
      <c r="C9400" s="408" t="s">
        <v>29</v>
      </c>
      <c r="D9400" s="408">
        <v>59.13</v>
      </c>
    </row>
    <row r="9401" spans="1:4" ht="67.5">
      <c r="A9401" s="408">
        <v>96746</v>
      </c>
      <c r="B9401" s="409" t="s">
        <v>5062</v>
      </c>
      <c r="C9401" s="408" t="s">
        <v>29</v>
      </c>
      <c r="D9401" s="408">
        <v>94.33</v>
      </c>
    </row>
    <row r="9402" spans="1:4" ht="67.5">
      <c r="A9402" s="408">
        <v>96747</v>
      </c>
      <c r="B9402" s="409" t="s">
        <v>5063</v>
      </c>
      <c r="C9402" s="408" t="s">
        <v>29</v>
      </c>
      <c r="D9402" s="408">
        <v>5.68</v>
      </c>
    </row>
    <row r="9403" spans="1:4" ht="67.5">
      <c r="A9403" s="408">
        <v>96748</v>
      </c>
      <c r="B9403" s="409" t="s">
        <v>5064</v>
      </c>
      <c r="C9403" s="408" t="s">
        <v>29</v>
      </c>
      <c r="D9403" s="408">
        <v>6.43</v>
      </c>
    </row>
    <row r="9404" spans="1:4" ht="67.5">
      <c r="A9404" s="408">
        <v>96749</v>
      </c>
      <c r="B9404" s="409" t="s">
        <v>5065</v>
      </c>
      <c r="C9404" s="408" t="s">
        <v>29</v>
      </c>
      <c r="D9404" s="408">
        <v>8.76</v>
      </c>
    </row>
    <row r="9405" spans="1:4" ht="67.5">
      <c r="A9405" s="408">
        <v>96750</v>
      </c>
      <c r="B9405" s="409" t="s">
        <v>5066</v>
      </c>
      <c r="C9405" s="408" t="s">
        <v>29</v>
      </c>
      <c r="D9405" s="408">
        <v>11.68</v>
      </c>
    </row>
    <row r="9406" spans="1:4" ht="67.5">
      <c r="A9406" s="408">
        <v>96751</v>
      </c>
      <c r="B9406" s="409" t="s">
        <v>5067</v>
      </c>
      <c r="C9406" s="408" t="s">
        <v>29</v>
      </c>
      <c r="D9406" s="408">
        <v>21.17</v>
      </c>
    </row>
    <row r="9407" spans="1:4" ht="67.5">
      <c r="A9407" s="408">
        <v>96752</v>
      </c>
      <c r="B9407" s="409" t="s">
        <v>5068</v>
      </c>
      <c r="C9407" s="408" t="s">
        <v>29</v>
      </c>
      <c r="D9407" s="408">
        <v>27.58</v>
      </c>
    </row>
    <row r="9408" spans="1:4" ht="67.5">
      <c r="A9408" s="408">
        <v>96753</v>
      </c>
      <c r="B9408" s="409" t="s">
        <v>5069</v>
      </c>
      <c r="C9408" s="408" t="s">
        <v>29</v>
      </c>
      <c r="D9408" s="408">
        <v>62.38</v>
      </c>
    </row>
    <row r="9409" spans="1:4" ht="67.5">
      <c r="A9409" s="408">
        <v>96754</v>
      </c>
      <c r="B9409" s="409" t="s">
        <v>5070</v>
      </c>
      <c r="C9409" s="408" t="s">
        <v>29</v>
      </c>
      <c r="D9409" s="408">
        <v>87.82</v>
      </c>
    </row>
    <row r="9410" spans="1:4" ht="67.5">
      <c r="A9410" s="408">
        <v>96755</v>
      </c>
      <c r="B9410" s="409" t="s">
        <v>5071</v>
      </c>
      <c r="C9410" s="408" t="s">
        <v>29</v>
      </c>
      <c r="D9410" s="408">
        <v>132.66999999999999</v>
      </c>
    </row>
    <row r="9411" spans="1:4" ht="67.5">
      <c r="A9411" s="408">
        <v>96756</v>
      </c>
      <c r="B9411" s="409" t="s">
        <v>5072</v>
      </c>
      <c r="C9411" s="408" t="s">
        <v>29</v>
      </c>
      <c r="D9411" s="408">
        <v>10.41</v>
      </c>
    </row>
    <row r="9412" spans="1:4" ht="67.5">
      <c r="A9412" s="408">
        <v>96757</v>
      </c>
      <c r="B9412" s="409" t="s">
        <v>5073</v>
      </c>
      <c r="C9412" s="408" t="s">
        <v>29</v>
      </c>
      <c r="D9412" s="408">
        <v>10.01</v>
      </c>
    </row>
    <row r="9413" spans="1:4" ht="67.5">
      <c r="A9413" s="408">
        <v>96758</v>
      </c>
      <c r="B9413" s="409" t="s">
        <v>5074</v>
      </c>
      <c r="C9413" s="408" t="s">
        <v>29</v>
      </c>
      <c r="D9413" s="408">
        <v>11.78</v>
      </c>
    </row>
    <row r="9414" spans="1:4" ht="67.5">
      <c r="A9414" s="408">
        <v>96759</v>
      </c>
      <c r="B9414" s="409" t="s">
        <v>5075</v>
      </c>
      <c r="C9414" s="408" t="s">
        <v>29</v>
      </c>
      <c r="D9414" s="408">
        <v>17.34</v>
      </c>
    </row>
    <row r="9415" spans="1:4" ht="67.5">
      <c r="A9415" s="408">
        <v>96760</v>
      </c>
      <c r="B9415" s="409" t="s">
        <v>5076</v>
      </c>
      <c r="C9415" s="408" t="s">
        <v>29</v>
      </c>
      <c r="D9415" s="408">
        <v>24.6</v>
      </c>
    </row>
    <row r="9416" spans="1:4" ht="67.5">
      <c r="A9416" s="408">
        <v>96761</v>
      </c>
      <c r="B9416" s="409" t="s">
        <v>5077</v>
      </c>
      <c r="C9416" s="408" t="s">
        <v>29</v>
      </c>
      <c r="D9416" s="408">
        <v>34.86</v>
      </c>
    </row>
    <row r="9417" spans="1:4" ht="67.5">
      <c r="A9417" s="408">
        <v>96762</v>
      </c>
      <c r="B9417" s="409" t="s">
        <v>5078</v>
      </c>
      <c r="C9417" s="408" t="s">
        <v>29</v>
      </c>
      <c r="D9417" s="408">
        <v>67.92</v>
      </c>
    </row>
    <row r="9418" spans="1:4" ht="67.5">
      <c r="A9418" s="408">
        <v>96763</v>
      </c>
      <c r="B9418" s="409" t="s">
        <v>5079</v>
      </c>
      <c r="C9418" s="408" t="s">
        <v>29</v>
      </c>
      <c r="D9418" s="408">
        <v>93.89</v>
      </c>
    </row>
    <row r="9419" spans="1:4" ht="67.5">
      <c r="A9419" s="408">
        <v>96764</v>
      </c>
      <c r="B9419" s="409" t="s">
        <v>5080</v>
      </c>
      <c r="C9419" s="408" t="s">
        <v>29</v>
      </c>
      <c r="D9419" s="408">
        <v>149.68</v>
      </c>
    </row>
    <row r="9420" spans="1:4" ht="54">
      <c r="A9420" s="408">
        <v>96802</v>
      </c>
      <c r="B9420" s="409" t="s">
        <v>5089</v>
      </c>
      <c r="C9420" s="408" t="s">
        <v>29</v>
      </c>
      <c r="D9420" s="408">
        <v>173.55</v>
      </c>
    </row>
    <row r="9421" spans="1:4" ht="54">
      <c r="A9421" s="408">
        <v>96803</v>
      </c>
      <c r="B9421" s="409" t="s">
        <v>5090</v>
      </c>
      <c r="C9421" s="408" t="s">
        <v>29</v>
      </c>
      <c r="D9421" s="408">
        <v>89.49</v>
      </c>
    </row>
    <row r="9422" spans="1:4" ht="54">
      <c r="A9422" s="408">
        <v>96804</v>
      </c>
      <c r="B9422" s="409" t="s">
        <v>5091</v>
      </c>
      <c r="C9422" s="408" t="s">
        <v>29</v>
      </c>
      <c r="D9422" s="408">
        <v>161.18</v>
      </c>
    </row>
    <row r="9423" spans="1:4" ht="54">
      <c r="A9423" s="408">
        <v>96805</v>
      </c>
      <c r="B9423" s="409" t="s">
        <v>5092</v>
      </c>
      <c r="C9423" s="408" t="s">
        <v>29</v>
      </c>
      <c r="D9423" s="408">
        <v>179.9</v>
      </c>
    </row>
    <row r="9424" spans="1:4" ht="54">
      <c r="A9424" s="408">
        <v>96806</v>
      </c>
      <c r="B9424" s="409" t="s">
        <v>5093</v>
      </c>
      <c r="C9424" s="408" t="s">
        <v>29</v>
      </c>
      <c r="D9424" s="408">
        <v>88.1</v>
      </c>
    </row>
    <row r="9425" spans="1:4" ht="67.5">
      <c r="A9425" s="408">
        <v>96807</v>
      </c>
      <c r="B9425" s="409" t="s">
        <v>5094</v>
      </c>
      <c r="C9425" s="408" t="s">
        <v>29</v>
      </c>
      <c r="D9425" s="408">
        <v>147.53</v>
      </c>
    </row>
    <row r="9426" spans="1:4" ht="54">
      <c r="A9426" s="408">
        <v>96808</v>
      </c>
      <c r="B9426" s="409" t="s">
        <v>5095</v>
      </c>
      <c r="C9426" s="408" t="s">
        <v>29</v>
      </c>
      <c r="D9426" s="408">
        <v>8.56</v>
      </c>
    </row>
    <row r="9427" spans="1:4" ht="54">
      <c r="A9427" s="408">
        <v>96809</v>
      </c>
      <c r="B9427" s="409" t="s">
        <v>5096</v>
      </c>
      <c r="C9427" s="408" t="s">
        <v>29</v>
      </c>
      <c r="D9427" s="408">
        <v>9.73</v>
      </c>
    </row>
    <row r="9428" spans="1:4" ht="54">
      <c r="A9428" s="408">
        <v>96810</v>
      </c>
      <c r="B9428" s="409" t="s">
        <v>5097</v>
      </c>
      <c r="C9428" s="408" t="s">
        <v>29</v>
      </c>
      <c r="D9428" s="408">
        <v>10.51</v>
      </c>
    </row>
    <row r="9429" spans="1:4" ht="54">
      <c r="A9429" s="408">
        <v>96811</v>
      </c>
      <c r="B9429" s="409" t="s">
        <v>5098</v>
      </c>
      <c r="C9429" s="408" t="s">
        <v>29</v>
      </c>
      <c r="D9429" s="408">
        <v>11.35</v>
      </c>
    </row>
    <row r="9430" spans="1:4" ht="54">
      <c r="A9430" s="408">
        <v>96812</v>
      </c>
      <c r="B9430" s="409" t="s">
        <v>5099</v>
      </c>
      <c r="C9430" s="408" t="s">
        <v>29</v>
      </c>
      <c r="D9430" s="408">
        <v>10.94</v>
      </c>
    </row>
    <row r="9431" spans="1:4" ht="54">
      <c r="A9431" s="408">
        <v>96813</v>
      </c>
      <c r="B9431" s="409" t="s">
        <v>5100</v>
      </c>
      <c r="C9431" s="408" t="s">
        <v>29</v>
      </c>
      <c r="D9431" s="408">
        <v>12.5</v>
      </c>
    </row>
    <row r="9432" spans="1:4" ht="54">
      <c r="A9432" s="408">
        <v>96814</v>
      </c>
      <c r="B9432" s="409" t="s">
        <v>5101</v>
      </c>
      <c r="C9432" s="408" t="s">
        <v>29</v>
      </c>
      <c r="D9432" s="408">
        <v>10.67</v>
      </c>
    </row>
    <row r="9433" spans="1:4" ht="54">
      <c r="A9433" s="408">
        <v>96815</v>
      </c>
      <c r="B9433" s="409" t="s">
        <v>5102</v>
      </c>
      <c r="C9433" s="408" t="s">
        <v>29</v>
      </c>
      <c r="D9433" s="408">
        <v>17.68</v>
      </c>
    </row>
    <row r="9434" spans="1:4" ht="54">
      <c r="A9434" s="408">
        <v>96816</v>
      </c>
      <c r="B9434" s="409" t="s">
        <v>5103</v>
      </c>
      <c r="C9434" s="408" t="s">
        <v>29</v>
      </c>
      <c r="D9434" s="408">
        <v>14.7</v>
      </c>
    </row>
    <row r="9435" spans="1:4" ht="54">
      <c r="A9435" s="408">
        <v>96817</v>
      </c>
      <c r="B9435" s="409" t="s">
        <v>5104</v>
      </c>
      <c r="C9435" s="408" t="s">
        <v>29</v>
      </c>
      <c r="D9435" s="408">
        <v>16.59</v>
      </c>
    </row>
    <row r="9436" spans="1:4" ht="40.5">
      <c r="A9436" s="408">
        <v>96818</v>
      </c>
      <c r="B9436" s="409" t="s">
        <v>5105</v>
      </c>
      <c r="C9436" s="408" t="s">
        <v>29</v>
      </c>
      <c r="D9436" s="408">
        <v>15.51</v>
      </c>
    </row>
    <row r="9437" spans="1:4" ht="40.5">
      <c r="A9437" s="408">
        <v>96819</v>
      </c>
      <c r="B9437" s="409" t="s">
        <v>5106</v>
      </c>
      <c r="C9437" s="408" t="s">
        <v>29</v>
      </c>
      <c r="D9437" s="408">
        <v>15.51</v>
      </c>
    </row>
    <row r="9438" spans="1:4" ht="54">
      <c r="A9438" s="408">
        <v>96820</v>
      </c>
      <c r="B9438" s="409" t="s">
        <v>5107</v>
      </c>
      <c r="C9438" s="408" t="s">
        <v>29</v>
      </c>
      <c r="D9438" s="408">
        <v>27.71</v>
      </c>
    </row>
    <row r="9439" spans="1:4" ht="54">
      <c r="A9439" s="408">
        <v>96821</v>
      </c>
      <c r="B9439" s="409" t="s">
        <v>5108</v>
      </c>
      <c r="C9439" s="408" t="s">
        <v>29</v>
      </c>
      <c r="D9439" s="408">
        <v>23.77</v>
      </c>
    </row>
    <row r="9440" spans="1:4" ht="40.5">
      <c r="A9440" s="408">
        <v>96822</v>
      </c>
      <c r="B9440" s="409" t="s">
        <v>5109</v>
      </c>
      <c r="C9440" s="408" t="s">
        <v>29</v>
      </c>
      <c r="D9440" s="408">
        <v>24.07</v>
      </c>
    </row>
    <row r="9441" spans="1:4" ht="40.5">
      <c r="A9441" s="408">
        <v>96823</v>
      </c>
      <c r="B9441" s="409" t="s">
        <v>5110</v>
      </c>
      <c r="C9441" s="408" t="s">
        <v>29</v>
      </c>
      <c r="D9441" s="408">
        <v>9.9499999999999993</v>
      </c>
    </row>
    <row r="9442" spans="1:4" ht="54">
      <c r="A9442" s="408">
        <v>96824</v>
      </c>
      <c r="B9442" s="409" t="s">
        <v>5111</v>
      </c>
      <c r="C9442" s="408" t="s">
        <v>29</v>
      </c>
      <c r="D9442" s="408">
        <v>11.16</v>
      </c>
    </row>
    <row r="9443" spans="1:4" ht="54">
      <c r="A9443" s="408">
        <v>96825</v>
      </c>
      <c r="B9443" s="409" t="s">
        <v>5112</v>
      </c>
      <c r="C9443" s="408" t="s">
        <v>29</v>
      </c>
      <c r="D9443" s="408">
        <v>14.96</v>
      </c>
    </row>
    <row r="9444" spans="1:4" ht="40.5">
      <c r="A9444" s="408">
        <v>96826</v>
      </c>
      <c r="B9444" s="409" t="s">
        <v>5113</v>
      </c>
      <c r="C9444" s="408" t="s">
        <v>29</v>
      </c>
      <c r="D9444" s="408">
        <v>13.71</v>
      </c>
    </row>
    <row r="9445" spans="1:4" ht="54">
      <c r="A9445" s="408">
        <v>96827</v>
      </c>
      <c r="B9445" s="409" t="s">
        <v>5114</v>
      </c>
      <c r="C9445" s="408" t="s">
        <v>29</v>
      </c>
      <c r="D9445" s="408">
        <v>14.2</v>
      </c>
    </row>
    <row r="9446" spans="1:4" ht="54">
      <c r="A9446" s="408">
        <v>96828</v>
      </c>
      <c r="B9446" s="409" t="s">
        <v>5115</v>
      </c>
      <c r="C9446" s="408" t="s">
        <v>29</v>
      </c>
      <c r="D9446" s="408">
        <v>17.68</v>
      </c>
    </row>
    <row r="9447" spans="1:4" ht="54">
      <c r="A9447" s="408">
        <v>96829</v>
      </c>
      <c r="B9447" s="409" t="s">
        <v>5116</v>
      </c>
      <c r="C9447" s="408" t="s">
        <v>29</v>
      </c>
      <c r="D9447" s="408">
        <v>13.69</v>
      </c>
    </row>
    <row r="9448" spans="1:4" ht="40.5">
      <c r="A9448" s="408">
        <v>96830</v>
      </c>
      <c r="B9448" s="409" t="s">
        <v>5117</v>
      </c>
      <c r="C9448" s="408" t="s">
        <v>29</v>
      </c>
      <c r="D9448" s="408">
        <v>19.73</v>
      </c>
    </row>
    <row r="9449" spans="1:4" ht="54">
      <c r="A9449" s="408">
        <v>96831</v>
      </c>
      <c r="B9449" s="409" t="s">
        <v>5118</v>
      </c>
      <c r="C9449" s="408" t="s">
        <v>29</v>
      </c>
      <c r="D9449" s="408">
        <v>16.22</v>
      </c>
    </row>
    <row r="9450" spans="1:4" ht="54">
      <c r="A9450" s="408">
        <v>96832</v>
      </c>
      <c r="B9450" s="409" t="s">
        <v>5119</v>
      </c>
      <c r="C9450" s="408" t="s">
        <v>29</v>
      </c>
      <c r="D9450" s="408">
        <v>18.64</v>
      </c>
    </row>
    <row r="9451" spans="1:4" ht="54">
      <c r="A9451" s="408">
        <v>96833</v>
      </c>
      <c r="B9451" s="409" t="s">
        <v>5120</v>
      </c>
      <c r="C9451" s="408" t="s">
        <v>29</v>
      </c>
      <c r="D9451" s="408">
        <v>17.5</v>
      </c>
    </row>
    <row r="9452" spans="1:4" ht="40.5">
      <c r="A9452" s="408">
        <v>96834</v>
      </c>
      <c r="B9452" s="409" t="s">
        <v>5121</v>
      </c>
      <c r="C9452" s="408" t="s">
        <v>29</v>
      </c>
      <c r="D9452" s="408">
        <v>28.63</v>
      </c>
    </row>
    <row r="9453" spans="1:4" ht="54">
      <c r="A9453" s="408">
        <v>96835</v>
      </c>
      <c r="B9453" s="409" t="s">
        <v>5122</v>
      </c>
      <c r="C9453" s="408" t="s">
        <v>29</v>
      </c>
      <c r="D9453" s="408">
        <v>24.86</v>
      </c>
    </row>
    <row r="9454" spans="1:4" ht="54">
      <c r="A9454" s="408">
        <v>96836</v>
      </c>
      <c r="B9454" s="409" t="s">
        <v>5123</v>
      </c>
      <c r="C9454" s="408" t="s">
        <v>29</v>
      </c>
      <c r="D9454" s="408">
        <v>26.43</v>
      </c>
    </row>
    <row r="9455" spans="1:4" ht="54">
      <c r="A9455" s="408">
        <v>96837</v>
      </c>
      <c r="B9455" s="409" t="s">
        <v>5124</v>
      </c>
      <c r="C9455" s="408" t="s">
        <v>29</v>
      </c>
      <c r="D9455" s="408">
        <v>14.81</v>
      </c>
    </row>
    <row r="9456" spans="1:4" ht="67.5">
      <c r="A9456" s="408">
        <v>96838</v>
      </c>
      <c r="B9456" s="409" t="s">
        <v>5125</v>
      </c>
      <c r="C9456" s="408" t="s">
        <v>29</v>
      </c>
      <c r="D9456" s="408">
        <v>13.69</v>
      </c>
    </row>
    <row r="9457" spans="1:4" ht="67.5">
      <c r="A9457" s="408">
        <v>96839</v>
      </c>
      <c r="B9457" s="409" t="s">
        <v>5126</v>
      </c>
      <c r="C9457" s="408" t="s">
        <v>29</v>
      </c>
      <c r="D9457" s="408">
        <v>13.49</v>
      </c>
    </row>
    <row r="9458" spans="1:4" ht="54">
      <c r="A9458" s="408">
        <v>96840</v>
      </c>
      <c r="B9458" s="409" t="s">
        <v>5127</v>
      </c>
      <c r="C9458" s="408" t="s">
        <v>29</v>
      </c>
      <c r="D9458" s="408">
        <v>17.329999999999998</v>
      </c>
    </row>
    <row r="9459" spans="1:4" ht="67.5">
      <c r="A9459" s="408">
        <v>96841</v>
      </c>
      <c r="B9459" s="409" t="s">
        <v>5128</v>
      </c>
      <c r="C9459" s="408" t="s">
        <v>29</v>
      </c>
      <c r="D9459" s="408">
        <v>15.31</v>
      </c>
    </row>
    <row r="9460" spans="1:4" ht="67.5">
      <c r="A9460" s="408">
        <v>96842</v>
      </c>
      <c r="B9460" s="409" t="s">
        <v>5129</v>
      </c>
      <c r="C9460" s="408" t="s">
        <v>29</v>
      </c>
      <c r="D9460" s="408">
        <v>19.18</v>
      </c>
    </row>
    <row r="9461" spans="1:4" ht="67.5">
      <c r="A9461" s="408">
        <v>96843</v>
      </c>
      <c r="B9461" s="409" t="s">
        <v>5130</v>
      </c>
      <c r="C9461" s="408" t="s">
        <v>29</v>
      </c>
      <c r="D9461" s="408">
        <v>18.489999999999998</v>
      </c>
    </row>
    <row r="9462" spans="1:4" ht="54">
      <c r="A9462" s="408">
        <v>96844</v>
      </c>
      <c r="B9462" s="409" t="s">
        <v>5131</v>
      </c>
      <c r="C9462" s="408" t="s">
        <v>29</v>
      </c>
      <c r="D9462" s="408">
        <v>24.8</v>
      </c>
    </row>
    <row r="9463" spans="1:4" ht="54">
      <c r="A9463" s="408">
        <v>96845</v>
      </c>
      <c r="B9463" s="409" t="s">
        <v>5132</v>
      </c>
      <c r="C9463" s="408" t="s">
        <v>29</v>
      </c>
      <c r="D9463" s="408">
        <v>26.7</v>
      </c>
    </row>
    <row r="9464" spans="1:4" ht="67.5">
      <c r="A9464" s="408">
        <v>96846</v>
      </c>
      <c r="B9464" s="409" t="s">
        <v>5133</v>
      </c>
      <c r="C9464" s="408" t="s">
        <v>29</v>
      </c>
      <c r="D9464" s="408">
        <v>21.3</v>
      </c>
    </row>
    <row r="9465" spans="1:4" ht="67.5">
      <c r="A9465" s="408">
        <v>96847</v>
      </c>
      <c r="B9465" s="409" t="s">
        <v>5134</v>
      </c>
      <c r="C9465" s="408" t="s">
        <v>29</v>
      </c>
      <c r="D9465" s="408">
        <v>23.28</v>
      </c>
    </row>
    <row r="9466" spans="1:4" ht="54">
      <c r="A9466" s="408">
        <v>96848</v>
      </c>
      <c r="B9466" s="409" t="s">
        <v>5135</v>
      </c>
      <c r="C9466" s="408" t="s">
        <v>29</v>
      </c>
      <c r="D9466" s="408">
        <v>34.520000000000003</v>
      </c>
    </row>
    <row r="9467" spans="1:4" ht="40.5">
      <c r="A9467" s="408">
        <v>96849</v>
      </c>
      <c r="B9467" s="409" t="s">
        <v>5136</v>
      </c>
      <c r="C9467" s="408" t="s">
        <v>29</v>
      </c>
      <c r="D9467" s="408">
        <v>12.65</v>
      </c>
    </row>
    <row r="9468" spans="1:4" ht="54">
      <c r="A9468" s="408">
        <v>96850</v>
      </c>
      <c r="B9468" s="409" t="s">
        <v>5137</v>
      </c>
      <c r="C9468" s="408" t="s">
        <v>29</v>
      </c>
      <c r="D9468" s="408">
        <v>14.67</v>
      </c>
    </row>
    <row r="9469" spans="1:4" ht="54">
      <c r="A9469" s="408">
        <v>96851</v>
      </c>
      <c r="B9469" s="409" t="s">
        <v>5138</v>
      </c>
      <c r="C9469" s="408" t="s">
        <v>29</v>
      </c>
      <c r="D9469" s="408">
        <v>19.190000000000001</v>
      </c>
    </row>
    <row r="9470" spans="1:4" ht="40.5">
      <c r="A9470" s="408">
        <v>96852</v>
      </c>
      <c r="B9470" s="409" t="s">
        <v>5139</v>
      </c>
      <c r="C9470" s="408" t="s">
        <v>29</v>
      </c>
      <c r="D9470" s="408">
        <v>16.739999999999998</v>
      </c>
    </row>
    <row r="9471" spans="1:4" ht="54">
      <c r="A9471" s="408">
        <v>96853</v>
      </c>
      <c r="B9471" s="409" t="s">
        <v>5140</v>
      </c>
      <c r="C9471" s="408" t="s">
        <v>29</v>
      </c>
      <c r="D9471" s="408">
        <v>18.71</v>
      </c>
    </row>
    <row r="9472" spans="1:4" ht="54">
      <c r="A9472" s="408">
        <v>96854</v>
      </c>
      <c r="B9472" s="409" t="s">
        <v>5141</v>
      </c>
      <c r="C9472" s="408" t="s">
        <v>29</v>
      </c>
      <c r="D9472" s="408">
        <v>22.21</v>
      </c>
    </row>
    <row r="9473" spans="1:4" ht="40.5">
      <c r="A9473" s="408">
        <v>96855</v>
      </c>
      <c r="B9473" s="409" t="s">
        <v>5142</v>
      </c>
      <c r="C9473" s="408" t="s">
        <v>29</v>
      </c>
      <c r="D9473" s="408">
        <v>20.74</v>
      </c>
    </row>
    <row r="9474" spans="1:4" ht="54">
      <c r="A9474" s="408">
        <v>96856</v>
      </c>
      <c r="B9474" s="409" t="s">
        <v>5143</v>
      </c>
      <c r="C9474" s="408" t="s">
        <v>29</v>
      </c>
      <c r="D9474" s="408">
        <v>21.03</v>
      </c>
    </row>
    <row r="9475" spans="1:4" ht="54">
      <c r="A9475" s="408">
        <v>96857</v>
      </c>
      <c r="B9475" s="409" t="s">
        <v>5144</v>
      </c>
      <c r="C9475" s="408" t="s">
        <v>29</v>
      </c>
      <c r="D9475" s="408">
        <v>32.85</v>
      </c>
    </row>
    <row r="9476" spans="1:4" ht="40.5">
      <c r="A9476" s="408">
        <v>96858</v>
      </c>
      <c r="B9476" s="409" t="s">
        <v>5145</v>
      </c>
      <c r="C9476" s="408" t="s">
        <v>29</v>
      </c>
      <c r="D9476" s="408">
        <v>33.450000000000003</v>
      </c>
    </row>
    <row r="9477" spans="1:4" ht="54">
      <c r="A9477" s="408">
        <v>96859</v>
      </c>
      <c r="B9477" s="409" t="s">
        <v>5146</v>
      </c>
      <c r="C9477" s="408" t="s">
        <v>29</v>
      </c>
      <c r="D9477" s="408">
        <v>41.14</v>
      </c>
    </row>
    <row r="9478" spans="1:4" ht="40.5">
      <c r="A9478" s="408">
        <v>96860</v>
      </c>
      <c r="B9478" s="409" t="s">
        <v>5147</v>
      </c>
      <c r="C9478" s="408" t="s">
        <v>29</v>
      </c>
      <c r="D9478" s="408">
        <v>17.37</v>
      </c>
    </row>
    <row r="9479" spans="1:4" ht="54">
      <c r="A9479" s="408">
        <v>96861</v>
      </c>
      <c r="B9479" s="409" t="s">
        <v>5148</v>
      </c>
      <c r="C9479" s="408" t="s">
        <v>29</v>
      </c>
      <c r="D9479" s="408">
        <v>18.649999999999999</v>
      </c>
    </row>
    <row r="9480" spans="1:4" ht="40.5">
      <c r="A9480" s="408">
        <v>96862</v>
      </c>
      <c r="B9480" s="409" t="s">
        <v>5149</v>
      </c>
      <c r="C9480" s="408" t="s">
        <v>29</v>
      </c>
      <c r="D9480" s="408">
        <v>20.9</v>
      </c>
    </row>
    <row r="9481" spans="1:4" ht="54">
      <c r="A9481" s="408">
        <v>96863</v>
      </c>
      <c r="B9481" s="409" t="s">
        <v>5150</v>
      </c>
      <c r="C9481" s="408" t="s">
        <v>29</v>
      </c>
      <c r="D9481" s="408">
        <v>20.69</v>
      </c>
    </row>
    <row r="9482" spans="1:4" ht="40.5">
      <c r="A9482" s="408">
        <v>96864</v>
      </c>
      <c r="B9482" s="409" t="s">
        <v>5151</v>
      </c>
      <c r="C9482" s="408" t="s">
        <v>29</v>
      </c>
      <c r="D9482" s="408">
        <v>32.159999999999997</v>
      </c>
    </row>
    <row r="9483" spans="1:4" ht="54">
      <c r="A9483" s="408">
        <v>96865</v>
      </c>
      <c r="B9483" s="409" t="s">
        <v>5152</v>
      </c>
      <c r="C9483" s="408" t="s">
        <v>29</v>
      </c>
      <c r="D9483" s="408">
        <v>31.54</v>
      </c>
    </row>
    <row r="9484" spans="1:4" ht="40.5">
      <c r="A9484" s="408">
        <v>96866</v>
      </c>
      <c r="B9484" s="409" t="s">
        <v>5153</v>
      </c>
      <c r="C9484" s="408" t="s">
        <v>29</v>
      </c>
      <c r="D9484" s="408">
        <v>42.13</v>
      </c>
    </row>
    <row r="9485" spans="1:4" ht="54">
      <c r="A9485" s="408">
        <v>96867</v>
      </c>
      <c r="B9485" s="409" t="s">
        <v>5154</v>
      </c>
      <c r="C9485" s="408" t="s">
        <v>29</v>
      </c>
      <c r="D9485" s="408">
        <v>48.58</v>
      </c>
    </row>
    <row r="9486" spans="1:4" ht="40.5">
      <c r="A9486" s="408">
        <v>96868</v>
      </c>
      <c r="B9486" s="409" t="s">
        <v>5155</v>
      </c>
      <c r="C9486" s="408" t="s">
        <v>29</v>
      </c>
      <c r="D9486" s="408">
        <v>19.45</v>
      </c>
    </row>
    <row r="9487" spans="1:4" ht="40.5">
      <c r="A9487" s="408">
        <v>96869</v>
      </c>
      <c r="B9487" s="409" t="s">
        <v>5156</v>
      </c>
      <c r="C9487" s="408" t="s">
        <v>29</v>
      </c>
      <c r="D9487" s="408">
        <v>23.22</v>
      </c>
    </row>
    <row r="9488" spans="1:4" ht="40.5">
      <c r="A9488" s="408">
        <v>96870</v>
      </c>
      <c r="B9488" s="409" t="s">
        <v>5157</v>
      </c>
      <c r="C9488" s="408" t="s">
        <v>29</v>
      </c>
      <c r="D9488" s="408">
        <v>36.22</v>
      </c>
    </row>
    <row r="9489" spans="1:4" ht="40.5">
      <c r="A9489" s="408">
        <v>96871</v>
      </c>
      <c r="B9489" s="409" t="s">
        <v>5158</v>
      </c>
      <c r="C9489" s="408" t="s">
        <v>29</v>
      </c>
      <c r="D9489" s="408">
        <v>52.2</v>
      </c>
    </row>
    <row r="9490" spans="1:4" ht="67.5">
      <c r="A9490" s="408">
        <v>96872</v>
      </c>
      <c r="B9490" s="409" t="s">
        <v>5159</v>
      </c>
      <c r="C9490" s="408" t="s">
        <v>29</v>
      </c>
      <c r="D9490" s="408">
        <v>50.71</v>
      </c>
    </row>
    <row r="9491" spans="1:4" ht="67.5">
      <c r="A9491" s="408">
        <v>96873</v>
      </c>
      <c r="B9491" s="409" t="s">
        <v>5160</v>
      </c>
      <c r="C9491" s="408" t="s">
        <v>29</v>
      </c>
      <c r="D9491" s="408">
        <v>57.83</v>
      </c>
    </row>
    <row r="9492" spans="1:4" ht="67.5">
      <c r="A9492" s="408">
        <v>96874</v>
      </c>
      <c r="B9492" s="409" t="s">
        <v>5161</v>
      </c>
      <c r="C9492" s="408" t="s">
        <v>29</v>
      </c>
      <c r="D9492" s="408">
        <v>61.67</v>
      </c>
    </row>
    <row r="9493" spans="1:4" ht="67.5">
      <c r="A9493" s="408">
        <v>96875</v>
      </c>
      <c r="B9493" s="409" t="s">
        <v>5162</v>
      </c>
      <c r="C9493" s="408" t="s">
        <v>29</v>
      </c>
      <c r="D9493" s="408">
        <v>73.12</v>
      </c>
    </row>
    <row r="9494" spans="1:4" ht="54">
      <c r="A9494" s="408">
        <v>96876</v>
      </c>
      <c r="B9494" s="409" t="s">
        <v>5163</v>
      </c>
      <c r="C9494" s="408" t="s">
        <v>29</v>
      </c>
      <c r="D9494" s="408">
        <v>123.22</v>
      </c>
    </row>
    <row r="9495" spans="1:4" ht="54">
      <c r="A9495" s="408">
        <v>96877</v>
      </c>
      <c r="B9495" s="409" t="s">
        <v>5164</v>
      </c>
      <c r="C9495" s="408" t="s">
        <v>29</v>
      </c>
      <c r="D9495" s="408">
        <v>131.53</v>
      </c>
    </row>
    <row r="9496" spans="1:4" ht="54">
      <c r="A9496" s="408">
        <v>96878</v>
      </c>
      <c r="B9496" s="409" t="s">
        <v>5165</v>
      </c>
      <c r="C9496" s="408" t="s">
        <v>29</v>
      </c>
      <c r="D9496" s="408">
        <v>133.08000000000001</v>
      </c>
    </row>
    <row r="9497" spans="1:4" ht="54">
      <c r="A9497" s="408">
        <v>96879</v>
      </c>
      <c r="B9497" s="409" t="s">
        <v>5166</v>
      </c>
      <c r="C9497" s="408" t="s">
        <v>29</v>
      </c>
      <c r="D9497" s="408">
        <v>134.28</v>
      </c>
    </row>
    <row r="9498" spans="1:4" ht="54">
      <c r="A9498" s="408">
        <v>96880</v>
      </c>
      <c r="B9498" s="409" t="s">
        <v>5167</v>
      </c>
      <c r="C9498" s="408" t="s">
        <v>29</v>
      </c>
      <c r="D9498" s="408">
        <v>152.88</v>
      </c>
    </row>
    <row r="9499" spans="1:4" ht="54">
      <c r="A9499" s="408">
        <v>96881</v>
      </c>
      <c r="B9499" s="409" t="s">
        <v>5168</v>
      </c>
      <c r="C9499" s="408" t="s">
        <v>29</v>
      </c>
      <c r="D9499" s="408">
        <v>161.31</v>
      </c>
    </row>
    <row r="9500" spans="1:4" ht="67.5">
      <c r="A9500" s="408">
        <v>97425</v>
      </c>
      <c r="B9500" s="409" t="s">
        <v>6240</v>
      </c>
      <c r="C9500" s="408" t="s">
        <v>29</v>
      </c>
      <c r="D9500" s="408">
        <v>17.149999999999999</v>
      </c>
    </row>
    <row r="9501" spans="1:4" ht="67.5">
      <c r="A9501" s="408">
        <v>97426</v>
      </c>
      <c r="B9501" s="409" t="s">
        <v>6241</v>
      </c>
      <c r="C9501" s="408" t="s">
        <v>29</v>
      </c>
      <c r="D9501" s="408">
        <v>20.16</v>
      </c>
    </row>
    <row r="9502" spans="1:4" ht="67.5">
      <c r="A9502" s="408">
        <v>97427</v>
      </c>
      <c r="B9502" s="409" t="s">
        <v>6242</v>
      </c>
      <c r="C9502" s="408" t="s">
        <v>29</v>
      </c>
      <c r="D9502" s="408">
        <v>22.43</v>
      </c>
    </row>
    <row r="9503" spans="1:4" ht="67.5">
      <c r="A9503" s="408">
        <v>97428</v>
      </c>
      <c r="B9503" s="409" t="s">
        <v>6243</v>
      </c>
      <c r="C9503" s="408" t="s">
        <v>29</v>
      </c>
      <c r="D9503" s="408">
        <v>27.7</v>
      </c>
    </row>
    <row r="9504" spans="1:4" ht="67.5">
      <c r="A9504" s="408">
        <v>97429</v>
      </c>
      <c r="B9504" s="409" t="s">
        <v>6244</v>
      </c>
      <c r="C9504" s="408" t="s">
        <v>29</v>
      </c>
      <c r="D9504" s="408">
        <v>32.56</v>
      </c>
    </row>
    <row r="9505" spans="1:4" ht="54">
      <c r="A9505" s="408">
        <v>97430</v>
      </c>
      <c r="B9505" s="409" t="s">
        <v>6245</v>
      </c>
      <c r="C9505" s="408" t="s">
        <v>29</v>
      </c>
      <c r="D9505" s="408">
        <v>24.91</v>
      </c>
    </row>
    <row r="9506" spans="1:4" ht="54">
      <c r="A9506" s="408">
        <v>97431</v>
      </c>
      <c r="B9506" s="409" t="s">
        <v>6246</v>
      </c>
      <c r="C9506" s="408" t="s">
        <v>29</v>
      </c>
      <c r="D9506" s="408">
        <v>27.88</v>
      </c>
    </row>
    <row r="9507" spans="1:4" ht="54">
      <c r="A9507" s="408">
        <v>97432</v>
      </c>
      <c r="B9507" s="409" t="s">
        <v>6247</v>
      </c>
      <c r="C9507" s="408" t="s">
        <v>29</v>
      </c>
      <c r="D9507" s="408">
        <v>31.48</v>
      </c>
    </row>
    <row r="9508" spans="1:4" ht="54">
      <c r="A9508" s="408">
        <v>97433</v>
      </c>
      <c r="B9508" s="409" t="s">
        <v>12176</v>
      </c>
      <c r="C9508" s="408" t="s">
        <v>29</v>
      </c>
      <c r="D9508" s="408">
        <v>55.1</v>
      </c>
    </row>
    <row r="9509" spans="1:4" ht="54">
      <c r="A9509" s="408">
        <v>97434</v>
      </c>
      <c r="B9509" s="409" t="s">
        <v>6248</v>
      </c>
      <c r="C9509" s="408" t="s">
        <v>29</v>
      </c>
      <c r="D9509" s="408">
        <v>56.07</v>
      </c>
    </row>
    <row r="9510" spans="1:4" ht="54">
      <c r="A9510" s="408">
        <v>97435</v>
      </c>
      <c r="B9510" s="409" t="s">
        <v>6249</v>
      </c>
      <c r="C9510" s="408" t="s">
        <v>29</v>
      </c>
      <c r="D9510" s="408">
        <v>64.400000000000006</v>
      </c>
    </row>
    <row r="9511" spans="1:4" ht="54">
      <c r="A9511" s="408">
        <v>97436</v>
      </c>
      <c r="B9511" s="409" t="s">
        <v>12177</v>
      </c>
      <c r="C9511" s="408" t="s">
        <v>29</v>
      </c>
      <c r="D9511" s="408">
        <v>66.260000000000005</v>
      </c>
    </row>
    <row r="9512" spans="1:4" ht="54">
      <c r="A9512" s="408">
        <v>97437</v>
      </c>
      <c r="B9512" s="409" t="s">
        <v>6250</v>
      </c>
      <c r="C9512" s="408" t="s">
        <v>29</v>
      </c>
      <c r="D9512" s="408">
        <v>73.66</v>
      </c>
    </row>
    <row r="9513" spans="1:4" ht="54">
      <c r="A9513" s="408">
        <v>97438</v>
      </c>
      <c r="B9513" s="409" t="s">
        <v>6251</v>
      </c>
      <c r="C9513" s="408" t="s">
        <v>29</v>
      </c>
      <c r="D9513" s="408">
        <v>75.650000000000006</v>
      </c>
    </row>
    <row r="9514" spans="1:4" ht="40.5">
      <c r="A9514" s="408">
        <v>97439</v>
      </c>
      <c r="B9514" s="409" t="s">
        <v>6252</v>
      </c>
      <c r="C9514" s="408" t="s">
        <v>29</v>
      </c>
      <c r="D9514" s="408">
        <v>82.75</v>
      </c>
    </row>
    <row r="9515" spans="1:4" ht="40.5">
      <c r="A9515" s="408">
        <v>97440</v>
      </c>
      <c r="B9515" s="409" t="s">
        <v>6253</v>
      </c>
      <c r="C9515" s="408" t="s">
        <v>29</v>
      </c>
      <c r="D9515" s="408">
        <v>99.01</v>
      </c>
    </row>
    <row r="9516" spans="1:4" ht="40.5">
      <c r="A9516" s="408">
        <v>97442</v>
      </c>
      <c r="B9516" s="409" t="s">
        <v>6254</v>
      </c>
      <c r="C9516" s="408" t="s">
        <v>29</v>
      </c>
      <c r="D9516" s="408">
        <v>109.48</v>
      </c>
    </row>
    <row r="9517" spans="1:4" ht="40.5">
      <c r="A9517" s="408">
        <v>97443</v>
      </c>
      <c r="B9517" s="409" t="s">
        <v>6255</v>
      </c>
      <c r="C9517" s="408" t="s">
        <v>29</v>
      </c>
      <c r="D9517" s="408">
        <v>59.6</v>
      </c>
    </row>
    <row r="9518" spans="1:4" ht="54">
      <c r="A9518" s="408">
        <v>97444</v>
      </c>
      <c r="B9518" s="409" t="s">
        <v>12178</v>
      </c>
      <c r="C9518" s="408" t="s">
        <v>29</v>
      </c>
      <c r="D9518" s="408">
        <v>68.930000000000007</v>
      </c>
    </row>
    <row r="9519" spans="1:4" ht="40.5">
      <c r="A9519" s="408">
        <v>97446</v>
      </c>
      <c r="B9519" s="409" t="s">
        <v>6256</v>
      </c>
      <c r="C9519" s="408" t="s">
        <v>29</v>
      </c>
      <c r="D9519" s="408">
        <v>114.87</v>
      </c>
    </row>
    <row r="9520" spans="1:4" ht="54">
      <c r="A9520" s="408">
        <v>97447</v>
      </c>
      <c r="B9520" s="409" t="s">
        <v>6257</v>
      </c>
      <c r="C9520" s="408" t="s">
        <v>29</v>
      </c>
      <c r="D9520" s="408">
        <v>114.87</v>
      </c>
    </row>
    <row r="9521" spans="1:4" ht="40.5">
      <c r="A9521" s="408">
        <v>97449</v>
      </c>
      <c r="B9521" s="409" t="s">
        <v>12179</v>
      </c>
      <c r="C9521" s="408" t="s">
        <v>29</v>
      </c>
      <c r="D9521" s="408">
        <v>122.52</v>
      </c>
    </row>
    <row r="9522" spans="1:4" ht="54">
      <c r="A9522" s="408">
        <v>97450</v>
      </c>
      <c r="B9522" s="409" t="s">
        <v>6258</v>
      </c>
      <c r="C9522" s="408" t="s">
        <v>29</v>
      </c>
      <c r="D9522" s="408">
        <v>147.94999999999999</v>
      </c>
    </row>
    <row r="9523" spans="1:4" ht="54">
      <c r="A9523" s="408">
        <v>97452</v>
      </c>
      <c r="B9523" s="409" t="s">
        <v>12180</v>
      </c>
      <c r="C9523" s="408" t="s">
        <v>29</v>
      </c>
      <c r="D9523" s="408">
        <v>97.1</v>
      </c>
    </row>
    <row r="9524" spans="1:4" ht="54">
      <c r="A9524" s="408">
        <v>97453</v>
      </c>
      <c r="B9524" s="409" t="s">
        <v>12181</v>
      </c>
      <c r="C9524" s="408" t="s">
        <v>29</v>
      </c>
      <c r="D9524" s="408">
        <v>102.43</v>
      </c>
    </row>
    <row r="9525" spans="1:4" ht="54">
      <c r="A9525" s="408">
        <v>97454</v>
      </c>
      <c r="B9525" s="409" t="s">
        <v>12182</v>
      </c>
      <c r="C9525" s="408" t="s">
        <v>29</v>
      </c>
      <c r="D9525" s="408">
        <v>158.97999999999999</v>
      </c>
    </row>
    <row r="9526" spans="1:4" ht="54">
      <c r="A9526" s="408">
        <v>97455</v>
      </c>
      <c r="B9526" s="409" t="s">
        <v>12183</v>
      </c>
      <c r="C9526" s="408" t="s">
        <v>29</v>
      </c>
      <c r="D9526" s="408">
        <v>167.5</v>
      </c>
    </row>
    <row r="9527" spans="1:4" ht="54">
      <c r="A9527" s="408">
        <v>97456</v>
      </c>
      <c r="B9527" s="409" t="s">
        <v>12184</v>
      </c>
      <c r="C9527" s="408" t="s">
        <v>29</v>
      </c>
      <c r="D9527" s="408">
        <v>346.59</v>
      </c>
    </row>
    <row r="9528" spans="1:4" ht="54">
      <c r="A9528" s="408">
        <v>97457</v>
      </c>
      <c r="B9528" s="409" t="s">
        <v>12185</v>
      </c>
      <c r="C9528" s="408" t="s">
        <v>29</v>
      </c>
      <c r="D9528" s="408">
        <v>308.36</v>
      </c>
    </row>
    <row r="9529" spans="1:4" ht="40.5">
      <c r="A9529" s="408">
        <v>97458</v>
      </c>
      <c r="B9529" s="409" t="s">
        <v>6259</v>
      </c>
      <c r="C9529" s="408" t="s">
        <v>29</v>
      </c>
      <c r="D9529" s="408">
        <v>150.88</v>
      </c>
    </row>
    <row r="9530" spans="1:4" ht="40.5">
      <c r="A9530" s="408">
        <v>97459</v>
      </c>
      <c r="B9530" s="409" t="s">
        <v>6260</v>
      </c>
      <c r="C9530" s="408" t="s">
        <v>29</v>
      </c>
      <c r="D9530" s="408">
        <v>250.21</v>
      </c>
    </row>
    <row r="9531" spans="1:4" ht="40.5">
      <c r="A9531" s="408">
        <v>97460</v>
      </c>
      <c r="B9531" s="409" t="s">
        <v>6261</v>
      </c>
      <c r="C9531" s="408" t="s">
        <v>29</v>
      </c>
      <c r="D9531" s="408">
        <v>377.74</v>
      </c>
    </row>
    <row r="9532" spans="1:4" ht="54">
      <c r="A9532" s="408">
        <v>97461</v>
      </c>
      <c r="B9532" s="409" t="s">
        <v>12186</v>
      </c>
      <c r="C9532" s="408" t="s">
        <v>29</v>
      </c>
      <c r="D9532" s="408">
        <v>18.600000000000001</v>
      </c>
    </row>
    <row r="9533" spans="1:4" ht="67.5">
      <c r="A9533" s="408">
        <v>97462</v>
      </c>
      <c r="B9533" s="409" t="s">
        <v>12187</v>
      </c>
      <c r="C9533" s="408" t="s">
        <v>29</v>
      </c>
      <c r="D9533" s="408">
        <v>15.87</v>
      </c>
    </row>
    <row r="9534" spans="1:4" ht="54">
      <c r="A9534" s="408">
        <v>97464</v>
      </c>
      <c r="B9534" s="409" t="s">
        <v>12188</v>
      </c>
      <c r="C9534" s="408" t="s">
        <v>29</v>
      </c>
      <c r="D9534" s="408">
        <v>26.47</v>
      </c>
    </row>
    <row r="9535" spans="1:4" ht="67.5">
      <c r="A9535" s="408">
        <v>97465</v>
      </c>
      <c r="B9535" s="409" t="s">
        <v>12189</v>
      </c>
      <c r="C9535" s="408" t="s">
        <v>29</v>
      </c>
      <c r="D9535" s="408">
        <v>31.09</v>
      </c>
    </row>
    <row r="9536" spans="1:4" ht="54">
      <c r="A9536" s="408">
        <v>97467</v>
      </c>
      <c r="B9536" s="409" t="s">
        <v>12190</v>
      </c>
      <c r="C9536" s="408" t="s">
        <v>29</v>
      </c>
      <c r="D9536" s="408">
        <v>33.549999999999997</v>
      </c>
    </row>
    <row r="9537" spans="1:4" ht="67.5">
      <c r="A9537" s="408">
        <v>97468</v>
      </c>
      <c r="B9537" s="409" t="s">
        <v>12191</v>
      </c>
      <c r="C9537" s="408" t="s">
        <v>29</v>
      </c>
      <c r="D9537" s="408">
        <v>39.450000000000003</v>
      </c>
    </row>
    <row r="9538" spans="1:4" ht="54">
      <c r="A9538" s="408">
        <v>97470</v>
      </c>
      <c r="B9538" s="409" t="s">
        <v>12192</v>
      </c>
      <c r="C9538" s="408" t="s">
        <v>29</v>
      </c>
      <c r="D9538" s="408">
        <v>48.81</v>
      </c>
    </row>
    <row r="9539" spans="1:4" ht="67.5">
      <c r="A9539" s="408">
        <v>97471</v>
      </c>
      <c r="B9539" s="409" t="s">
        <v>12193</v>
      </c>
      <c r="C9539" s="408" t="s">
        <v>29</v>
      </c>
      <c r="D9539" s="408">
        <v>58.14</v>
      </c>
    </row>
    <row r="9540" spans="1:4" ht="54">
      <c r="A9540" s="408">
        <v>97474</v>
      </c>
      <c r="B9540" s="409" t="s">
        <v>12194</v>
      </c>
      <c r="C9540" s="408" t="s">
        <v>29</v>
      </c>
      <c r="D9540" s="408">
        <v>87.05</v>
      </c>
    </row>
    <row r="9541" spans="1:4" ht="67.5">
      <c r="A9541" s="408">
        <v>97475</v>
      </c>
      <c r="B9541" s="409" t="s">
        <v>12195</v>
      </c>
      <c r="C9541" s="408" t="s">
        <v>29</v>
      </c>
      <c r="D9541" s="408">
        <v>105.92</v>
      </c>
    </row>
    <row r="9542" spans="1:4" ht="54">
      <c r="A9542" s="408">
        <v>97477</v>
      </c>
      <c r="B9542" s="409" t="s">
        <v>12196</v>
      </c>
      <c r="C9542" s="408" t="s">
        <v>29</v>
      </c>
      <c r="D9542" s="408">
        <v>115.42</v>
      </c>
    </row>
    <row r="9543" spans="1:4" ht="67.5">
      <c r="A9543" s="408">
        <v>97478</v>
      </c>
      <c r="B9543" s="409" t="s">
        <v>12197</v>
      </c>
      <c r="C9543" s="408" t="s">
        <v>29</v>
      </c>
      <c r="D9543" s="408">
        <v>140.85</v>
      </c>
    </row>
    <row r="9544" spans="1:4" ht="54">
      <c r="A9544" s="408">
        <v>97479</v>
      </c>
      <c r="B9544" s="409" t="s">
        <v>12198</v>
      </c>
      <c r="C9544" s="408" t="s">
        <v>29</v>
      </c>
      <c r="D9544" s="408">
        <v>29.81</v>
      </c>
    </row>
    <row r="9545" spans="1:4" ht="54">
      <c r="A9545" s="408">
        <v>97480</v>
      </c>
      <c r="B9545" s="409" t="s">
        <v>12199</v>
      </c>
      <c r="C9545" s="408" t="s">
        <v>29</v>
      </c>
      <c r="D9545" s="408">
        <v>29.81</v>
      </c>
    </row>
    <row r="9546" spans="1:4" ht="54">
      <c r="A9546" s="408">
        <v>97481</v>
      </c>
      <c r="B9546" s="409" t="s">
        <v>12200</v>
      </c>
      <c r="C9546" s="408" t="s">
        <v>29</v>
      </c>
      <c r="D9546" s="408">
        <v>42.67</v>
      </c>
    </row>
    <row r="9547" spans="1:4" ht="54">
      <c r="A9547" s="408">
        <v>97482</v>
      </c>
      <c r="B9547" s="409" t="s">
        <v>12201</v>
      </c>
      <c r="C9547" s="408" t="s">
        <v>29</v>
      </c>
      <c r="D9547" s="408">
        <v>42.67</v>
      </c>
    </row>
    <row r="9548" spans="1:4" ht="54">
      <c r="A9548" s="408">
        <v>97483</v>
      </c>
      <c r="B9548" s="409" t="s">
        <v>6262</v>
      </c>
      <c r="C9548" s="408" t="s">
        <v>29</v>
      </c>
      <c r="D9548" s="408">
        <v>59.16</v>
      </c>
    </row>
    <row r="9549" spans="1:4" ht="54">
      <c r="A9549" s="408">
        <v>97484</v>
      </c>
      <c r="B9549" s="409" t="s">
        <v>6263</v>
      </c>
      <c r="C9549" s="408" t="s">
        <v>29</v>
      </c>
      <c r="D9549" s="408">
        <v>59.16</v>
      </c>
    </row>
    <row r="9550" spans="1:4" ht="54">
      <c r="A9550" s="408">
        <v>97485</v>
      </c>
      <c r="B9550" s="409" t="s">
        <v>6264</v>
      </c>
      <c r="C9550" s="408" t="s">
        <v>29</v>
      </c>
      <c r="D9550" s="408">
        <v>80.94</v>
      </c>
    </row>
    <row r="9551" spans="1:4" ht="54">
      <c r="A9551" s="408">
        <v>97486</v>
      </c>
      <c r="B9551" s="409" t="s">
        <v>6265</v>
      </c>
      <c r="C9551" s="408" t="s">
        <v>29</v>
      </c>
      <c r="D9551" s="408">
        <v>86.27</v>
      </c>
    </row>
    <row r="9552" spans="1:4" ht="54">
      <c r="A9552" s="408">
        <v>97487</v>
      </c>
      <c r="B9552" s="409" t="s">
        <v>6266</v>
      </c>
      <c r="C9552" s="408" t="s">
        <v>29</v>
      </c>
      <c r="D9552" s="408">
        <v>145.57</v>
      </c>
    </row>
    <row r="9553" spans="1:4" ht="54">
      <c r="A9553" s="408">
        <v>97488</v>
      </c>
      <c r="B9553" s="409" t="s">
        <v>6267</v>
      </c>
      <c r="C9553" s="408" t="s">
        <v>29</v>
      </c>
      <c r="D9553" s="408">
        <v>154.09</v>
      </c>
    </row>
    <row r="9554" spans="1:4" ht="54">
      <c r="A9554" s="408">
        <v>97489</v>
      </c>
      <c r="B9554" s="409" t="s">
        <v>6268</v>
      </c>
      <c r="C9554" s="408" t="s">
        <v>29</v>
      </c>
      <c r="D9554" s="408">
        <v>335.91</v>
      </c>
    </row>
    <row r="9555" spans="1:4" ht="54">
      <c r="A9555" s="408">
        <v>97490</v>
      </c>
      <c r="B9555" s="409" t="s">
        <v>6269</v>
      </c>
      <c r="C9555" s="408" t="s">
        <v>29</v>
      </c>
      <c r="D9555" s="408">
        <v>297.68</v>
      </c>
    </row>
    <row r="9556" spans="1:4" ht="54">
      <c r="A9556" s="408">
        <v>97491</v>
      </c>
      <c r="B9556" s="409" t="s">
        <v>6270</v>
      </c>
      <c r="C9556" s="408" t="s">
        <v>29</v>
      </c>
      <c r="D9556" s="408">
        <v>45.38</v>
      </c>
    </row>
    <row r="9557" spans="1:4" ht="54">
      <c r="A9557" s="408">
        <v>97492</v>
      </c>
      <c r="B9557" s="409" t="s">
        <v>6271</v>
      </c>
      <c r="C9557" s="408" t="s">
        <v>29</v>
      </c>
      <c r="D9557" s="408">
        <v>65.8</v>
      </c>
    </row>
    <row r="9558" spans="1:4" ht="54">
      <c r="A9558" s="408">
        <v>97493</v>
      </c>
      <c r="B9558" s="409" t="s">
        <v>6272</v>
      </c>
      <c r="C9558" s="408" t="s">
        <v>29</v>
      </c>
      <c r="D9558" s="408">
        <v>84.65</v>
      </c>
    </row>
    <row r="9559" spans="1:4" ht="54">
      <c r="A9559" s="408">
        <v>97494</v>
      </c>
      <c r="B9559" s="409" t="s">
        <v>6273</v>
      </c>
      <c r="C9559" s="408" t="s">
        <v>29</v>
      </c>
      <c r="D9559" s="408">
        <v>129.29</v>
      </c>
    </row>
    <row r="9560" spans="1:4" ht="54">
      <c r="A9560" s="408">
        <v>97495</v>
      </c>
      <c r="B9560" s="409" t="s">
        <v>6274</v>
      </c>
      <c r="C9560" s="408" t="s">
        <v>29</v>
      </c>
      <c r="D9560" s="408">
        <v>232.31</v>
      </c>
    </row>
    <row r="9561" spans="1:4" ht="54">
      <c r="A9561" s="408">
        <v>97496</v>
      </c>
      <c r="B9561" s="409" t="s">
        <v>6275</v>
      </c>
      <c r="C9561" s="408" t="s">
        <v>29</v>
      </c>
      <c r="D9561" s="408">
        <v>363.52</v>
      </c>
    </row>
    <row r="9562" spans="1:4" ht="54">
      <c r="A9562" s="408">
        <v>97499</v>
      </c>
      <c r="B9562" s="409" t="s">
        <v>6276</v>
      </c>
      <c r="C9562" s="408" t="s">
        <v>29</v>
      </c>
      <c r="D9562" s="408">
        <v>16.850000000000001</v>
      </c>
    </row>
    <row r="9563" spans="1:4" ht="67.5">
      <c r="A9563" s="408">
        <v>97500</v>
      </c>
      <c r="B9563" s="409" t="s">
        <v>6277</v>
      </c>
      <c r="C9563" s="408" t="s">
        <v>29</v>
      </c>
      <c r="D9563" s="408">
        <v>14.12</v>
      </c>
    </row>
    <row r="9564" spans="1:4" ht="54">
      <c r="A9564" s="408">
        <v>97502</v>
      </c>
      <c r="B9564" s="409" t="s">
        <v>6278</v>
      </c>
      <c r="C9564" s="408" t="s">
        <v>29</v>
      </c>
      <c r="D9564" s="408">
        <v>23.24</v>
      </c>
    </row>
    <row r="9565" spans="1:4" ht="67.5">
      <c r="A9565" s="408">
        <v>97503</v>
      </c>
      <c r="B9565" s="409" t="s">
        <v>6279</v>
      </c>
      <c r="C9565" s="408" t="s">
        <v>29</v>
      </c>
      <c r="D9565" s="408">
        <v>28.02</v>
      </c>
    </row>
    <row r="9566" spans="1:4" ht="54">
      <c r="A9566" s="408">
        <v>97505</v>
      </c>
      <c r="B9566" s="409" t="s">
        <v>6280</v>
      </c>
      <c r="C9566" s="408" t="s">
        <v>29</v>
      </c>
      <c r="D9566" s="408">
        <v>29</v>
      </c>
    </row>
    <row r="9567" spans="1:4" ht="67.5">
      <c r="A9567" s="408">
        <v>97506</v>
      </c>
      <c r="B9567" s="409" t="s">
        <v>6281</v>
      </c>
      <c r="C9567" s="408" t="s">
        <v>29</v>
      </c>
      <c r="D9567" s="408">
        <v>34.9</v>
      </c>
    </row>
    <row r="9568" spans="1:4" ht="54">
      <c r="A9568" s="408">
        <v>97508</v>
      </c>
      <c r="B9568" s="409" t="s">
        <v>6282</v>
      </c>
      <c r="C9568" s="408" t="s">
        <v>29</v>
      </c>
      <c r="D9568" s="408">
        <v>42.36</v>
      </c>
    </row>
    <row r="9569" spans="1:4" ht="67.5">
      <c r="A9569" s="408">
        <v>97509</v>
      </c>
      <c r="B9569" s="409" t="s">
        <v>6283</v>
      </c>
      <c r="C9569" s="408" t="s">
        <v>29</v>
      </c>
      <c r="D9569" s="408">
        <v>51.69</v>
      </c>
    </row>
    <row r="9570" spans="1:4" ht="54">
      <c r="A9570" s="408">
        <v>97511</v>
      </c>
      <c r="B9570" s="409" t="s">
        <v>6284</v>
      </c>
      <c r="C9570" s="408" t="s">
        <v>29</v>
      </c>
      <c r="D9570" s="408">
        <v>77.78</v>
      </c>
    </row>
    <row r="9571" spans="1:4" ht="67.5">
      <c r="A9571" s="408">
        <v>97512</v>
      </c>
      <c r="B9571" s="409" t="s">
        <v>6285</v>
      </c>
      <c r="C9571" s="408" t="s">
        <v>29</v>
      </c>
      <c r="D9571" s="408">
        <v>96.65</v>
      </c>
    </row>
    <row r="9572" spans="1:4" ht="54">
      <c r="A9572" s="408">
        <v>97514</v>
      </c>
      <c r="B9572" s="409" t="s">
        <v>6286</v>
      </c>
      <c r="C9572" s="408" t="s">
        <v>29</v>
      </c>
      <c r="D9572" s="408">
        <v>103.24</v>
      </c>
    </row>
    <row r="9573" spans="1:4" ht="67.5">
      <c r="A9573" s="408">
        <v>97515</v>
      </c>
      <c r="B9573" s="409" t="s">
        <v>6287</v>
      </c>
      <c r="C9573" s="408" t="s">
        <v>29</v>
      </c>
      <c r="D9573" s="408">
        <v>128.66999999999999</v>
      </c>
    </row>
    <row r="9574" spans="1:4" ht="54">
      <c r="A9574" s="408">
        <v>97517</v>
      </c>
      <c r="B9574" s="409" t="s">
        <v>6288</v>
      </c>
      <c r="C9574" s="408" t="s">
        <v>29</v>
      </c>
      <c r="D9574" s="408">
        <v>27.2</v>
      </c>
    </row>
    <row r="9575" spans="1:4" ht="54">
      <c r="A9575" s="408">
        <v>97518</v>
      </c>
      <c r="B9575" s="409" t="s">
        <v>6289</v>
      </c>
      <c r="C9575" s="408" t="s">
        <v>29</v>
      </c>
      <c r="D9575" s="408">
        <v>27.2</v>
      </c>
    </row>
    <row r="9576" spans="1:4" ht="54">
      <c r="A9576" s="408">
        <v>97519</v>
      </c>
      <c r="B9576" s="409" t="s">
        <v>6290</v>
      </c>
      <c r="C9576" s="408" t="s">
        <v>29</v>
      </c>
      <c r="D9576" s="408">
        <v>38.08</v>
      </c>
    </row>
    <row r="9577" spans="1:4" ht="54">
      <c r="A9577" s="408">
        <v>97520</v>
      </c>
      <c r="B9577" s="409" t="s">
        <v>6291</v>
      </c>
      <c r="C9577" s="408" t="s">
        <v>29</v>
      </c>
      <c r="D9577" s="408">
        <v>38.08</v>
      </c>
    </row>
    <row r="9578" spans="1:4" ht="54">
      <c r="A9578" s="408">
        <v>97521</v>
      </c>
      <c r="B9578" s="409" t="s">
        <v>6292</v>
      </c>
      <c r="C9578" s="408" t="s">
        <v>29</v>
      </c>
      <c r="D9578" s="408">
        <v>52.3</v>
      </c>
    </row>
    <row r="9579" spans="1:4" ht="54">
      <c r="A9579" s="408">
        <v>97522</v>
      </c>
      <c r="B9579" s="409" t="s">
        <v>6293</v>
      </c>
      <c r="C9579" s="408" t="s">
        <v>29</v>
      </c>
      <c r="D9579" s="408">
        <v>52.3</v>
      </c>
    </row>
    <row r="9580" spans="1:4" ht="54">
      <c r="A9580" s="408">
        <v>97523</v>
      </c>
      <c r="B9580" s="409" t="s">
        <v>6294</v>
      </c>
      <c r="C9580" s="408" t="s">
        <v>29</v>
      </c>
      <c r="D9580" s="408">
        <v>71.28</v>
      </c>
    </row>
    <row r="9581" spans="1:4" ht="54">
      <c r="A9581" s="408">
        <v>97524</v>
      </c>
      <c r="B9581" s="409" t="s">
        <v>6295</v>
      </c>
      <c r="C9581" s="408" t="s">
        <v>29</v>
      </c>
      <c r="D9581" s="408">
        <v>76.61</v>
      </c>
    </row>
    <row r="9582" spans="1:4" ht="54">
      <c r="A9582" s="408">
        <v>97525</v>
      </c>
      <c r="B9582" s="409" t="s">
        <v>6296</v>
      </c>
      <c r="C9582" s="408" t="s">
        <v>29</v>
      </c>
      <c r="D9582" s="408">
        <v>131.61000000000001</v>
      </c>
    </row>
    <row r="9583" spans="1:4" ht="54">
      <c r="A9583" s="408">
        <v>97526</v>
      </c>
      <c r="B9583" s="409" t="s">
        <v>6297</v>
      </c>
      <c r="C9583" s="408" t="s">
        <v>29</v>
      </c>
      <c r="D9583" s="408">
        <v>140.13</v>
      </c>
    </row>
    <row r="9584" spans="1:4" ht="54">
      <c r="A9584" s="408">
        <v>97527</v>
      </c>
      <c r="B9584" s="409" t="s">
        <v>6298</v>
      </c>
      <c r="C9584" s="408" t="s">
        <v>29</v>
      </c>
      <c r="D9584" s="408">
        <v>317.69</v>
      </c>
    </row>
    <row r="9585" spans="1:4" ht="54">
      <c r="A9585" s="408">
        <v>97528</v>
      </c>
      <c r="B9585" s="409" t="s">
        <v>6299</v>
      </c>
      <c r="C9585" s="408" t="s">
        <v>29</v>
      </c>
      <c r="D9585" s="408">
        <v>279.45999999999998</v>
      </c>
    </row>
    <row r="9586" spans="1:4" ht="54">
      <c r="A9586" s="408">
        <v>97529</v>
      </c>
      <c r="B9586" s="409" t="s">
        <v>6300</v>
      </c>
      <c r="C9586" s="408" t="s">
        <v>29</v>
      </c>
      <c r="D9586" s="408">
        <v>41.94</v>
      </c>
    </row>
    <row r="9587" spans="1:4" ht="54">
      <c r="A9587" s="408">
        <v>97530</v>
      </c>
      <c r="B9587" s="409" t="s">
        <v>6301</v>
      </c>
      <c r="C9587" s="408" t="s">
        <v>29</v>
      </c>
      <c r="D9587" s="408">
        <v>59.65</v>
      </c>
    </row>
    <row r="9588" spans="1:4" ht="54">
      <c r="A9588" s="408">
        <v>97531</v>
      </c>
      <c r="B9588" s="409" t="s">
        <v>6302</v>
      </c>
      <c r="C9588" s="408" t="s">
        <v>29</v>
      </c>
      <c r="D9588" s="408">
        <v>75.489999999999995</v>
      </c>
    </row>
    <row r="9589" spans="1:4" ht="54">
      <c r="A9589" s="408">
        <v>97532</v>
      </c>
      <c r="B9589" s="409" t="s">
        <v>6303</v>
      </c>
      <c r="C9589" s="408" t="s">
        <v>29</v>
      </c>
      <c r="D9589" s="408">
        <v>116.39</v>
      </c>
    </row>
    <row r="9590" spans="1:4" ht="54">
      <c r="A9590" s="408">
        <v>97533</v>
      </c>
      <c r="B9590" s="409" t="s">
        <v>6304</v>
      </c>
      <c r="C9590" s="408" t="s">
        <v>29</v>
      </c>
      <c r="D9590" s="408">
        <v>216.45</v>
      </c>
    </row>
    <row r="9591" spans="1:4" ht="54">
      <c r="A9591" s="408">
        <v>97534</v>
      </c>
      <c r="B9591" s="409" t="s">
        <v>6305</v>
      </c>
      <c r="C9591" s="408" t="s">
        <v>29</v>
      </c>
      <c r="D9591" s="408">
        <v>339.21</v>
      </c>
    </row>
    <row r="9592" spans="1:4" ht="54">
      <c r="A9592" s="408">
        <v>97537</v>
      </c>
      <c r="B9592" s="409" t="s">
        <v>6306</v>
      </c>
      <c r="C9592" s="408" t="s">
        <v>29</v>
      </c>
      <c r="D9592" s="408">
        <v>13.05</v>
      </c>
    </row>
    <row r="9593" spans="1:4" ht="54">
      <c r="A9593" s="408">
        <v>97540</v>
      </c>
      <c r="B9593" s="409" t="s">
        <v>6307</v>
      </c>
      <c r="C9593" s="408" t="s">
        <v>29</v>
      </c>
      <c r="D9593" s="408">
        <v>18.149999999999999</v>
      </c>
    </row>
    <row r="9594" spans="1:4" ht="54">
      <c r="A9594" s="408">
        <v>97541</v>
      </c>
      <c r="B9594" s="409" t="s">
        <v>6308</v>
      </c>
      <c r="C9594" s="408" t="s">
        <v>29</v>
      </c>
      <c r="D9594" s="408">
        <v>15.88</v>
      </c>
    </row>
    <row r="9595" spans="1:4" ht="54">
      <c r="A9595" s="408">
        <v>97543</v>
      </c>
      <c r="B9595" s="409" t="s">
        <v>6309</v>
      </c>
      <c r="C9595" s="408" t="s">
        <v>29</v>
      </c>
      <c r="D9595" s="408">
        <v>30.41</v>
      </c>
    </row>
    <row r="9596" spans="1:4" ht="54">
      <c r="A9596" s="408">
        <v>97544</v>
      </c>
      <c r="B9596" s="409" t="s">
        <v>6310</v>
      </c>
      <c r="C9596" s="408" t="s">
        <v>29</v>
      </c>
      <c r="D9596" s="408">
        <v>27.68</v>
      </c>
    </row>
    <row r="9597" spans="1:4" ht="54">
      <c r="A9597" s="408">
        <v>97546</v>
      </c>
      <c r="B9597" s="409" t="s">
        <v>6311</v>
      </c>
      <c r="C9597" s="408" t="s">
        <v>29</v>
      </c>
      <c r="D9597" s="408">
        <v>18.45</v>
      </c>
    </row>
    <row r="9598" spans="1:4" ht="54">
      <c r="A9598" s="408">
        <v>97547</v>
      </c>
      <c r="B9598" s="409" t="s">
        <v>6312</v>
      </c>
      <c r="C9598" s="408" t="s">
        <v>29</v>
      </c>
      <c r="D9598" s="408">
        <v>18.45</v>
      </c>
    </row>
    <row r="9599" spans="1:4" ht="54">
      <c r="A9599" s="408">
        <v>97548</v>
      </c>
      <c r="B9599" s="409" t="s">
        <v>6313</v>
      </c>
      <c r="C9599" s="408" t="s">
        <v>29</v>
      </c>
      <c r="D9599" s="408">
        <v>27.91</v>
      </c>
    </row>
    <row r="9600" spans="1:4" ht="54">
      <c r="A9600" s="408">
        <v>97549</v>
      </c>
      <c r="B9600" s="409" t="s">
        <v>6314</v>
      </c>
      <c r="C9600" s="408" t="s">
        <v>29</v>
      </c>
      <c r="D9600" s="408">
        <v>27.91</v>
      </c>
    </row>
    <row r="9601" spans="1:4" ht="54">
      <c r="A9601" s="408">
        <v>97550</v>
      </c>
      <c r="B9601" s="409" t="s">
        <v>6315</v>
      </c>
      <c r="C9601" s="408" t="s">
        <v>29</v>
      </c>
      <c r="D9601" s="408">
        <v>47.55</v>
      </c>
    </row>
    <row r="9602" spans="1:4" ht="54">
      <c r="A9602" s="408">
        <v>97551</v>
      </c>
      <c r="B9602" s="409" t="s">
        <v>6316</v>
      </c>
      <c r="C9602" s="408" t="s">
        <v>29</v>
      </c>
      <c r="D9602" s="408">
        <v>47.55</v>
      </c>
    </row>
    <row r="9603" spans="1:4" ht="54">
      <c r="A9603" s="408">
        <v>97552</v>
      </c>
      <c r="B9603" s="409" t="s">
        <v>6317</v>
      </c>
      <c r="C9603" s="408" t="s">
        <v>29</v>
      </c>
      <c r="D9603" s="408">
        <v>26.58</v>
      </c>
    </row>
    <row r="9604" spans="1:4" ht="54">
      <c r="A9604" s="408">
        <v>97553</v>
      </c>
      <c r="B9604" s="409" t="s">
        <v>6318</v>
      </c>
      <c r="C9604" s="408" t="s">
        <v>29</v>
      </c>
      <c r="D9604" s="408">
        <v>39.21</v>
      </c>
    </row>
    <row r="9605" spans="1:4" ht="54">
      <c r="A9605" s="408">
        <v>97554</v>
      </c>
      <c r="B9605" s="409" t="s">
        <v>6319</v>
      </c>
      <c r="C9605" s="408" t="s">
        <v>29</v>
      </c>
      <c r="D9605" s="408">
        <v>69.11</v>
      </c>
    </row>
    <row r="9606" spans="1:4" ht="54">
      <c r="A9606" s="408">
        <v>98602</v>
      </c>
      <c r="B9606" s="409" t="s">
        <v>6656</v>
      </c>
      <c r="C9606" s="408" t="s">
        <v>29</v>
      </c>
      <c r="D9606" s="408">
        <v>15.53</v>
      </c>
    </row>
    <row r="9607" spans="1:4" ht="27">
      <c r="A9607" s="408">
        <v>6171</v>
      </c>
      <c r="B9607" s="409" t="s">
        <v>91</v>
      </c>
      <c r="C9607" s="408" t="s">
        <v>29</v>
      </c>
      <c r="D9607" s="408">
        <v>23.24</v>
      </c>
    </row>
    <row r="9608" spans="1:4" ht="40.5">
      <c r="A9608" s="408" t="s">
        <v>5570</v>
      </c>
      <c r="B9608" s="409" t="s">
        <v>1159</v>
      </c>
      <c r="C9608" s="408" t="s">
        <v>29</v>
      </c>
      <c r="D9608" s="408">
        <v>213.6</v>
      </c>
    </row>
    <row r="9609" spans="1:4" ht="67.5">
      <c r="A9609" s="408" t="s">
        <v>5571</v>
      </c>
      <c r="B9609" s="409" t="s">
        <v>1160</v>
      </c>
      <c r="C9609" s="408" t="s">
        <v>29</v>
      </c>
      <c r="D9609" s="408">
        <v>294.74</v>
      </c>
    </row>
    <row r="9610" spans="1:4" ht="27">
      <c r="A9610" s="408">
        <v>88503</v>
      </c>
      <c r="B9610" s="409" t="s">
        <v>495</v>
      </c>
      <c r="C9610" s="408" t="s">
        <v>29</v>
      </c>
      <c r="D9610" s="408">
        <v>645.74</v>
      </c>
    </row>
    <row r="9611" spans="1:4" ht="27">
      <c r="A9611" s="408">
        <v>88504</v>
      </c>
      <c r="B9611" s="409" t="s">
        <v>496</v>
      </c>
      <c r="C9611" s="408" t="s">
        <v>29</v>
      </c>
      <c r="D9611" s="408">
        <v>525.88</v>
      </c>
    </row>
    <row r="9612" spans="1:4" ht="67.5">
      <c r="A9612" s="408">
        <v>97900</v>
      </c>
      <c r="B9612" s="409" t="s">
        <v>6320</v>
      </c>
      <c r="C9612" s="408" t="s">
        <v>29</v>
      </c>
      <c r="D9612" s="408">
        <v>132.72999999999999</v>
      </c>
    </row>
    <row r="9613" spans="1:4" ht="67.5">
      <c r="A9613" s="408">
        <v>97901</v>
      </c>
      <c r="B9613" s="409" t="s">
        <v>6321</v>
      </c>
      <c r="C9613" s="408" t="s">
        <v>29</v>
      </c>
      <c r="D9613" s="408">
        <v>210.68</v>
      </c>
    </row>
    <row r="9614" spans="1:4" ht="67.5">
      <c r="A9614" s="408">
        <v>97902</v>
      </c>
      <c r="B9614" s="409" t="s">
        <v>6322</v>
      </c>
      <c r="C9614" s="408" t="s">
        <v>29</v>
      </c>
      <c r="D9614" s="408">
        <v>415.95</v>
      </c>
    </row>
    <row r="9615" spans="1:4" ht="67.5">
      <c r="A9615" s="408">
        <v>97903</v>
      </c>
      <c r="B9615" s="409" t="s">
        <v>6323</v>
      </c>
      <c r="C9615" s="408" t="s">
        <v>29</v>
      </c>
      <c r="D9615" s="408">
        <v>573.92999999999995</v>
      </c>
    </row>
    <row r="9616" spans="1:4" ht="54">
      <c r="A9616" s="408">
        <v>97904</v>
      </c>
      <c r="B9616" s="409" t="s">
        <v>6324</v>
      </c>
      <c r="C9616" s="408" t="s">
        <v>29</v>
      </c>
      <c r="D9616" s="408">
        <v>678.77</v>
      </c>
    </row>
    <row r="9617" spans="1:4" ht="54">
      <c r="A9617" s="408">
        <v>97905</v>
      </c>
      <c r="B9617" s="409" t="s">
        <v>6325</v>
      </c>
      <c r="C9617" s="408" t="s">
        <v>29</v>
      </c>
      <c r="D9617" s="408">
        <v>168.98</v>
      </c>
    </row>
    <row r="9618" spans="1:4" ht="54">
      <c r="A9618" s="408">
        <v>97906</v>
      </c>
      <c r="B9618" s="409" t="s">
        <v>6326</v>
      </c>
      <c r="C9618" s="408" t="s">
        <v>29</v>
      </c>
      <c r="D9618" s="408">
        <v>316.17</v>
      </c>
    </row>
    <row r="9619" spans="1:4" ht="54">
      <c r="A9619" s="408">
        <v>97907</v>
      </c>
      <c r="B9619" s="409" t="s">
        <v>6327</v>
      </c>
      <c r="C9619" s="408" t="s">
        <v>29</v>
      </c>
      <c r="D9619" s="408">
        <v>446.59</v>
      </c>
    </row>
    <row r="9620" spans="1:4" ht="54">
      <c r="A9620" s="408">
        <v>97908</v>
      </c>
      <c r="B9620" s="409" t="s">
        <v>6328</v>
      </c>
      <c r="C9620" s="408" t="s">
        <v>29</v>
      </c>
      <c r="D9620" s="408">
        <v>528.13</v>
      </c>
    </row>
    <row r="9621" spans="1:4" ht="54">
      <c r="A9621" s="408">
        <v>98102</v>
      </c>
      <c r="B9621" s="409" t="s">
        <v>6329</v>
      </c>
      <c r="C9621" s="408" t="s">
        <v>29</v>
      </c>
      <c r="D9621" s="408">
        <v>77.34</v>
      </c>
    </row>
    <row r="9622" spans="1:4" ht="54">
      <c r="A9622" s="408">
        <v>98103</v>
      </c>
      <c r="B9622" s="409" t="s">
        <v>6330</v>
      </c>
      <c r="C9622" s="408" t="s">
        <v>29</v>
      </c>
      <c r="D9622" s="408">
        <v>162.74</v>
      </c>
    </row>
    <row r="9623" spans="1:4" ht="67.5">
      <c r="A9623" s="408">
        <v>98104</v>
      </c>
      <c r="B9623" s="409" t="s">
        <v>6331</v>
      </c>
      <c r="C9623" s="408" t="s">
        <v>29</v>
      </c>
      <c r="D9623" s="408">
        <v>279.98</v>
      </c>
    </row>
    <row r="9624" spans="1:4" ht="67.5">
      <c r="A9624" s="408">
        <v>98105</v>
      </c>
      <c r="B9624" s="409" t="s">
        <v>6332</v>
      </c>
      <c r="C9624" s="408" t="s">
        <v>29</v>
      </c>
      <c r="D9624" s="408">
        <v>484.43</v>
      </c>
    </row>
    <row r="9625" spans="1:4" ht="81">
      <c r="A9625" s="408">
        <v>98106</v>
      </c>
      <c r="B9625" s="409" t="s">
        <v>6333</v>
      </c>
      <c r="C9625" s="408" t="s">
        <v>29</v>
      </c>
      <c r="D9625" s="408">
        <v>801.67</v>
      </c>
    </row>
    <row r="9626" spans="1:4" ht="67.5">
      <c r="A9626" s="408">
        <v>98107</v>
      </c>
      <c r="B9626" s="409" t="s">
        <v>6334</v>
      </c>
      <c r="C9626" s="408" t="s">
        <v>29</v>
      </c>
      <c r="D9626" s="408">
        <v>202.31</v>
      </c>
    </row>
    <row r="9627" spans="1:4" ht="67.5">
      <c r="A9627" s="408">
        <v>98108</v>
      </c>
      <c r="B9627" s="409" t="s">
        <v>6335</v>
      </c>
      <c r="C9627" s="408" t="s">
        <v>29</v>
      </c>
      <c r="D9627" s="408">
        <v>359.27</v>
      </c>
    </row>
    <row r="9628" spans="1:4" ht="67.5">
      <c r="A9628" s="408">
        <v>99250</v>
      </c>
      <c r="B9628" s="409" t="s">
        <v>12202</v>
      </c>
      <c r="C9628" s="408" t="s">
        <v>29</v>
      </c>
      <c r="D9628" s="408">
        <v>130.1</v>
      </c>
    </row>
    <row r="9629" spans="1:4" ht="67.5">
      <c r="A9629" s="408">
        <v>99251</v>
      </c>
      <c r="B9629" s="409" t="s">
        <v>12203</v>
      </c>
      <c r="C9629" s="408" t="s">
        <v>29</v>
      </c>
      <c r="D9629" s="408">
        <v>206.18</v>
      </c>
    </row>
    <row r="9630" spans="1:4" ht="67.5">
      <c r="A9630" s="408">
        <v>99253</v>
      </c>
      <c r="B9630" s="409" t="s">
        <v>12204</v>
      </c>
      <c r="C9630" s="408" t="s">
        <v>29</v>
      </c>
      <c r="D9630" s="408">
        <v>405.84</v>
      </c>
    </row>
    <row r="9631" spans="1:4" ht="67.5">
      <c r="A9631" s="408">
        <v>99255</v>
      </c>
      <c r="B9631" s="409" t="s">
        <v>12205</v>
      </c>
      <c r="C9631" s="408" t="s">
        <v>29</v>
      </c>
      <c r="D9631" s="408">
        <v>560.05999999999995</v>
      </c>
    </row>
    <row r="9632" spans="1:4" ht="54">
      <c r="A9632" s="408">
        <v>99257</v>
      </c>
      <c r="B9632" s="409" t="s">
        <v>12206</v>
      </c>
      <c r="C9632" s="408" t="s">
        <v>29</v>
      </c>
      <c r="D9632" s="408">
        <v>660.84</v>
      </c>
    </row>
    <row r="9633" spans="1:4" ht="54">
      <c r="A9633" s="408">
        <v>99258</v>
      </c>
      <c r="B9633" s="409" t="s">
        <v>12207</v>
      </c>
      <c r="C9633" s="408" t="s">
        <v>29</v>
      </c>
      <c r="D9633" s="408">
        <v>165.26</v>
      </c>
    </row>
    <row r="9634" spans="1:4" ht="54">
      <c r="A9634" s="408">
        <v>99260</v>
      </c>
      <c r="B9634" s="409" t="s">
        <v>12208</v>
      </c>
      <c r="C9634" s="408" t="s">
        <v>29</v>
      </c>
      <c r="D9634" s="408">
        <v>309.8</v>
      </c>
    </row>
    <row r="9635" spans="1:4" ht="54">
      <c r="A9635" s="408">
        <v>99262</v>
      </c>
      <c r="B9635" s="409" t="s">
        <v>12209</v>
      </c>
      <c r="C9635" s="408" t="s">
        <v>29</v>
      </c>
      <c r="D9635" s="408">
        <v>437.5</v>
      </c>
    </row>
    <row r="9636" spans="1:4" ht="54">
      <c r="A9636" s="408">
        <v>99264</v>
      </c>
      <c r="B9636" s="409" t="s">
        <v>12210</v>
      </c>
      <c r="C9636" s="408" t="s">
        <v>29</v>
      </c>
      <c r="D9636" s="408">
        <v>515.85</v>
      </c>
    </row>
    <row r="9637" spans="1:4" ht="54">
      <c r="A9637" s="408">
        <v>89482</v>
      </c>
      <c r="B9637" s="409" t="s">
        <v>2412</v>
      </c>
      <c r="C9637" s="408" t="s">
        <v>29</v>
      </c>
      <c r="D9637" s="408">
        <v>18.850000000000001</v>
      </c>
    </row>
    <row r="9638" spans="1:4" ht="54">
      <c r="A9638" s="408">
        <v>89491</v>
      </c>
      <c r="B9638" s="409" t="s">
        <v>2418</v>
      </c>
      <c r="C9638" s="408" t="s">
        <v>29</v>
      </c>
      <c r="D9638" s="408">
        <v>46</v>
      </c>
    </row>
    <row r="9639" spans="1:4" ht="54">
      <c r="A9639" s="408">
        <v>89495</v>
      </c>
      <c r="B9639" s="409" t="s">
        <v>2419</v>
      </c>
      <c r="C9639" s="408" t="s">
        <v>29</v>
      </c>
      <c r="D9639" s="408">
        <v>7.34</v>
      </c>
    </row>
    <row r="9640" spans="1:4" ht="54">
      <c r="A9640" s="408">
        <v>89707</v>
      </c>
      <c r="B9640" s="409" t="s">
        <v>2559</v>
      </c>
      <c r="C9640" s="408" t="s">
        <v>29</v>
      </c>
      <c r="D9640" s="408">
        <v>22.91</v>
      </c>
    </row>
    <row r="9641" spans="1:4" ht="54">
      <c r="A9641" s="408">
        <v>89708</v>
      </c>
      <c r="B9641" s="409" t="s">
        <v>2560</v>
      </c>
      <c r="C9641" s="408" t="s">
        <v>29</v>
      </c>
      <c r="D9641" s="408">
        <v>51.4</v>
      </c>
    </row>
    <row r="9642" spans="1:4" ht="54">
      <c r="A9642" s="408">
        <v>89709</v>
      </c>
      <c r="B9642" s="409" t="s">
        <v>2561</v>
      </c>
      <c r="C9642" s="408" t="s">
        <v>29</v>
      </c>
      <c r="D9642" s="408">
        <v>8.52</v>
      </c>
    </row>
    <row r="9643" spans="1:4" ht="54">
      <c r="A9643" s="408">
        <v>89710</v>
      </c>
      <c r="B9643" s="409" t="s">
        <v>618</v>
      </c>
      <c r="C9643" s="408" t="s">
        <v>29</v>
      </c>
      <c r="D9643" s="408">
        <v>8.35</v>
      </c>
    </row>
    <row r="9644" spans="1:4" ht="81">
      <c r="A9644" s="408">
        <v>72739</v>
      </c>
      <c r="B9644" s="409" t="s">
        <v>1490</v>
      </c>
      <c r="C9644" s="408" t="s">
        <v>29</v>
      </c>
      <c r="D9644" s="408">
        <v>425.73</v>
      </c>
    </row>
    <row r="9645" spans="1:4" ht="67.5">
      <c r="A9645" s="408" t="s">
        <v>5596</v>
      </c>
      <c r="B9645" s="409" t="s">
        <v>5597</v>
      </c>
      <c r="C9645" s="408" t="s">
        <v>29</v>
      </c>
      <c r="D9645" s="408">
        <v>445.87</v>
      </c>
    </row>
    <row r="9646" spans="1:4" ht="40.5">
      <c r="A9646" s="408">
        <v>86872</v>
      </c>
      <c r="B9646" s="409" t="s">
        <v>328</v>
      </c>
      <c r="C9646" s="408" t="s">
        <v>29</v>
      </c>
      <c r="D9646" s="408">
        <v>597.80999999999995</v>
      </c>
    </row>
    <row r="9647" spans="1:4" ht="40.5">
      <c r="A9647" s="408">
        <v>86874</v>
      </c>
      <c r="B9647" s="409" t="s">
        <v>1618</v>
      </c>
      <c r="C9647" s="408" t="s">
        <v>29</v>
      </c>
      <c r="D9647" s="408">
        <v>367.08</v>
      </c>
    </row>
    <row r="9648" spans="1:4" ht="40.5">
      <c r="A9648" s="408">
        <v>86875</v>
      </c>
      <c r="B9648" s="409" t="s">
        <v>1619</v>
      </c>
      <c r="C9648" s="408" t="s">
        <v>29</v>
      </c>
      <c r="D9648" s="408">
        <v>306.33999999999997</v>
      </c>
    </row>
    <row r="9649" spans="1:4" ht="40.5">
      <c r="A9649" s="408">
        <v>86876</v>
      </c>
      <c r="B9649" s="409" t="s">
        <v>1620</v>
      </c>
      <c r="C9649" s="408" t="s">
        <v>29</v>
      </c>
      <c r="D9649" s="408">
        <v>177.74</v>
      </c>
    </row>
    <row r="9650" spans="1:4" ht="54">
      <c r="A9650" s="408">
        <v>86877</v>
      </c>
      <c r="B9650" s="409" t="s">
        <v>329</v>
      </c>
      <c r="C9650" s="408" t="s">
        <v>29</v>
      </c>
      <c r="D9650" s="408">
        <v>27.75</v>
      </c>
    </row>
    <row r="9651" spans="1:4" ht="40.5">
      <c r="A9651" s="408">
        <v>86878</v>
      </c>
      <c r="B9651" s="409" t="s">
        <v>1621</v>
      </c>
      <c r="C9651" s="408" t="s">
        <v>29</v>
      </c>
      <c r="D9651" s="408">
        <v>49.15</v>
      </c>
    </row>
    <row r="9652" spans="1:4" ht="40.5">
      <c r="A9652" s="408">
        <v>86879</v>
      </c>
      <c r="B9652" s="409" t="s">
        <v>1622</v>
      </c>
      <c r="C9652" s="408" t="s">
        <v>29</v>
      </c>
      <c r="D9652" s="408">
        <v>6.55</v>
      </c>
    </row>
    <row r="9653" spans="1:4" ht="54">
      <c r="A9653" s="408">
        <v>86880</v>
      </c>
      <c r="B9653" s="409" t="s">
        <v>1623</v>
      </c>
      <c r="C9653" s="408" t="s">
        <v>29</v>
      </c>
      <c r="D9653" s="408">
        <v>20.67</v>
      </c>
    </row>
    <row r="9654" spans="1:4" ht="40.5">
      <c r="A9654" s="408">
        <v>86881</v>
      </c>
      <c r="B9654" s="409" t="s">
        <v>1624</v>
      </c>
      <c r="C9654" s="408" t="s">
        <v>29</v>
      </c>
      <c r="D9654" s="408">
        <v>138.65</v>
      </c>
    </row>
    <row r="9655" spans="1:4" ht="40.5">
      <c r="A9655" s="408">
        <v>86882</v>
      </c>
      <c r="B9655" s="409" t="s">
        <v>1625</v>
      </c>
      <c r="C9655" s="408" t="s">
        <v>29</v>
      </c>
      <c r="D9655" s="408">
        <v>21.26</v>
      </c>
    </row>
    <row r="9656" spans="1:4" ht="27">
      <c r="A9656" s="408">
        <v>86883</v>
      </c>
      <c r="B9656" s="409" t="s">
        <v>1626</v>
      </c>
      <c r="C9656" s="408" t="s">
        <v>29</v>
      </c>
      <c r="D9656" s="408">
        <v>12.07</v>
      </c>
    </row>
    <row r="9657" spans="1:4" ht="40.5">
      <c r="A9657" s="408">
        <v>86884</v>
      </c>
      <c r="B9657" s="409" t="s">
        <v>1627</v>
      </c>
      <c r="C9657" s="408" t="s">
        <v>29</v>
      </c>
      <c r="D9657" s="408">
        <v>8.09</v>
      </c>
    </row>
    <row r="9658" spans="1:4" ht="40.5">
      <c r="A9658" s="408">
        <v>86885</v>
      </c>
      <c r="B9658" s="409" t="s">
        <v>1628</v>
      </c>
      <c r="C9658" s="408" t="s">
        <v>29</v>
      </c>
      <c r="D9658" s="408">
        <v>11.1</v>
      </c>
    </row>
    <row r="9659" spans="1:4" ht="27">
      <c r="A9659" s="408">
        <v>86886</v>
      </c>
      <c r="B9659" s="409" t="s">
        <v>1629</v>
      </c>
      <c r="C9659" s="408" t="s">
        <v>29</v>
      </c>
      <c r="D9659" s="408">
        <v>33.89</v>
      </c>
    </row>
    <row r="9660" spans="1:4" ht="27">
      <c r="A9660" s="408">
        <v>86887</v>
      </c>
      <c r="B9660" s="409" t="s">
        <v>1630</v>
      </c>
      <c r="C9660" s="408" t="s">
        <v>29</v>
      </c>
      <c r="D9660" s="408">
        <v>36.76</v>
      </c>
    </row>
    <row r="9661" spans="1:4" ht="40.5">
      <c r="A9661" s="408">
        <v>86888</v>
      </c>
      <c r="B9661" s="409" t="s">
        <v>330</v>
      </c>
      <c r="C9661" s="408" t="s">
        <v>29</v>
      </c>
      <c r="D9661" s="408">
        <v>353.24</v>
      </c>
    </row>
    <row r="9662" spans="1:4" ht="40.5">
      <c r="A9662" s="408">
        <v>86889</v>
      </c>
      <c r="B9662" s="409" t="s">
        <v>1631</v>
      </c>
      <c r="C9662" s="408" t="s">
        <v>29</v>
      </c>
      <c r="D9662" s="408">
        <v>554.1</v>
      </c>
    </row>
    <row r="9663" spans="1:4" ht="40.5">
      <c r="A9663" s="408">
        <v>86893</v>
      </c>
      <c r="B9663" s="409" t="s">
        <v>1632</v>
      </c>
      <c r="C9663" s="408" t="s">
        <v>29</v>
      </c>
      <c r="D9663" s="408">
        <v>507.47</v>
      </c>
    </row>
    <row r="9664" spans="1:4" ht="40.5">
      <c r="A9664" s="408">
        <v>86894</v>
      </c>
      <c r="B9664" s="427" t="s">
        <v>1633</v>
      </c>
      <c r="C9664" s="408" t="s">
        <v>29</v>
      </c>
      <c r="D9664" s="408">
        <v>220.05</v>
      </c>
    </row>
    <row r="9665" spans="1:4" ht="40.5">
      <c r="A9665" s="408">
        <v>86895</v>
      </c>
      <c r="B9665" s="409" t="s">
        <v>1634</v>
      </c>
      <c r="C9665" s="408" t="s">
        <v>29</v>
      </c>
      <c r="D9665" s="408">
        <v>275.92</v>
      </c>
    </row>
    <row r="9666" spans="1:4" ht="40.5">
      <c r="A9666" s="408">
        <v>86899</v>
      </c>
      <c r="B9666" s="409" t="s">
        <v>1635</v>
      </c>
      <c r="C9666" s="408" t="s">
        <v>29</v>
      </c>
      <c r="D9666" s="408">
        <v>258.43</v>
      </c>
    </row>
    <row r="9667" spans="1:4" ht="27">
      <c r="A9667" s="408">
        <v>86900</v>
      </c>
      <c r="B9667" s="409" t="s">
        <v>1636</v>
      </c>
      <c r="C9667" s="408" t="s">
        <v>29</v>
      </c>
      <c r="D9667" s="408">
        <v>137.4</v>
      </c>
    </row>
    <row r="9668" spans="1:4" ht="40.5">
      <c r="A9668" s="408">
        <v>86901</v>
      </c>
      <c r="B9668" s="409" t="s">
        <v>1637</v>
      </c>
      <c r="C9668" s="408" t="s">
        <v>29</v>
      </c>
      <c r="D9668" s="408">
        <v>106.47</v>
      </c>
    </row>
    <row r="9669" spans="1:4" ht="40.5">
      <c r="A9669" s="408">
        <v>86902</v>
      </c>
      <c r="B9669" s="409" t="s">
        <v>1638</v>
      </c>
      <c r="C9669" s="408" t="s">
        <v>29</v>
      </c>
      <c r="D9669" s="408">
        <v>213.73</v>
      </c>
    </row>
    <row r="9670" spans="1:4" ht="40.5">
      <c r="A9670" s="408">
        <v>86903</v>
      </c>
      <c r="B9670" s="409" t="s">
        <v>1639</v>
      </c>
      <c r="C9670" s="408" t="s">
        <v>29</v>
      </c>
      <c r="D9670" s="408">
        <v>278.02999999999997</v>
      </c>
    </row>
    <row r="9671" spans="1:4" ht="40.5">
      <c r="A9671" s="408">
        <v>86904</v>
      </c>
      <c r="B9671" s="409" t="s">
        <v>1640</v>
      </c>
      <c r="C9671" s="408" t="s">
        <v>29</v>
      </c>
      <c r="D9671" s="408">
        <v>107.9</v>
      </c>
    </row>
    <row r="9672" spans="1:4" ht="40.5">
      <c r="A9672" s="408">
        <v>86905</v>
      </c>
      <c r="B9672" s="409" t="s">
        <v>1641</v>
      </c>
      <c r="C9672" s="408" t="s">
        <v>29</v>
      </c>
      <c r="D9672" s="408">
        <v>234.57</v>
      </c>
    </row>
    <row r="9673" spans="1:4" ht="40.5">
      <c r="A9673" s="408">
        <v>86906</v>
      </c>
      <c r="B9673" s="409" t="s">
        <v>331</v>
      </c>
      <c r="C9673" s="408" t="s">
        <v>29</v>
      </c>
      <c r="D9673" s="408">
        <v>54.89</v>
      </c>
    </row>
    <row r="9674" spans="1:4" ht="40.5">
      <c r="A9674" s="408">
        <v>86908</v>
      </c>
      <c r="B9674" s="409" t="s">
        <v>1642</v>
      </c>
      <c r="C9674" s="408" t="s">
        <v>29</v>
      </c>
      <c r="D9674" s="408">
        <v>282.82</v>
      </c>
    </row>
    <row r="9675" spans="1:4" ht="54">
      <c r="A9675" s="408">
        <v>86909</v>
      </c>
      <c r="B9675" s="409" t="s">
        <v>1643</v>
      </c>
      <c r="C9675" s="408" t="s">
        <v>29</v>
      </c>
      <c r="D9675" s="408">
        <v>109.83</v>
      </c>
    </row>
    <row r="9676" spans="1:4" ht="54">
      <c r="A9676" s="408">
        <v>86910</v>
      </c>
      <c r="B9676" s="409" t="s">
        <v>1644</v>
      </c>
      <c r="C9676" s="408" t="s">
        <v>29</v>
      </c>
      <c r="D9676" s="408">
        <v>105.03</v>
      </c>
    </row>
    <row r="9677" spans="1:4" ht="54">
      <c r="A9677" s="408">
        <v>86911</v>
      </c>
      <c r="B9677" s="409" t="s">
        <v>332</v>
      </c>
      <c r="C9677" s="408" t="s">
        <v>29</v>
      </c>
      <c r="D9677" s="408">
        <v>46.39</v>
      </c>
    </row>
    <row r="9678" spans="1:4" ht="54">
      <c r="A9678" s="408">
        <v>86912</v>
      </c>
      <c r="B9678" s="409" t="s">
        <v>333</v>
      </c>
      <c r="C9678" s="408" t="s">
        <v>29</v>
      </c>
      <c r="D9678" s="408">
        <v>46.39</v>
      </c>
    </row>
    <row r="9679" spans="1:4" ht="40.5">
      <c r="A9679" s="408">
        <v>86913</v>
      </c>
      <c r="B9679" s="409" t="s">
        <v>1645</v>
      </c>
      <c r="C9679" s="408" t="s">
        <v>29</v>
      </c>
      <c r="D9679" s="408">
        <v>20.239999999999998</v>
      </c>
    </row>
    <row r="9680" spans="1:4" ht="40.5">
      <c r="A9680" s="408">
        <v>86914</v>
      </c>
      <c r="B9680" s="409" t="s">
        <v>334</v>
      </c>
      <c r="C9680" s="408" t="s">
        <v>29</v>
      </c>
      <c r="D9680" s="408">
        <v>41.98</v>
      </c>
    </row>
    <row r="9681" spans="1:4" ht="40.5">
      <c r="A9681" s="408">
        <v>86915</v>
      </c>
      <c r="B9681" s="409" t="s">
        <v>335</v>
      </c>
      <c r="C9681" s="408" t="s">
        <v>29</v>
      </c>
      <c r="D9681" s="408">
        <v>92.69</v>
      </c>
    </row>
    <row r="9682" spans="1:4" ht="27">
      <c r="A9682" s="408">
        <v>86916</v>
      </c>
      <c r="B9682" s="409" t="s">
        <v>1646</v>
      </c>
      <c r="C9682" s="408" t="s">
        <v>29</v>
      </c>
      <c r="D9682" s="408">
        <v>36.840000000000003</v>
      </c>
    </row>
    <row r="9683" spans="1:4" ht="67.5">
      <c r="A9683" s="408">
        <v>86919</v>
      </c>
      <c r="B9683" s="409" t="s">
        <v>1647</v>
      </c>
      <c r="C9683" s="408" t="s">
        <v>29</v>
      </c>
      <c r="D9683" s="408">
        <v>679.61</v>
      </c>
    </row>
    <row r="9684" spans="1:4" ht="67.5">
      <c r="A9684" s="408">
        <v>86920</v>
      </c>
      <c r="B9684" s="409" t="s">
        <v>12211</v>
      </c>
      <c r="C9684" s="408" t="s">
        <v>29</v>
      </c>
      <c r="D9684" s="408">
        <v>636.66999999999996</v>
      </c>
    </row>
    <row r="9685" spans="1:4" ht="67.5">
      <c r="A9685" s="408">
        <v>86921</v>
      </c>
      <c r="B9685" s="409" t="s">
        <v>1648</v>
      </c>
      <c r="C9685" s="408" t="s">
        <v>29</v>
      </c>
      <c r="D9685" s="408">
        <v>653.27</v>
      </c>
    </row>
    <row r="9686" spans="1:4" ht="67.5">
      <c r="A9686" s="408">
        <v>86922</v>
      </c>
      <c r="B9686" s="409" t="s">
        <v>1649</v>
      </c>
      <c r="C9686" s="408" t="s">
        <v>29</v>
      </c>
      <c r="D9686" s="408">
        <v>575.46</v>
      </c>
    </row>
    <row r="9687" spans="1:4" ht="67.5">
      <c r="A9687" s="408">
        <v>86923</v>
      </c>
      <c r="B9687" s="409" t="s">
        <v>1650</v>
      </c>
      <c r="C9687" s="408" t="s">
        <v>29</v>
      </c>
      <c r="D9687" s="408">
        <v>415.13</v>
      </c>
    </row>
    <row r="9688" spans="1:4" ht="67.5">
      <c r="A9688" s="408">
        <v>86924</v>
      </c>
      <c r="B9688" s="409" t="s">
        <v>1651</v>
      </c>
      <c r="C9688" s="408" t="s">
        <v>29</v>
      </c>
      <c r="D9688" s="408">
        <v>431.73</v>
      </c>
    </row>
    <row r="9689" spans="1:4" ht="81">
      <c r="A9689" s="408">
        <v>86925</v>
      </c>
      <c r="B9689" s="409" t="s">
        <v>1652</v>
      </c>
      <c r="C9689" s="408" t="s">
        <v>29</v>
      </c>
      <c r="D9689" s="408">
        <v>345.2</v>
      </c>
    </row>
    <row r="9690" spans="1:4" ht="67.5">
      <c r="A9690" s="408">
        <v>86926</v>
      </c>
      <c r="B9690" s="409" t="s">
        <v>1653</v>
      </c>
      <c r="C9690" s="408" t="s">
        <v>29</v>
      </c>
      <c r="D9690" s="408">
        <v>361.8</v>
      </c>
    </row>
    <row r="9691" spans="1:4" ht="81">
      <c r="A9691" s="408">
        <v>86927</v>
      </c>
      <c r="B9691" s="409" t="s">
        <v>1654</v>
      </c>
      <c r="C9691" s="408" t="s">
        <v>29</v>
      </c>
      <c r="D9691" s="408">
        <v>225.79</v>
      </c>
    </row>
    <row r="9692" spans="1:4" ht="67.5">
      <c r="A9692" s="408">
        <v>86928</v>
      </c>
      <c r="B9692" s="409" t="s">
        <v>1655</v>
      </c>
      <c r="C9692" s="408" t="s">
        <v>29</v>
      </c>
      <c r="D9692" s="408">
        <v>242.39</v>
      </c>
    </row>
    <row r="9693" spans="1:4" ht="81">
      <c r="A9693" s="408">
        <v>86929</v>
      </c>
      <c r="B9693" s="409" t="s">
        <v>1656</v>
      </c>
      <c r="C9693" s="408" t="s">
        <v>29</v>
      </c>
      <c r="D9693" s="408">
        <v>216.6</v>
      </c>
    </row>
    <row r="9694" spans="1:4" ht="67.5">
      <c r="A9694" s="408">
        <v>86930</v>
      </c>
      <c r="B9694" s="409" t="s">
        <v>1657</v>
      </c>
      <c r="C9694" s="408" t="s">
        <v>29</v>
      </c>
      <c r="D9694" s="408">
        <v>233.2</v>
      </c>
    </row>
    <row r="9695" spans="1:4" ht="67.5">
      <c r="A9695" s="408">
        <v>86931</v>
      </c>
      <c r="B9695" s="409" t="s">
        <v>1658</v>
      </c>
      <c r="C9695" s="408" t="s">
        <v>29</v>
      </c>
      <c r="D9695" s="408">
        <v>364.34</v>
      </c>
    </row>
    <row r="9696" spans="1:4" ht="67.5">
      <c r="A9696" s="408">
        <v>86932</v>
      </c>
      <c r="B9696" s="409" t="s">
        <v>1659</v>
      </c>
      <c r="C9696" s="408" t="s">
        <v>29</v>
      </c>
      <c r="D9696" s="408">
        <v>390</v>
      </c>
    </row>
    <row r="9697" spans="1:4" ht="94.5">
      <c r="A9697" s="408">
        <v>86933</v>
      </c>
      <c r="B9697" s="409" t="s">
        <v>1660</v>
      </c>
      <c r="C9697" s="408" t="s">
        <v>29</v>
      </c>
      <c r="D9697" s="408">
        <v>308.37</v>
      </c>
    </row>
    <row r="9698" spans="1:4" ht="94.5">
      <c r="A9698" s="408">
        <v>86934</v>
      </c>
      <c r="B9698" s="409" t="s">
        <v>1661</v>
      </c>
      <c r="C9698" s="408" t="s">
        <v>29</v>
      </c>
      <c r="D9698" s="408">
        <v>299.18</v>
      </c>
    </row>
    <row r="9699" spans="1:4" ht="67.5">
      <c r="A9699" s="408">
        <v>86935</v>
      </c>
      <c r="B9699" s="409" t="s">
        <v>1662</v>
      </c>
      <c r="C9699" s="408" t="s">
        <v>29</v>
      </c>
      <c r="D9699" s="408">
        <v>198.62</v>
      </c>
    </row>
    <row r="9700" spans="1:4" ht="54">
      <c r="A9700" s="408">
        <v>86936</v>
      </c>
      <c r="B9700" s="409" t="s">
        <v>1663</v>
      </c>
      <c r="C9700" s="408" t="s">
        <v>29</v>
      </c>
      <c r="D9700" s="408">
        <v>325.2</v>
      </c>
    </row>
    <row r="9701" spans="1:4" ht="67.5">
      <c r="A9701" s="408">
        <v>86937</v>
      </c>
      <c r="B9701" s="409" t="s">
        <v>1664</v>
      </c>
      <c r="C9701" s="408" t="s">
        <v>29</v>
      </c>
      <c r="D9701" s="408">
        <v>146.29</v>
      </c>
    </row>
    <row r="9702" spans="1:4" ht="67.5">
      <c r="A9702" s="408">
        <v>86938</v>
      </c>
      <c r="B9702" s="409" t="s">
        <v>1665</v>
      </c>
      <c r="C9702" s="408" t="s">
        <v>29</v>
      </c>
      <c r="D9702" s="408">
        <v>272.87</v>
      </c>
    </row>
    <row r="9703" spans="1:4" ht="81">
      <c r="A9703" s="408">
        <v>86939</v>
      </c>
      <c r="B9703" s="409" t="s">
        <v>1666</v>
      </c>
      <c r="C9703" s="408" t="s">
        <v>29</v>
      </c>
      <c r="D9703" s="408">
        <v>295.33</v>
      </c>
    </row>
    <row r="9704" spans="1:4" ht="94.5">
      <c r="A9704" s="408">
        <v>86940</v>
      </c>
      <c r="B9704" s="409" t="s">
        <v>1667</v>
      </c>
      <c r="C9704" s="408" t="s">
        <v>29</v>
      </c>
      <c r="D9704" s="408">
        <v>752.52</v>
      </c>
    </row>
    <row r="9705" spans="1:4" ht="94.5">
      <c r="A9705" s="408">
        <v>86941</v>
      </c>
      <c r="B9705" s="409" t="s">
        <v>1668</v>
      </c>
      <c r="C9705" s="408" t="s">
        <v>29</v>
      </c>
      <c r="D9705" s="408">
        <v>573.88</v>
      </c>
    </row>
    <row r="9706" spans="1:4" ht="94.5">
      <c r="A9706" s="408">
        <v>86942</v>
      </c>
      <c r="B9706" s="409" t="s">
        <v>1669</v>
      </c>
      <c r="C9706" s="408" t="s">
        <v>29</v>
      </c>
      <c r="D9706" s="408">
        <v>198.69</v>
      </c>
    </row>
    <row r="9707" spans="1:4" ht="94.5">
      <c r="A9707" s="408">
        <v>86943</v>
      </c>
      <c r="B9707" s="409" t="s">
        <v>1670</v>
      </c>
      <c r="C9707" s="408" t="s">
        <v>29</v>
      </c>
      <c r="D9707" s="408">
        <v>189.5</v>
      </c>
    </row>
    <row r="9708" spans="1:4" ht="108">
      <c r="A9708" s="408">
        <v>86947</v>
      </c>
      <c r="B9708" s="409" t="s">
        <v>12212</v>
      </c>
      <c r="C9708" s="408" t="s">
        <v>29</v>
      </c>
      <c r="D9708" s="408">
        <v>839.39</v>
      </c>
    </row>
    <row r="9709" spans="1:4" ht="40.5">
      <c r="A9709" s="408">
        <v>88571</v>
      </c>
      <c r="B9709" s="409" t="s">
        <v>2121</v>
      </c>
      <c r="C9709" s="408" t="s">
        <v>29</v>
      </c>
      <c r="D9709" s="408">
        <v>59.61</v>
      </c>
    </row>
    <row r="9710" spans="1:4" ht="94.5">
      <c r="A9710" s="408">
        <v>93396</v>
      </c>
      <c r="B9710" s="409" t="s">
        <v>4025</v>
      </c>
      <c r="C9710" s="408" t="s">
        <v>29</v>
      </c>
      <c r="D9710" s="408">
        <v>485.19</v>
      </c>
    </row>
    <row r="9711" spans="1:4" ht="108">
      <c r="A9711" s="408">
        <v>93441</v>
      </c>
      <c r="B9711" s="409" t="s">
        <v>4065</v>
      </c>
      <c r="C9711" s="408" t="s">
        <v>29</v>
      </c>
      <c r="D9711" s="408">
        <v>807.2</v>
      </c>
    </row>
    <row r="9712" spans="1:4" ht="108">
      <c r="A9712" s="408">
        <v>93442</v>
      </c>
      <c r="B9712" s="409" t="s">
        <v>4066</v>
      </c>
      <c r="C9712" s="408" t="s">
        <v>29</v>
      </c>
      <c r="D9712" s="408">
        <v>950.59</v>
      </c>
    </row>
    <row r="9713" spans="1:4" ht="40.5">
      <c r="A9713" s="408">
        <v>95469</v>
      </c>
      <c r="B9713" s="409" t="s">
        <v>993</v>
      </c>
      <c r="C9713" s="408" t="s">
        <v>29</v>
      </c>
      <c r="D9713" s="408">
        <v>171.61</v>
      </c>
    </row>
    <row r="9714" spans="1:4" ht="54">
      <c r="A9714" s="408">
        <v>95470</v>
      </c>
      <c r="B9714" s="409" t="s">
        <v>4618</v>
      </c>
      <c r="C9714" s="408" t="s">
        <v>29</v>
      </c>
      <c r="D9714" s="408">
        <v>177.27</v>
      </c>
    </row>
    <row r="9715" spans="1:4" ht="54">
      <c r="A9715" s="408">
        <v>95471</v>
      </c>
      <c r="B9715" s="409" t="s">
        <v>4619</v>
      </c>
      <c r="C9715" s="408" t="s">
        <v>29</v>
      </c>
      <c r="D9715" s="408">
        <v>605.66</v>
      </c>
    </row>
    <row r="9716" spans="1:4" ht="67.5">
      <c r="A9716" s="408">
        <v>95472</v>
      </c>
      <c r="B9716" s="409" t="s">
        <v>4620</v>
      </c>
      <c r="C9716" s="408" t="s">
        <v>29</v>
      </c>
      <c r="D9716" s="408">
        <v>611.32000000000005</v>
      </c>
    </row>
    <row r="9717" spans="1:4" ht="40.5">
      <c r="A9717" s="408">
        <v>95542</v>
      </c>
      <c r="B9717" s="409" t="s">
        <v>4623</v>
      </c>
      <c r="C9717" s="408" t="s">
        <v>29</v>
      </c>
      <c r="D9717" s="408">
        <v>36.979999999999997</v>
      </c>
    </row>
    <row r="9718" spans="1:4" ht="27">
      <c r="A9718" s="408">
        <v>95543</v>
      </c>
      <c r="B9718" s="409" t="s">
        <v>4624</v>
      </c>
      <c r="C9718" s="408" t="s">
        <v>29</v>
      </c>
      <c r="D9718" s="408">
        <v>59.07</v>
      </c>
    </row>
    <row r="9719" spans="1:4" ht="27">
      <c r="A9719" s="408">
        <v>95544</v>
      </c>
      <c r="B9719" s="409" t="s">
        <v>4625</v>
      </c>
      <c r="C9719" s="408" t="s">
        <v>29</v>
      </c>
      <c r="D9719" s="408">
        <v>47.37</v>
      </c>
    </row>
    <row r="9720" spans="1:4" ht="27">
      <c r="A9720" s="408">
        <v>95545</v>
      </c>
      <c r="B9720" s="409" t="s">
        <v>994</v>
      </c>
      <c r="C9720" s="408" t="s">
        <v>29</v>
      </c>
      <c r="D9720" s="408">
        <v>46.26</v>
      </c>
    </row>
    <row r="9721" spans="1:4" ht="40.5">
      <c r="A9721" s="408">
        <v>95546</v>
      </c>
      <c r="B9721" s="409" t="s">
        <v>4626</v>
      </c>
      <c r="C9721" s="408" t="s">
        <v>29</v>
      </c>
      <c r="D9721" s="408">
        <v>133.26</v>
      </c>
    </row>
    <row r="9722" spans="1:4" ht="54">
      <c r="A9722" s="408">
        <v>95547</v>
      </c>
      <c r="B9722" s="409" t="s">
        <v>4627</v>
      </c>
      <c r="C9722" s="408" t="s">
        <v>29</v>
      </c>
      <c r="D9722" s="408">
        <v>44.82</v>
      </c>
    </row>
    <row r="9723" spans="1:4" ht="27">
      <c r="A9723" s="408">
        <v>6087</v>
      </c>
      <c r="B9723" s="409" t="s">
        <v>90</v>
      </c>
      <c r="C9723" s="408" t="s">
        <v>29</v>
      </c>
      <c r="D9723" s="408">
        <v>23.01</v>
      </c>
    </row>
    <row r="9724" spans="1:4" ht="67.5">
      <c r="A9724" s="408">
        <v>98052</v>
      </c>
      <c r="B9724" s="409" t="s">
        <v>6336</v>
      </c>
      <c r="C9724" s="408" t="s">
        <v>29</v>
      </c>
      <c r="D9724" s="410">
        <v>1224.28</v>
      </c>
    </row>
    <row r="9725" spans="1:4" ht="67.5">
      <c r="A9725" s="408">
        <v>98053</v>
      </c>
      <c r="B9725" s="409" t="s">
        <v>6337</v>
      </c>
      <c r="C9725" s="408" t="s">
        <v>29</v>
      </c>
      <c r="D9725" s="410">
        <v>1811.06</v>
      </c>
    </row>
    <row r="9726" spans="1:4" ht="67.5">
      <c r="A9726" s="408">
        <v>98054</v>
      </c>
      <c r="B9726" s="409" t="s">
        <v>6338</v>
      </c>
      <c r="C9726" s="408" t="s">
        <v>29</v>
      </c>
      <c r="D9726" s="410">
        <v>2693.45</v>
      </c>
    </row>
    <row r="9727" spans="1:4" ht="67.5">
      <c r="A9727" s="408">
        <v>98055</v>
      </c>
      <c r="B9727" s="409" t="s">
        <v>6339</v>
      </c>
      <c r="C9727" s="408" t="s">
        <v>29</v>
      </c>
      <c r="D9727" s="410">
        <v>3567.31</v>
      </c>
    </row>
    <row r="9728" spans="1:4" ht="67.5">
      <c r="A9728" s="408">
        <v>98056</v>
      </c>
      <c r="B9728" s="409" t="s">
        <v>6340</v>
      </c>
      <c r="C9728" s="408" t="s">
        <v>29</v>
      </c>
      <c r="D9728" s="410">
        <v>4142.24</v>
      </c>
    </row>
    <row r="9729" spans="1:4" ht="67.5">
      <c r="A9729" s="408">
        <v>98057</v>
      </c>
      <c r="B9729" s="409" t="s">
        <v>6341</v>
      </c>
      <c r="C9729" s="408" t="s">
        <v>29</v>
      </c>
      <c r="D9729" s="410">
        <v>5501.38</v>
      </c>
    </row>
    <row r="9730" spans="1:4" ht="67.5">
      <c r="A9730" s="408">
        <v>98066</v>
      </c>
      <c r="B9730" s="409" t="s">
        <v>6342</v>
      </c>
      <c r="C9730" s="408" t="s">
        <v>29</v>
      </c>
      <c r="D9730" s="410">
        <v>3582.09</v>
      </c>
    </row>
    <row r="9731" spans="1:4" ht="67.5">
      <c r="A9731" s="408">
        <v>98067</v>
      </c>
      <c r="B9731" s="409" t="s">
        <v>6343</v>
      </c>
      <c r="C9731" s="408" t="s">
        <v>29</v>
      </c>
      <c r="D9731" s="410">
        <v>4788.8900000000003</v>
      </c>
    </row>
    <row r="9732" spans="1:4" ht="67.5">
      <c r="A9732" s="408">
        <v>98068</v>
      </c>
      <c r="B9732" s="409" t="s">
        <v>6344</v>
      </c>
      <c r="C9732" s="408" t="s">
        <v>29</v>
      </c>
      <c r="D9732" s="410">
        <v>6773.6</v>
      </c>
    </row>
    <row r="9733" spans="1:4" ht="67.5">
      <c r="A9733" s="408">
        <v>98069</v>
      </c>
      <c r="B9733" s="409" t="s">
        <v>6345</v>
      </c>
      <c r="C9733" s="408" t="s">
        <v>29</v>
      </c>
      <c r="D9733" s="410">
        <v>9072.1200000000008</v>
      </c>
    </row>
    <row r="9734" spans="1:4" ht="67.5">
      <c r="A9734" s="408">
        <v>98070</v>
      </c>
      <c r="B9734" s="409" t="s">
        <v>6346</v>
      </c>
      <c r="C9734" s="408" t="s">
        <v>29</v>
      </c>
      <c r="D9734" s="410">
        <v>10406.049999999999</v>
      </c>
    </row>
    <row r="9735" spans="1:4" ht="67.5">
      <c r="A9735" s="408">
        <v>98071</v>
      </c>
      <c r="B9735" s="409" t="s">
        <v>6347</v>
      </c>
      <c r="C9735" s="408" t="s">
        <v>29</v>
      </c>
      <c r="D9735" s="410">
        <v>11441.22</v>
      </c>
    </row>
    <row r="9736" spans="1:4" ht="67.5">
      <c r="A9736" s="408">
        <v>98072</v>
      </c>
      <c r="B9736" s="409" t="s">
        <v>6348</v>
      </c>
      <c r="C9736" s="408" t="s">
        <v>29</v>
      </c>
      <c r="D9736" s="410">
        <v>2978.04</v>
      </c>
    </row>
    <row r="9737" spans="1:4" ht="67.5">
      <c r="A9737" s="408">
        <v>98073</v>
      </c>
      <c r="B9737" s="409" t="s">
        <v>6349</v>
      </c>
      <c r="C9737" s="408" t="s">
        <v>29</v>
      </c>
      <c r="D9737" s="410">
        <v>4641.1400000000003</v>
      </c>
    </row>
    <row r="9738" spans="1:4" ht="67.5">
      <c r="A9738" s="408">
        <v>98074</v>
      </c>
      <c r="B9738" s="409" t="s">
        <v>6350</v>
      </c>
      <c r="C9738" s="408" t="s">
        <v>29</v>
      </c>
      <c r="D9738" s="410">
        <v>7186.76</v>
      </c>
    </row>
    <row r="9739" spans="1:4" ht="67.5">
      <c r="A9739" s="408">
        <v>98075</v>
      </c>
      <c r="B9739" s="409" t="s">
        <v>6351</v>
      </c>
      <c r="C9739" s="408" t="s">
        <v>29</v>
      </c>
      <c r="D9739" s="410">
        <v>9335.16</v>
      </c>
    </row>
    <row r="9740" spans="1:4" ht="67.5">
      <c r="A9740" s="408">
        <v>98076</v>
      </c>
      <c r="B9740" s="409" t="s">
        <v>6352</v>
      </c>
      <c r="C9740" s="408" t="s">
        <v>29</v>
      </c>
      <c r="D9740" s="410">
        <v>10745.26</v>
      </c>
    </row>
    <row r="9741" spans="1:4" ht="67.5">
      <c r="A9741" s="408">
        <v>98077</v>
      </c>
      <c r="B9741" s="409" t="s">
        <v>6353</v>
      </c>
      <c r="C9741" s="408" t="s">
        <v>29</v>
      </c>
      <c r="D9741" s="410">
        <v>12643.47</v>
      </c>
    </row>
    <row r="9742" spans="1:4" ht="67.5">
      <c r="A9742" s="408">
        <v>98078</v>
      </c>
      <c r="B9742" s="409" t="s">
        <v>6354</v>
      </c>
      <c r="C9742" s="408" t="s">
        <v>29</v>
      </c>
      <c r="D9742" s="410">
        <v>3052.62</v>
      </c>
    </row>
    <row r="9743" spans="1:4" ht="67.5">
      <c r="A9743" s="408">
        <v>98079</v>
      </c>
      <c r="B9743" s="409" t="s">
        <v>6355</v>
      </c>
      <c r="C9743" s="408" t="s">
        <v>29</v>
      </c>
      <c r="D9743" s="410">
        <v>5344.05</v>
      </c>
    </row>
    <row r="9744" spans="1:4" ht="67.5">
      <c r="A9744" s="408">
        <v>98080</v>
      </c>
      <c r="B9744" s="409" t="s">
        <v>6356</v>
      </c>
      <c r="C9744" s="408" t="s">
        <v>29</v>
      </c>
      <c r="D9744" s="410">
        <v>6864.09</v>
      </c>
    </row>
    <row r="9745" spans="1:4" ht="67.5">
      <c r="A9745" s="408">
        <v>98081</v>
      </c>
      <c r="B9745" s="409" t="s">
        <v>6357</v>
      </c>
      <c r="C9745" s="408" t="s">
        <v>29</v>
      </c>
      <c r="D9745" s="410">
        <v>10162.77</v>
      </c>
    </row>
    <row r="9746" spans="1:4" ht="67.5">
      <c r="A9746" s="408">
        <v>98082</v>
      </c>
      <c r="B9746" s="409" t="s">
        <v>6358</v>
      </c>
      <c r="C9746" s="408" t="s">
        <v>29</v>
      </c>
      <c r="D9746" s="410">
        <v>2776.59</v>
      </c>
    </row>
    <row r="9747" spans="1:4" ht="67.5">
      <c r="A9747" s="408">
        <v>98083</v>
      </c>
      <c r="B9747" s="409" t="s">
        <v>6359</v>
      </c>
      <c r="C9747" s="408" t="s">
        <v>29</v>
      </c>
      <c r="D9747" s="410">
        <v>3673.89</v>
      </c>
    </row>
    <row r="9748" spans="1:4" ht="67.5">
      <c r="A9748" s="408">
        <v>98084</v>
      </c>
      <c r="B9748" s="409" t="s">
        <v>6360</v>
      </c>
      <c r="C9748" s="408" t="s">
        <v>29</v>
      </c>
      <c r="D9748" s="410">
        <v>5163.18</v>
      </c>
    </row>
    <row r="9749" spans="1:4" ht="67.5">
      <c r="A9749" s="408">
        <v>98085</v>
      </c>
      <c r="B9749" s="409" t="s">
        <v>6361</v>
      </c>
      <c r="C9749" s="408" t="s">
        <v>29</v>
      </c>
      <c r="D9749" s="410">
        <v>6988.12</v>
      </c>
    </row>
    <row r="9750" spans="1:4" ht="67.5">
      <c r="A9750" s="408">
        <v>98086</v>
      </c>
      <c r="B9750" s="409" t="s">
        <v>6362</v>
      </c>
      <c r="C9750" s="408" t="s">
        <v>29</v>
      </c>
      <c r="D9750" s="410">
        <v>7913.12</v>
      </c>
    </row>
    <row r="9751" spans="1:4" ht="67.5">
      <c r="A9751" s="408">
        <v>98087</v>
      </c>
      <c r="B9751" s="409" t="s">
        <v>6363</v>
      </c>
      <c r="C9751" s="408" t="s">
        <v>29</v>
      </c>
      <c r="D9751" s="410">
        <v>8495.15</v>
      </c>
    </row>
    <row r="9752" spans="1:4" ht="67.5">
      <c r="A9752" s="408">
        <v>98088</v>
      </c>
      <c r="B9752" s="409" t="s">
        <v>6364</v>
      </c>
      <c r="C9752" s="408" t="s">
        <v>29</v>
      </c>
      <c r="D9752" s="410">
        <v>2365.13</v>
      </c>
    </row>
    <row r="9753" spans="1:4" ht="67.5">
      <c r="A9753" s="408">
        <v>98089</v>
      </c>
      <c r="B9753" s="409" t="s">
        <v>6365</v>
      </c>
      <c r="C9753" s="408" t="s">
        <v>29</v>
      </c>
      <c r="D9753" s="410">
        <v>3734.02</v>
      </c>
    </row>
    <row r="9754" spans="1:4" ht="67.5">
      <c r="A9754" s="408">
        <v>98090</v>
      </c>
      <c r="B9754" s="409" t="s">
        <v>6366</v>
      </c>
      <c r="C9754" s="408" t="s">
        <v>29</v>
      </c>
      <c r="D9754" s="410">
        <v>5856.95</v>
      </c>
    </row>
    <row r="9755" spans="1:4" ht="67.5">
      <c r="A9755" s="408">
        <v>98091</v>
      </c>
      <c r="B9755" s="409" t="s">
        <v>6367</v>
      </c>
      <c r="C9755" s="408" t="s">
        <v>29</v>
      </c>
      <c r="D9755" s="410">
        <v>7565.96</v>
      </c>
    </row>
    <row r="9756" spans="1:4" ht="67.5">
      <c r="A9756" s="408">
        <v>98092</v>
      </c>
      <c r="B9756" s="409" t="s">
        <v>6368</v>
      </c>
      <c r="C9756" s="408" t="s">
        <v>29</v>
      </c>
      <c r="D9756" s="410">
        <v>8872.09</v>
      </c>
    </row>
    <row r="9757" spans="1:4" ht="67.5">
      <c r="A9757" s="408">
        <v>98093</v>
      </c>
      <c r="B9757" s="409" t="s">
        <v>6369</v>
      </c>
      <c r="C9757" s="408" t="s">
        <v>29</v>
      </c>
      <c r="D9757" s="410">
        <v>10469.700000000001</v>
      </c>
    </row>
    <row r="9758" spans="1:4" ht="67.5">
      <c r="A9758" s="408">
        <v>98094</v>
      </c>
      <c r="B9758" s="409" t="s">
        <v>6370</v>
      </c>
      <c r="C9758" s="408" t="s">
        <v>29</v>
      </c>
      <c r="D9758" s="410">
        <v>1998.84</v>
      </c>
    </row>
    <row r="9759" spans="1:4" ht="67.5">
      <c r="A9759" s="408">
        <v>98099</v>
      </c>
      <c r="B9759" s="409" t="s">
        <v>6371</v>
      </c>
      <c r="C9759" s="408" t="s">
        <v>29</v>
      </c>
      <c r="D9759" s="410">
        <v>3430.85</v>
      </c>
    </row>
    <row r="9760" spans="1:4" ht="67.5">
      <c r="A9760" s="408">
        <v>98100</v>
      </c>
      <c r="B9760" s="409" t="s">
        <v>6372</v>
      </c>
      <c r="C9760" s="408" t="s">
        <v>29</v>
      </c>
      <c r="D9760" s="410">
        <v>4473.45</v>
      </c>
    </row>
    <row r="9761" spans="1:4" ht="67.5">
      <c r="A9761" s="408">
        <v>98101</v>
      </c>
      <c r="B9761" s="409" t="s">
        <v>6373</v>
      </c>
      <c r="C9761" s="408" t="s">
        <v>29</v>
      </c>
      <c r="D9761" s="410">
        <v>6613.83</v>
      </c>
    </row>
    <row r="9762" spans="1:4" ht="81">
      <c r="A9762" s="408">
        <v>98109</v>
      </c>
      <c r="B9762" s="409" t="s">
        <v>6374</v>
      </c>
      <c r="C9762" s="408" t="s">
        <v>29</v>
      </c>
      <c r="D9762" s="408">
        <v>585.71</v>
      </c>
    </row>
    <row r="9763" spans="1:4" ht="40.5">
      <c r="A9763" s="408">
        <v>98110</v>
      </c>
      <c r="B9763" s="409" t="s">
        <v>6375</v>
      </c>
      <c r="C9763" s="408" t="s">
        <v>29</v>
      </c>
      <c r="D9763" s="408">
        <v>370.87</v>
      </c>
    </row>
    <row r="9764" spans="1:4" ht="40.5">
      <c r="A9764" s="408">
        <v>98111</v>
      </c>
      <c r="B9764" s="409" t="s">
        <v>6376</v>
      </c>
      <c r="C9764" s="408" t="s">
        <v>29</v>
      </c>
      <c r="D9764" s="408">
        <v>19.350000000000001</v>
      </c>
    </row>
    <row r="9765" spans="1:4" ht="40.5">
      <c r="A9765" s="408">
        <v>98114</v>
      </c>
      <c r="B9765" s="409" t="s">
        <v>6377</v>
      </c>
      <c r="C9765" s="408" t="s">
        <v>29</v>
      </c>
      <c r="D9765" s="408">
        <v>400.57</v>
      </c>
    </row>
    <row r="9766" spans="1:4" ht="40.5">
      <c r="A9766" s="408">
        <v>98115</v>
      </c>
      <c r="B9766" s="409" t="s">
        <v>6378</v>
      </c>
      <c r="C9766" s="408" t="s">
        <v>29</v>
      </c>
      <c r="D9766" s="408">
        <v>84.84</v>
      </c>
    </row>
    <row r="9767" spans="1:4" ht="67.5">
      <c r="A9767" s="408">
        <v>89957</v>
      </c>
      <c r="B9767" s="409" t="s">
        <v>2741</v>
      </c>
      <c r="C9767" s="408" t="s">
        <v>29</v>
      </c>
      <c r="D9767" s="408">
        <v>97.65</v>
      </c>
    </row>
    <row r="9768" spans="1:4" ht="67.5">
      <c r="A9768" s="408">
        <v>89959</v>
      </c>
      <c r="B9768" s="409" t="s">
        <v>2742</v>
      </c>
      <c r="C9768" s="408" t="s">
        <v>29</v>
      </c>
      <c r="D9768" s="408">
        <v>173.68</v>
      </c>
    </row>
    <row r="9769" spans="1:4" ht="27">
      <c r="A9769" s="408" t="s">
        <v>5497</v>
      </c>
      <c r="B9769" s="409" t="s">
        <v>1141</v>
      </c>
      <c r="C9769" s="408" t="s">
        <v>29</v>
      </c>
      <c r="D9769" s="408">
        <v>89.16</v>
      </c>
    </row>
    <row r="9770" spans="1:4" ht="67.5">
      <c r="A9770" s="408" t="s">
        <v>5572</v>
      </c>
      <c r="B9770" s="409" t="s">
        <v>5573</v>
      </c>
      <c r="C9770" s="408" t="s">
        <v>29</v>
      </c>
      <c r="D9770" s="408">
        <v>192.24</v>
      </c>
    </row>
    <row r="9771" spans="1:4" ht="40.5">
      <c r="A9771" s="408">
        <v>89349</v>
      </c>
      <c r="B9771" s="409" t="s">
        <v>2307</v>
      </c>
      <c r="C9771" s="408" t="s">
        <v>29</v>
      </c>
      <c r="D9771" s="408">
        <v>17.82</v>
      </c>
    </row>
    <row r="9772" spans="1:4" ht="40.5">
      <c r="A9772" s="408">
        <v>89351</v>
      </c>
      <c r="B9772" s="409" t="s">
        <v>12213</v>
      </c>
      <c r="C9772" s="408" t="s">
        <v>29</v>
      </c>
      <c r="D9772" s="408">
        <v>19.96</v>
      </c>
    </row>
    <row r="9773" spans="1:4" ht="40.5">
      <c r="A9773" s="408">
        <v>89352</v>
      </c>
      <c r="B9773" s="409" t="s">
        <v>532</v>
      </c>
      <c r="C9773" s="408" t="s">
        <v>29</v>
      </c>
      <c r="D9773" s="408">
        <v>22.34</v>
      </c>
    </row>
    <row r="9774" spans="1:4" ht="40.5">
      <c r="A9774" s="408">
        <v>89353</v>
      </c>
      <c r="B9774" s="409" t="s">
        <v>533</v>
      </c>
      <c r="C9774" s="408" t="s">
        <v>29</v>
      </c>
      <c r="D9774" s="408">
        <v>23.19</v>
      </c>
    </row>
    <row r="9775" spans="1:4" ht="54">
      <c r="A9775" s="408">
        <v>89354</v>
      </c>
      <c r="B9775" s="409" t="s">
        <v>534</v>
      </c>
      <c r="C9775" s="408" t="s">
        <v>29</v>
      </c>
      <c r="D9775" s="408">
        <v>265.79000000000002</v>
      </c>
    </row>
    <row r="9776" spans="1:4" ht="67.5">
      <c r="A9776" s="408">
        <v>89969</v>
      </c>
      <c r="B9776" s="409" t="s">
        <v>2743</v>
      </c>
      <c r="C9776" s="408" t="s">
        <v>29</v>
      </c>
      <c r="D9776" s="408">
        <v>27.24</v>
      </c>
    </row>
    <row r="9777" spans="1:4" ht="54">
      <c r="A9777" s="408">
        <v>89970</v>
      </c>
      <c r="B9777" s="409" t="s">
        <v>2744</v>
      </c>
      <c r="C9777" s="408" t="s">
        <v>29</v>
      </c>
      <c r="D9777" s="408">
        <v>29.74</v>
      </c>
    </row>
    <row r="9778" spans="1:4" ht="54">
      <c r="A9778" s="408">
        <v>89971</v>
      </c>
      <c r="B9778" s="409" t="s">
        <v>2745</v>
      </c>
      <c r="C9778" s="408" t="s">
        <v>29</v>
      </c>
      <c r="D9778" s="408">
        <v>30.16</v>
      </c>
    </row>
    <row r="9779" spans="1:4" ht="54">
      <c r="A9779" s="408">
        <v>89972</v>
      </c>
      <c r="B9779" s="409" t="s">
        <v>2746</v>
      </c>
      <c r="C9779" s="408" t="s">
        <v>29</v>
      </c>
      <c r="D9779" s="408">
        <v>32.51</v>
      </c>
    </row>
    <row r="9780" spans="1:4" ht="54">
      <c r="A9780" s="408">
        <v>89973</v>
      </c>
      <c r="B9780" s="409" t="s">
        <v>2747</v>
      </c>
      <c r="C9780" s="408" t="s">
        <v>29</v>
      </c>
      <c r="D9780" s="408">
        <v>447.03</v>
      </c>
    </row>
    <row r="9781" spans="1:4" ht="54">
      <c r="A9781" s="408">
        <v>89974</v>
      </c>
      <c r="B9781" s="409" t="s">
        <v>2748</v>
      </c>
      <c r="C9781" s="408" t="s">
        <v>29</v>
      </c>
      <c r="D9781" s="408">
        <v>238.34</v>
      </c>
    </row>
    <row r="9782" spans="1:4" ht="54">
      <c r="A9782" s="408">
        <v>89984</v>
      </c>
      <c r="B9782" s="409" t="s">
        <v>2754</v>
      </c>
      <c r="C9782" s="408" t="s">
        <v>29</v>
      </c>
      <c r="D9782" s="408">
        <v>45.55</v>
      </c>
    </row>
    <row r="9783" spans="1:4" ht="54">
      <c r="A9783" s="408">
        <v>89985</v>
      </c>
      <c r="B9783" s="409" t="s">
        <v>2755</v>
      </c>
      <c r="C9783" s="408" t="s">
        <v>29</v>
      </c>
      <c r="D9783" s="408">
        <v>46.78</v>
      </c>
    </row>
    <row r="9784" spans="1:4" ht="54">
      <c r="A9784" s="408">
        <v>89986</v>
      </c>
      <c r="B9784" s="409" t="s">
        <v>2756</v>
      </c>
      <c r="C9784" s="408" t="s">
        <v>29</v>
      </c>
      <c r="D9784" s="408">
        <v>44.52</v>
      </c>
    </row>
    <row r="9785" spans="1:4" ht="54">
      <c r="A9785" s="408">
        <v>89987</v>
      </c>
      <c r="B9785" s="409" t="s">
        <v>2757</v>
      </c>
      <c r="C9785" s="408" t="s">
        <v>29</v>
      </c>
      <c r="D9785" s="408">
        <v>49.05</v>
      </c>
    </row>
    <row r="9786" spans="1:4" ht="40.5">
      <c r="A9786" s="408">
        <v>90371</v>
      </c>
      <c r="B9786" s="409" t="s">
        <v>2793</v>
      </c>
      <c r="C9786" s="408" t="s">
        <v>29</v>
      </c>
      <c r="D9786" s="408">
        <v>24.63</v>
      </c>
    </row>
    <row r="9787" spans="1:4" ht="67.5">
      <c r="A9787" s="408">
        <v>94489</v>
      </c>
      <c r="B9787" s="409" t="s">
        <v>4230</v>
      </c>
      <c r="C9787" s="408" t="s">
        <v>29</v>
      </c>
      <c r="D9787" s="408">
        <v>21.38</v>
      </c>
    </row>
    <row r="9788" spans="1:4" ht="67.5">
      <c r="A9788" s="408">
        <v>94490</v>
      </c>
      <c r="B9788" s="409" t="s">
        <v>4231</v>
      </c>
      <c r="C9788" s="408" t="s">
        <v>29</v>
      </c>
      <c r="D9788" s="408">
        <v>35.54</v>
      </c>
    </row>
    <row r="9789" spans="1:4" ht="67.5">
      <c r="A9789" s="408">
        <v>94491</v>
      </c>
      <c r="B9789" s="409" t="s">
        <v>4232</v>
      </c>
      <c r="C9789" s="408" t="s">
        <v>29</v>
      </c>
      <c r="D9789" s="408">
        <v>48.79</v>
      </c>
    </row>
    <row r="9790" spans="1:4" ht="67.5">
      <c r="A9790" s="408">
        <v>94492</v>
      </c>
      <c r="B9790" s="409" t="s">
        <v>4233</v>
      </c>
      <c r="C9790" s="408" t="s">
        <v>29</v>
      </c>
      <c r="D9790" s="408">
        <v>50.05</v>
      </c>
    </row>
    <row r="9791" spans="1:4" ht="67.5">
      <c r="A9791" s="408">
        <v>94493</v>
      </c>
      <c r="B9791" s="409" t="s">
        <v>4234</v>
      </c>
      <c r="C9791" s="408" t="s">
        <v>29</v>
      </c>
      <c r="D9791" s="408">
        <v>91.14</v>
      </c>
    </row>
    <row r="9792" spans="1:4" ht="67.5">
      <c r="A9792" s="408">
        <v>94494</v>
      </c>
      <c r="B9792" s="409" t="s">
        <v>4235</v>
      </c>
      <c r="C9792" s="408" t="s">
        <v>29</v>
      </c>
      <c r="D9792" s="408">
        <v>42.35</v>
      </c>
    </row>
    <row r="9793" spans="1:4" ht="67.5">
      <c r="A9793" s="408">
        <v>94495</v>
      </c>
      <c r="B9793" s="409" t="s">
        <v>4236</v>
      </c>
      <c r="C9793" s="408" t="s">
        <v>29</v>
      </c>
      <c r="D9793" s="408">
        <v>51.81</v>
      </c>
    </row>
    <row r="9794" spans="1:4" ht="81">
      <c r="A9794" s="408">
        <v>94496</v>
      </c>
      <c r="B9794" s="409" t="s">
        <v>4237</v>
      </c>
      <c r="C9794" s="408" t="s">
        <v>29</v>
      </c>
      <c r="D9794" s="408">
        <v>61.78</v>
      </c>
    </row>
    <row r="9795" spans="1:4" ht="81">
      <c r="A9795" s="408">
        <v>94497</v>
      </c>
      <c r="B9795" s="409" t="s">
        <v>4238</v>
      </c>
      <c r="C9795" s="408" t="s">
        <v>29</v>
      </c>
      <c r="D9795" s="408">
        <v>71.02</v>
      </c>
    </row>
    <row r="9796" spans="1:4" ht="67.5">
      <c r="A9796" s="408">
        <v>94498</v>
      </c>
      <c r="B9796" s="409" t="s">
        <v>4239</v>
      </c>
      <c r="C9796" s="408" t="s">
        <v>29</v>
      </c>
      <c r="D9796" s="408">
        <v>89.68</v>
      </c>
    </row>
    <row r="9797" spans="1:4" ht="81">
      <c r="A9797" s="408">
        <v>94499</v>
      </c>
      <c r="B9797" s="409" t="s">
        <v>4240</v>
      </c>
      <c r="C9797" s="408" t="s">
        <v>29</v>
      </c>
      <c r="D9797" s="408">
        <v>156.12</v>
      </c>
    </row>
    <row r="9798" spans="1:4" ht="67.5">
      <c r="A9798" s="408">
        <v>94500</v>
      </c>
      <c r="B9798" s="409" t="s">
        <v>4241</v>
      </c>
      <c r="C9798" s="408" t="s">
        <v>29</v>
      </c>
      <c r="D9798" s="408">
        <v>184.36</v>
      </c>
    </row>
    <row r="9799" spans="1:4" ht="67.5">
      <c r="A9799" s="408">
        <v>94501</v>
      </c>
      <c r="B9799" s="409" t="s">
        <v>4242</v>
      </c>
      <c r="C9799" s="408" t="s">
        <v>29</v>
      </c>
      <c r="D9799" s="408">
        <v>352.7</v>
      </c>
    </row>
    <row r="9800" spans="1:4" ht="81">
      <c r="A9800" s="408">
        <v>94792</v>
      </c>
      <c r="B9800" s="409" t="s">
        <v>4364</v>
      </c>
      <c r="C9800" s="408" t="s">
        <v>29</v>
      </c>
      <c r="D9800" s="408">
        <v>74.84</v>
      </c>
    </row>
    <row r="9801" spans="1:4" ht="94.5">
      <c r="A9801" s="408">
        <v>94793</v>
      </c>
      <c r="B9801" s="409" t="s">
        <v>4365</v>
      </c>
      <c r="C9801" s="408" t="s">
        <v>29</v>
      </c>
      <c r="D9801" s="408">
        <v>94.5</v>
      </c>
    </row>
    <row r="9802" spans="1:4" ht="94.5">
      <c r="A9802" s="408">
        <v>94794</v>
      </c>
      <c r="B9802" s="409" t="s">
        <v>4366</v>
      </c>
      <c r="C9802" s="408" t="s">
        <v>29</v>
      </c>
      <c r="D9802" s="408">
        <v>97.62</v>
      </c>
    </row>
    <row r="9803" spans="1:4" ht="40.5">
      <c r="A9803" s="408">
        <v>94795</v>
      </c>
      <c r="B9803" s="409" t="s">
        <v>12214</v>
      </c>
      <c r="C9803" s="408" t="s">
        <v>29</v>
      </c>
      <c r="D9803" s="408">
        <v>19.87</v>
      </c>
    </row>
    <row r="9804" spans="1:4" ht="40.5">
      <c r="A9804" s="408">
        <v>94796</v>
      </c>
      <c r="B9804" s="409" t="s">
        <v>12215</v>
      </c>
      <c r="C9804" s="408" t="s">
        <v>29</v>
      </c>
      <c r="D9804" s="408">
        <v>23.39</v>
      </c>
    </row>
    <row r="9805" spans="1:4" ht="40.5">
      <c r="A9805" s="408">
        <v>94797</v>
      </c>
      <c r="B9805" s="409" t="s">
        <v>12216</v>
      </c>
      <c r="C9805" s="408" t="s">
        <v>29</v>
      </c>
      <c r="D9805" s="408">
        <v>35.380000000000003</v>
      </c>
    </row>
    <row r="9806" spans="1:4" ht="40.5">
      <c r="A9806" s="408">
        <v>94798</v>
      </c>
      <c r="B9806" s="409" t="s">
        <v>12217</v>
      </c>
      <c r="C9806" s="408" t="s">
        <v>29</v>
      </c>
      <c r="D9806" s="408">
        <v>75.319999999999993</v>
      </c>
    </row>
    <row r="9807" spans="1:4" ht="40.5">
      <c r="A9807" s="408">
        <v>94799</v>
      </c>
      <c r="B9807" s="409" t="s">
        <v>12218</v>
      </c>
      <c r="C9807" s="408" t="s">
        <v>29</v>
      </c>
      <c r="D9807" s="408">
        <v>73.53</v>
      </c>
    </row>
    <row r="9808" spans="1:4" ht="40.5">
      <c r="A9808" s="408">
        <v>94800</v>
      </c>
      <c r="B9808" s="409" t="s">
        <v>12219</v>
      </c>
      <c r="C9808" s="408" t="s">
        <v>29</v>
      </c>
      <c r="D9808" s="408">
        <v>124.35</v>
      </c>
    </row>
    <row r="9809" spans="1:4" ht="81">
      <c r="A9809" s="408">
        <v>95248</v>
      </c>
      <c r="B9809" s="409" t="s">
        <v>4473</v>
      </c>
      <c r="C9809" s="408" t="s">
        <v>29</v>
      </c>
      <c r="D9809" s="408">
        <v>49.24</v>
      </c>
    </row>
    <row r="9810" spans="1:4" ht="81">
      <c r="A9810" s="408">
        <v>95249</v>
      </c>
      <c r="B9810" s="409" t="s">
        <v>4474</v>
      </c>
      <c r="C9810" s="408" t="s">
        <v>29</v>
      </c>
      <c r="D9810" s="408">
        <v>52.83</v>
      </c>
    </row>
    <row r="9811" spans="1:4" ht="67.5">
      <c r="A9811" s="408">
        <v>95250</v>
      </c>
      <c r="B9811" s="409" t="s">
        <v>4475</v>
      </c>
      <c r="C9811" s="408" t="s">
        <v>29</v>
      </c>
      <c r="D9811" s="408">
        <v>62.22</v>
      </c>
    </row>
    <row r="9812" spans="1:4" ht="81">
      <c r="A9812" s="408">
        <v>95251</v>
      </c>
      <c r="B9812" s="409" t="s">
        <v>4476</v>
      </c>
      <c r="C9812" s="408" t="s">
        <v>29</v>
      </c>
      <c r="D9812" s="408">
        <v>80.58</v>
      </c>
    </row>
    <row r="9813" spans="1:4" ht="81">
      <c r="A9813" s="408">
        <v>95252</v>
      </c>
      <c r="B9813" s="409" t="s">
        <v>4477</v>
      </c>
      <c r="C9813" s="408" t="s">
        <v>29</v>
      </c>
      <c r="D9813" s="408">
        <v>91.65</v>
      </c>
    </row>
    <row r="9814" spans="1:4" ht="67.5">
      <c r="A9814" s="408">
        <v>95253</v>
      </c>
      <c r="B9814" s="409" t="s">
        <v>4478</v>
      </c>
      <c r="C9814" s="408" t="s">
        <v>29</v>
      </c>
      <c r="D9814" s="408">
        <v>128.12</v>
      </c>
    </row>
    <row r="9815" spans="1:4" ht="40.5">
      <c r="A9815" s="408">
        <v>99619</v>
      </c>
      <c r="B9815" s="409" t="s">
        <v>12220</v>
      </c>
      <c r="C9815" s="408" t="s">
        <v>29</v>
      </c>
      <c r="D9815" s="408">
        <v>69.59</v>
      </c>
    </row>
    <row r="9816" spans="1:4" ht="40.5">
      <c r="A9816" s="408">
        <v>99620</v>
      </c>
      <c r="B9816" s="409" t="s">
        <v>12221</v>
      </c>
      <c r="C9816" s="408" t="s">
        <v>29</v>
      </c>
      <c r="D9816" s="408">
        <v>111.28</v>
      </c>
    </row>
    <row r="9817" spans="1:4" ht="40.5">
      <c r="A9817" s="408">
        <v>99621</v>
      </c>
      <c r="B9817" s="409" t="s">
        <v>12222</v>
      </c>
      <c r="C9817" s="408" t="s">
        <v>29</v>
      </c>
      <c r="D9817" s="408">
        <v>154.27000000000001</v>
      </c>
    </row>
    <row r="9818" spans="1:4" ht="40.5">
      <c r="A9818" s="408">
        <v>99622</v>
      </c>
      <c r="B9818" s="409" t="s">
        <v>12223</v>
      </c>
      <c r="C9818" s="408" t="s">
        <v>29</v>
      </c>
      <c r="D9818" s="408">
        <v>169.28</v>
      </c>
    </row>
    <row r="9819" spans="1:4" ht="40.5">
      <c r="A9819" s="408">
        <v>99623</v>
      </c>
      <c r="B9819" s="409" t="s">
        <v>12224</v>
      </c>
      <c r="C9819" s="408" t="s">
        <v>29</v>
      </c>
      <c r="D9819" s="408">
        <v>227.71</v>
      </c>
    </row>
    <row r="9820" spans="1:4" ht="40.5">
      <c r="A9820" s="408">
        <v>99624</v>
      </c>
      <c r="B9820" s="409" t="s">
        <v>12225</v>
      </c>
      <c r="C9820" s="408" t="s">
        <v>29</v>
      </c>
      <c r="D9820" s="408">
        <v>313.68</v>
      </c>
    </row>
    <row r="9821" spans="1:4" ht="40.5">
      <c r="A9821" s="408">
        <v>99625</v>
      </c>
      <c r="B9821" s="409" t="s">
        <v>12226</v>
      </c>
      <c r="C9821" s="408" t="s">
        <v>29</v>
      </c>
      <c r="D9821" s="408">
        <v>423.87</v>
      </c>
    </row>
    <row r="9822" spans="1:4" ht="40.5">
      <c r="A9822" s="408">
        <v>99626</v>
      </c>
      <c r="B9822" s="409" t="s">
        <v>12227</v>
      </c>
      <c r="C9822" s="408" t="s">
        <v>29</v>
      </c>
      <c r="D9822" s="408">
        <v>641.42999999999995</v>
      </c>
    </row>
    <row r="9823" spans="1:4" ht="40.5">
      <c r="A9823" s="408">
        <v>99627</v>
      </c>
      <c r="B9823" s="409" t="s">
        <v>12228</v>
      </c>
      <c r="C9823" s="408" t="s">
        <v>29</v>
      </c>
      <c r="D9823" s="408">
        <v>64.290000000000006</v>
      </c>
    </row>
    <row r="9824" spans="1:4" ht="40.5">
      <c r="A9824" s="408">
        <v>99628</v>
      </c>
      <c r="B9824" s="409" t="s">
        <v>12229</v>
      </c>
      <c r="C9824" s="408" t="s">
        <v>29</v>
      </c>
      <c r="D9824" s="408">
        <v>47.06</v>
      </c>
    </row>
    <row r="9825" spans="1:4" ht="40.5">
      <c r="A9825" s="408">
        <v>99629</v>
      </c>
      <c r="B9825" s="409" t="s">
        <v>12230</v>
      </c>
      <c r="C9825" s="408" t="s">
        <v>29</v>
      </c>
      <c r="D9825" s="408">
        <v>69.95</v>
      </c>
    </row>
    <row r="9826" spans="1:4" ht="40.5">
      <c r="A9826" s="408">
        <v>99630</v>
      </c>
      <c r="B9826" s="409" t="s">
        <v>12231</v>
      </c>
      <c r="C9826" s="408" t="s">
        <v>29</v>
      </c>
      <c r="D9826" s="408">
        <v>92.53</v>
      </c>
    </row>
    <row r="9827" spans="1:4" ht="40.5">
      <c r="A9827" s="408">
        <v>99631</v>
      </c>
      <c r="B9827" s="409" t="s">
        <v>12232</v>
      </c>
      <c r="C9827" s="408" t="s">
        <v>29</v>
      </c>
      <c r="D9827" s="408">
        <v>102.56</v>
      </c>
    </row>
    <row r="9828" spans="1:4" ht="40.5">
      <c r="A9828" s="408">
        <v>99632</v>
      </c>
      <c r="B9828" s="409" t="s">
        <v>12233</v>
      </c>
      <c r="C9828" s="408" t="s">
        <v>29</v>
      </c>
      <c r="D9828" s="408">
        <v>138.49</v>
      </c>
    </row>
    <row r="9829" spans="1:4" ht="40.5">
      <c r="A9829" s="408">
        <v>99633</v>
      </c>
      <c r="B9829" s="409" t="s">
        <v>12234</v>
      </c>
      <c r="C9829" s="408" t="s">
        <v>29</v>
      </c>
      <c r="D9829" s="408">
        <v>271.20999999999998</v>
      </c>
    </row>
    <row r="9830" spans="1:4" ht="40.5">
      <c r="A9830" s="408">
        <v>99634</v>
      </c>
      <c r="B9830" s="409" t="s">
        <v>12235</v>
      </c>
      <c r="C9830" s="408" t="s">
        <v>29</v>
      </c>
      <c r="D9830" s="408">
        <v>449.36</v>
      </c>
    </row>
    <row r="9831" spans="1:4" ht="40.5">
      <c r="A9831" s="408">
        <v>99635</v>
      </c>
      <c r="B9831" s="409" t="s">
        <v>12236</v>
      </c>
      <c r="C9831" s="408" t="s">
        <v>29</v>
      </c>
      <c r="D9831" s="408">
        <v>172.5</v>
      </c>
    </row>
    <row r="9832" spans="1:4" ht="54">
      <c r="A9832" s="408">
        <v>95634</v>
      </c>
      <c r="B9832" s="409" t="s">
        <v>12237</v>
      </c>
      <c r="C9832" s="408" t="s">
        <v>29</v>
      </c>
      <c r="D9832" s="408">
        <v>104.64</v>
      </c>
    </row>
    <row r="9833" spans="1:4" ht="54">
      <c r="A9833" s="408">
        <v>95635</v>
      </c>
      <c r="B9833" s="409" t="s">
        <v>12238</v>
      </c>
      <c r="C9833" s="408" t="s">
        <v>29</v>
      </c>
      <c r="D9833" s="408">
        <v>113.94</v>
      </c>
    </row>
    <row r="9834" spans="1:4" ht="54">
      <c r="A9834" s="408">
        <v>95637</v>
      </c>
      <c r="B9834" s="409" t="s">
        <v>4668</v>
      </c>
      <c r="C9834" s="408" t="s">
        <v>29</v>
      </c>
      <c r="D9834" s="408">
        <v>331.27</v>
      </c>
    </row>
    <row r="9835" spans="1:4" ht="54">
      <c r="A9835" s="408">
        <v>95638</v>
      </c>
      <c r="B9835" s="409" t="s">
        <v>4669</v>
      </c>
      <c r="C9835" s="408" t="s">
        <v>29</v>
      </c>
      <c r="D9835" s="408">
        <v>398.24</v>
      </c>
    </row>
    <row r="9836" spans="1:4" ht="54">
      <c r="A9836" s="408">
        <v>95639</v>
      </c>
      <c r="B9836" s="409" t="s">
        <v>4670</v>
      </c>
      <c r="C9836" s="408" t="s">
        <v>29</v>
      </c>
      <c r="D9836" s="408">
        <v>492.56</v>
      </c>
    </row>
    <row r="9837" spans="1:4" ht="67.5">
      <c r="A9837" s="408">
        <v>95641</v>
      </c>
      <c r="B9837" s="409" t="s">
        <v>4671</v>
      </c>
      <c r="C9837" s="408" t="s">
        <v>29</v>
      </c>
      <c r="D9837" s="408">
        <v>186.1</v>
      </c>
    </row>
    <row r="9838" spans="1:4" ht="67.5">
      <c r="A9838" s="408">
        <v>95642</v>
      </c>
      <c r="B9838" s="409" t="s">
        <v>4672</v>
      </c>
      <c r="C9838" s="408" t="s">
        <v>29</v>
      </c>
      <c r="D9838" s="408">
        <v>275</v>
      </c>
    </row>
    <row r="9839" spans="1:4" ht="67.5">
      <c r="A9839" s="408">
        <v>95643</v>
      </c>
      <c r="B9839" s="409" t="s">
        <v>4673</v>
      </c>
      <c r="C9839" s="408" t="s">
        <v>29</v>
      </c>
      <c r="D9839" s="408">
        <v>359.68</v>
      </c>
    </row>
    <row r="9840" spans="1:4" ht="67.5">
      <c r="A9840" s="408">
        <v>95644</v>
      </c>
      <c r="B9840" s="409" t="s">
        <v>4674</v>
      </c>
      <c r="C9840" s="408" t="s">
        <v>29</v>
      </c>
      <c r="D9840" s="408">
        <v>133.34</v>
      </c>
    </row>
    <row r="9841" spans="1:4" ht="67.5">
      <c r="A9841" s="408">
        <v>95645</v>
      </c>
      <c r="B9841" s="409" t="s">
        <v>4675</v>
      </c>
      <c r="C9841" s="408" t="s">
        <v>29</v>
      </c>
      <c r="D9841" s="408">
        <v>243.66</v>
      </c>
    </row>
    <row r="9842" spans="1:4" ht="67.5">
      <c r="A9842" s="408">
        <v>95646</v>
      </c>
      <c r="B9842" s="409" t="s">
        <v>4676</v>
      </c>
      <c r="C9842" s="408" t="s">
        <v>29</v>
      </c>
      <c r="D9842" s="408">
        <v>362.87</v>
      </c>
    </row>
    <row r="9843" spans="1:4" ht="67.5">
      <c r="A9843" s="408">
        <v>95647</v>
      </c>
      <c r="B9843" s="409" t="s">
        <v>4677</v>
      </c>
      <c r="C9843" s="408" t="s">
        <v>29</v>
      </c>
      <c r="D9843" s="408">
        <v>475.63</v>
      </c>
    </row>
    <row r="9844" spans="1:4" ht="27">
      <c r="A9844" s="408">
        <v>95673</v>
      </c>
      <c r="B9844" s="409" t="s">
        <v>4678</v>
      </c>
      <c r="C9844" s="408" t="s">
        <v>29</v>
      </c>
      <c r="D9844" s="408">
        <v>101.39</v>
      </c>
    </row>
    <row r="9845" spans="1:4" ht="27">
      <c r="A9845" s="408">
        <v>95674</v>
      </c>
      <c r="B9845" s="409" t="s">
        <v>4679</v>
      </c>
      <c r="C9845" s="408" t="s">
        <v>29</v>
      </c>
      <c r="D9845" s="408">
        <v>107.71</v>
      </c>
    </row>
    <row r="9846" spans="1:4" ht="27">
      <c r="A9846" s="408">
        <v>95675</v>
      </c>
      <c r="B9846" s="409" t="s">
        <v>1003</v>
      </c>
      <c r="C9846" s="408" t="s">
        <v>29</v>
      </c>
      <c r="D9846" s="408">
        <v>131.63999999999999</v>
      </c>
    </row>
    <row r="9847" spans="1:4" ht="40.5">
      <c r="A9847" s="408">
        <v>95676</v>
      </c>
      <c r="B9847" s="409" t="s">
        <v>4680</v>
      </c>
      <c r="C9847" s="408" t="s">
        <v>29</v>
      </c>
      <c r="D9847" s="408">
        <v>85.58</v>
      </c>
    </row>
    <row r="9848" spans="1:4" ht="67.5">
      <c r="A9848" s="408">
        <v>97741</v>
      </c>
      <c r="B9848" s="409" t="s">
        <v>5874</v>
      </c>
      <c r="C9848" s="408" t="s">
        <v>29</v>
      </c>
      <c r="D9848" s="408">
        <v>104.25</v>
      </c>
    </row>
    <row r="9849" spans="1:4" ht="27">
      <c r="A9849" s="408">
        <v>72285</v>
      </c>
      <c r="B9849" s="409" t="s">
        <v>128</v>
      </c>
      <c r="C9849" s="408" t="s">
        <v>29</v>
      </c>
      <c r="D9849" s="408">
        <v>79.569999999999993</v>
      </c>
    </row>
    <row r="9850" spans="1:4" ht="27">
      <c r="A9850" s="408">
        <v>90436</v>
      </c>
      <c r="B9850" s="409" t="s">
        <v>647</v>
      </c>
      <c r="C9850" s="408" t="s">
        <v>29</v>
      </c>
      <c r="D9850" s="408">
        <v>10.36</v>
      </c>
    </row>
    <row r="9851" spans="1:4" ht="40.5">
      <c r="A9851" s="408">
        <v>90437</v>
      </c>
      <c r="B9851" s="409" t="s">
        <v>648</v>
      </c>
      <c r="C9851" s="408" t="s">
        <v>29</v>
      </c>
      <c r="D9851" s="408">
        <v>25.19</v>
      </c>
    </row>
    <row r="9852" spans="1:4" ht="27">
      <c r="A9852" s="408">
        <v>90438</v>
      </c>
      <c r="B9852" s="409" t="s">
        <v>649</v>
      </c>
      <c r="C9852" s="408" t="s">
        <v>29</v>
      </c>
      <c r="D9852" s="408">
        <v>36.090000000000003</v>
      </c>
    </row>
    <row r="9853" spans="1:4" ht="27">
      <c r="A9853" s="408">
        <v>90439</v>
      </c>
      <c r="B9853" s="409" t="s">
        <v>650</v>
      </c>
      <c r="C9853" s="408" t="s">
        <v>29</v>
      </c>
      <c r="D9853" s="408">
        <v>40.880000000000003</v>
      </c>
    </row>
    <row r="9854" spans="1:4" ht="40.5">
      <c r="A9854" s="408">
        <v>90440</v>
      </c>
      <c r="B9854" s="409" t="s">
        <v>651</v>
      </c>
      <c r="C9854" s="408" t="s">
        <v>29</v>
      </c>
      <c r="D9854" s="408">
        <v>65.47</v>
      </c>
    </row>
    <row r="9855" spans="1:4" ht="27">
      <c r="A9855" s="408">
        <v>90441</v>
      </c>
      <c r="B9855" s="409" t="s">
        <v>652</v>
      </c>
      <c r="C9855" s="408" t="s">
        <v>29</v>
      </c>
      <c r="D9855" s="408">
        <v>83.64</v>
      </c>
    </row>
    <row r="9856" spans="1:4" ht="40.5">
      <c r="A9856" s="408">
        <v>90443</v>
      </c>
      <c r="B9856" s="409" t="s">
        <v>653</v>
      </c>
      <c r="C9856" s="408" t="s">
        <v>13</v>
      </c>
      <c r="D9856" s="408">
        <v>9.42</v>
      </c>
    </row>
    <row r="9857" spans="1:4" ht="40.5">
      <c r="A9857" s="408">
        <v>90444</v>
      </c>
      <c r="B9857" s="409" t="s">
        <v>654</v>
      </c>
      <c r="C9857" s="408" t="s">
        <v>13</v>
      </c>
      <c r="D9857" s="408">
        <v>17.54</v>
      </c>
    </row>
    <row r="9858" spans="1:4" ht="54">
      <c r="A9858" s="408">
        <v>90445</v>
      </c>
      <c r="B9858" s="409" t="s">
        <v>2800</v>
      </c>
      <c r="C9858" s="408" t="s">
        <v>13</v>
      </c>
      <c r="D9858" s="408">
        <v>18.72</v>
      </c>
    </row>
    <row r="9859" spans="1:4" ht="40.5">
      <c r="A9859" s="408">
        <v>90446</v>
      </c>
      <c r="B9859" s="409" t="s">
        <v>2801</v>
      </c>
      <c r="C9859" s="408" t="s">
        <v>13</v>
      </c>
      <c r="D9859" s="408">
        <v>20.34</v>
      </c>
    </row>
    <row r="9860" spans="1:4" ht="40.5">
      <c r="A9860" s="408">
        <v>90447</v>
      </c>
      <c r="B9860" s="409" t="s">
        <v>655</v>
      </c>
      <c r="C9860" s="408" t="s">
        <v>13</v>
      </c>
      <c r="D9860" s="408">
        <v>4.58</v>
      </c>
    </row>
    <row r="9861" spans="1:4" ht="40.5">
      <c r="A9861" s="408">
        <v>90451</v>
      </c>
      <c r="B9861" s="409" t="s">
        <v>2802</v>
      </c>
      <c r="C9861" s="408" t="s">
        <v>29</v>
      </c>
      <c r="D9861" s="408">
        <v>3.14</v>
      </c>
    </row>
    <row r="9862" spans="1:4" ht="40.5">
      <c r="A9862" s="408">
        <v>90452</v>
      </c>
      <c r="B9862" s="409" t="s">
        <v>656</v>
      </c>
      <c r="C9862" s="408" t="s">
        <v>29</v>
      </c>
      <c r="D9862" s="408">
        <v>13.19</v>
      </c>
    </row>
    <row r="9863" spans="1:4" ht="40.5">
      <c r="A9863" s="408">
        <v>90453</v>
      </c>
      <c r="B9863" s="409" t="s">
        <v>657</v>
      </c>
      <c r="C9863" s="408" t="s">
        <v>29</v>
      </c>
      <c r="D9863" s="408">
        <v>1.87</v>
      </c>
    </row>
    <row r="9864" spans="1:4" ht="40.5">
      <c r="A9864" s="408">
        <v>90454</v>
      </c>
      <c r="B9864" s="409" t="s">
        <v>658</v>
      </c>
      <c r="C9864" s="408" t="s">
        <v>29</v>
      </c>
      <c r="D9864" s="408">
        <v>3.26</v>
      </c>
    </row>
    <row r="9865" spans="1:4" ht="27">
      <c r="A9865" s="408">
        <v>90455</v>
      </c>
      <c r="B9865" s="409" t="s">
        <v>2803</v>
      </c>
      <c r="C9865" s="408" t="s">
        <v>29</v>
      </c>
      <c r="D9865" s="408">
        <v>4.38</v>
      </c>
    </row>
    <row r="9866" spans="1:4" ht="40.5">
      <c r="A9866" s="408">
        <v>90456</v>
      </c>
      <c r="B9866" s="409" t="s">
        <v>2804</v>
      </c>
      <c r="C9866" s="408" t="s">
        <v>29</v>
      </c>
      <c r="D9866" s="408">
        <v>3.02</v>
      </c>
    </row>
    <row r="9867" spans="1:4" ht="40.5">
      <c r="A9867" s="408">
        <v>90457</v>
      </c>
      <c r="B9867" s="409" t="s">
        <v>2805</v>
      </c>
      <c r="C9867" s="408" t="s">
        <v>29</v>
      </c>
      <c r="D9867" s="408">
        <v>6.9</v>
      </c>
    </row>
    <row r="9868" spans="1:4" ht="40.5">
      <c r="A9868" s="408">
        <v>90458</v>
      </c>
      <c r="B9868" s="409" t="s">
        <v>2806</v>
      </c>
      <c r="C9868" s="408" t="s">
        <v>29</v>
      </c>
      <c r="D9868" s="408">
        <v>19.559999999999999</v>
      </c>
    </row>
    <row r="9869" spans="1:4" ht="40.5">
      <c r="A9869" s="408">
        <v>90459</v>
      </c>
      <c r="B9869" s="409" t="s">
        <v>2807</v>
      </c>
      <c r="C9869" s="408" t="s">
        <v>29</v>
      </c>
      <c r="D9869" s="408">
        <v>27.6</v>
      </c>
    </row>
    <row r="9870" spans="1:4" ht="40.5">
      <c r="A9870" s="408">
        <v>90460</v>
      </c>
      <c r="B9870" s="409" t="s">
        <v>2808</v>
      </c>
      <c r="C9870" s="408" t="s">
        <v>13</v>
      </c>
      <c r="D9870" s="408">
        <v>18.920000000000002</v>
      </c>
    </row>
    <row r="9871" spans="1:4" ht="40.5">
      <c r="A9871" s="408">
        <v>90461</v>
      </c>
      <c r="B9871" s="409" t="s">
        <v>2809</v>
      </c>
      <c r="C9871" s="408" t="s">
        <v>13</v>
      </c>
      <c r="D9871" s="408">
        <v>10.54</v>
      </c>
    </row>
    <row r="9872" spans="1:4" ht="40.5">
      <c r="A9872" s="408">
        <v>90462</v>
      </c>
      <c r="B9872" s="409" t="s">
        <v>2810</v>
      </c>
      <c r="C9872" s="408" t="s">
        <v>13</v>
      </c>
      <c r="D9872" s="408">
        <v>2.31</v>
      </c>
    </row>
    <row r="9873" spans="1:4" ht="40.5">
      <c r="A9873" s="408">
        <v>90463</v>
      </c>
      <c r="B9873" s="409" t="s">
        <v>2811</v>
      </c>
      <c r="C9873" s="408" t="s">
        <v>13</v>
      </c>
      <c r="D9873" s="408">
        <v>1.84</v>
      </c>
    </row>
    <row r="9874" spans="1:4" ht="40.5">
      <c r="A9874" s="408">
        <v>90466</v>
      </c>
      <c r="B9874" s="409" t="s">
        <v>659</v>
      </c>
      <c r="C9874" s="408" t="s">
        <v>13</v>
      </c>
      <c r="D9874" s="408">
        <v>9.3800000000000008</v>
      </c>
    </row>
    <row r="9875" spans="1:4" ht="54">
      <c r="A9875" s="408">
        <v>90467</v>
      </c>
      <c r="B9875" s="409" t="s">
        <v>660</v>
      </c>
      <c r="C9875" s="408" t="s">
        <v>13</v>
      </c>
      <c r="D9875" s="408">
        <v>14.83</v>
      </c>
    </row>
    <row r="9876" spans="1:4" ht="40.5">
      <c r="A9876" s="408">
        <v>90468</v>
      </c>
      <c r="B9876" s="409" t="s">
        <v>2812</v>
      </c>
      <c r="C9876" s="408" t="s">
        <v>13</v>
      </c>
      <c r="D9876" s="408">
        <v>4.0999999999999996</v>
      </c>
    </row>
    <row r="9877" spans="1:4" ht="54">
      <c r="A9877" s="408">
        <v>90469</v>
      </c>
      <c r="B9877" s="409" t="s">
        <v>2813</v>
      </c>
      <c r="C9877" s="408" t="s">
        <v>13</v>
      </c>
      <c r="D9877" s="408">
        <v>6.57</v>
      </c>
    </row>
    <row r="9878" spans="1:4" ht="40.5">
      <c r="A9878" s="408">
        <v>90470</v>
      </c>
      <c r="B9878" s="409" t="s">
        <v>2814</v>
      </c>
      <c r="C9878" s="408" t="s">
        <v>13</v>
      </c>
      <c r="D9878" s="408">
        <v>9.01</v>
      </c>
    </row>
    <row r="9879" spans="1:4" ht="54">
      <c r="A9879" s="408">
        <v>91166</v>
      </c>
      <c r="B9879" s="409" t="s">
        <v>3079</v>
      </c>
      <c r="C9879" s="408" t="s">
        <v>13</v>
      </c>
      <c r="D9879" s="408">
        <v>2.91</v>
      </c>
    </row>
    <row r="9880" spans="1:4" ht="67.5">
      <c r="A9880" s="408">
        <v>91167</v>
      </c>
      <c r="B9880" s="409" t="s">
        <v>3080</v>
      </c>
      <c r="C9880" s="408" t="s">
        <v>13</v>
      </c>
      <c r="D9880" s="408">
        <v>8.1999999999999993</v>
      </c>
    </row>
    <row r="9881" spans="1:4" ht="67.5">
      <c r="A9881" s="408">
        <v>91168</v>
      </c>
      <c r="B9881" s="409" t="s">
        <v>3081</v>
      </c>
      <c r="C9881" s="408" t="s">
        <v>13</v>
      </c>
      <c r="D9881" s="408">
        <v>6.19</v>
      </c>
    </row>
    <row r="9882" spans="1:4" ht="54">
      <c r="A9882" s="408">
        <v>91169</v>
      </c>
      <c r="B9882" s="409" t="s">
        <v>3082</v>
      </c>
      <c r="C9882" s="408" t="s">
        <v>13</v>
      </c>
      <c r="D9882" s="408">
        <v>7.34</v>
      </c>
    </row>
    <row r="9883" spans="1:4" ht="81">
      <c r="A9883" s="408">
        <v>91170</v>
      </c>
      <c r="B9883" s="409" t="s">
        <v>3083</v>
      </c>
      <c r="C9883" s="408" t="s">
        <v>13</v>
      </c>
      <c r="D9883" s="408">
        <v>2.11</v>
      </c>
    </row>
    <row r="9884" spans="1:4" ht="81">
      <c r="A9884" s="408">
        <v>91171</v>
      </c>
      <c r="B9884" s="409" t="s">
        <v>3084</v>
      </c>
      <c r="C9884" s="408" t="s">
        <v>13</v>
      </c>
      <c r="D9884" s="408">
        <v>2.63</v>
      </c>
    </row>
    <row r="9885" spans="1:4" ht="67.5">
      <c r="A9885" s="408">
        <v>91172</v>
      </c>
      <c r="B9885" s="409" t="s">
        <v>3085</v>
      </c>
      <c r="C9885" s="408" t="s">
        <v>13</v>
      </c>
      <c r="D9885" s="408">
        <v>3.87</v>
      </c>
    </row>
    <row r="9886" spans="1:4" ht="67.5">
      <c r="A9886" s="408">
        <v>91173</v>
      </c>
      <c r="B9886" s="409" t="s">
        <v>3086</v>
      </c>
      <c r="C9886" s="408" t="s">
        <v>13</v>
      </c>
      <c r="D9886" s="408">
        <v>1.06</v>
      </c>
    </row>
    <row r="9887" spans="1:4" ht="67.5">
      <c r="A9887" s="408">
        <v>91174</v>
      </c>
      <c r="B9887" s="409" t="s">
        <v>3087</v>
      </c>
      <c r="C9887" s="408" t="s">
        <v>13</v>
      </c>
      <c r="D9887" s="408">
        <v>2.09</v>
      </c>
    </row>
    <row r="9888" spans="1:4" ht="67.5">
      <c r="A9888" s="408">
        <v>91175</v>
      </c>
      <c r="B9888" s="409" t="s">
        <v>3088</v>
      </c>
      <c r="C9888" s="408" t="s">
        <v>13</v>
      </c>
      <c r="D9888" s="408">
        <v>3.41</v>
      </c>
    </row>
    <row r="9889" spans="1:4" ht="67.5">
      <c r="A9889" s="408">
        <v>91176</v>
      </c>
      <c r="B9889" s="409" t="s">
        <v>3089</v>
      </c>
      <c r="C9889" s="408" t="s">
        <v>13</v>
      </c>
      <c r="D9889" s="408">
        <v>29.06</v>
      </c>
    </row>
    <row r="9890" spans="1:4" ht="67.5">
      <c r="A9890" s="408">
        <v>91177</v>
      </c>
      <c r="B9890" s="409" t="s">
        <v>3090</v>
      </c>
      <c r="C9890" s="408" t="s">
        <v>13</v>
      </c>
      <c r="D9890" s="408">
        <v>13.19</v>
      </c>
    </row>
    <row r="9891" spans="1:4" ht="67.5">
      <c r="A9891" s="408">
        <v>91178</v>
      </c>
      <c r="B9891" s="409" t="s">
        <v>3091</v>
      </c>
      <c r="C9891" s="408" t="s">
        <v>13</v>
      </c>
      <c r="D9891" s="408">
        <v>13.23</v>
      </c>
    </row>
    <row r="9892" spans="1:4" ht="67.5">
      <c r="A9892" s="408">
        <v>91179</v>
      </c>
      <c r="B9892" s="409" t="s">
        <v>3092</v>
      </c>
      <c r="C9892" s="408" t="s">
        <v>13</v>
      </c>
      <c r="D9892" s="408">
        <v>7.45</v>
      </c>
    </row>
    <row r="9893" spans="1:4" ht="81">
      <c r="A9893" s="408">
        <v>91180</v>
      </c>
      <c r="B9893" s="409" t="s">
        <v>3093</v>
      </c>
      <c r="C9893" s="408" t="s">
        <v>13</v>
      </c>
      <c r="D9893" s="408">
        <v>6.06</v>
      </c>
    </row>
    <row r="9894" spans="1:4" ht="67.5">
      <c r="A9894" s="408">
        <v>91181</v>
      </c>
      <c r="B9894" s="409" t="s">
        <v>3094</v>
      </c>
      <c r="C9894" s="408" t="s">
        <v>13</v>
      </c>
      <c r="D9894" s="408">
        <v>6.5</v>
      </c>
    </row>
    <row r="9895" spans="1:4" ht="54">
      <c r="A9895" s="408">
        <v>91182</v>
      </c>
      <c r="B9895" s="409" t="s">
        <v>3095</v>
      </c>
      <c r="C9895" s="408" t="s">
        <v>13</v>
      </c>
      <c r="D9895" s="408">
        <v>20.07</v>
      </c>
    </row>
    <row r="9896" spans="1:4" ht="67.5">
      <c r="A9896" s="408">
        <v>91183</v>
      </c>
      <c r="B9896" s="409" t="s">
        <v>3096</v>
      </c>
      <c r="C9896" s="408" t="s">
        <v>13</v>
      </c>
      <c r="D9896" s="408">
        <v>9.85</v>
      </c>
    </row>
    <row r="9897" spans="1:4" ht="54">
      <c r="A9897" s="408">
        <v>91184</v>
      </c>
      <c r="B9897" s="409" t="s">
        <v>3097</v>
      </c>
      <c r="C9897" s="408" t="s">
        <v>13</v>
      </c>
      <c r="D9897" s="408">
        <v>9.16</v>
      </c>
    </row>
    <row r="9898" spans="1:4" ht="67.5">
      <c r="A9898" s="408">
        <v>91185</v>
      </c>
      <c r="B9898" s="409" t="s">
        <v>3098</v>
      </c>
      <c r="C9898" s="408" t="s">
        <v>13</v>
      </c>
      <c r="D9898" s="408">
        <v>5.14</v>
      </c>
    </row>
    <row r="9899" spans="1:4" ht="67.5">
      <c r="A9899" s="408">
        <v>91186</v>
      </c>
      <c r="B9899" s="409" t="s">
        <v>3099</v>
      </c>
      <c r="C9899" s="408" t="s">
        <v>13</v>
      </c>
      <c r="D9899" s="408">
        <v>4.2</v>
      </c>
    </row>
    <row r="9900" spans="1:4" ht="67.5">
      <c r="A9900" s="408">
        <v>91187</v>
      </c>
      <c r="B9900" s="409" t="s">
        <v>3100</v>
      </c>
      <c r="C9900" s="408" t="s">
        <v>13</v>
      </c>
      <c r="D9900" s="408">
        <v>4.83</v>
      </c>
    </row>
    <row r="9901" spans="1:4" ht="40.5">
      <c r="A9901" s="408">
        <v>91188</v>
      </c>
      <c r="B9901" s="409" t="s">
        <v>3101</v>
      </c>
      <c r="C9901" s="408" t="s">
        <v>29</v>
      </c>
      <c r="D9901" s="408">
        <v>5.01</v>
      </c>
    </row>
    <row r="9902" spans="1:4" ht="54">
      <c r="A9902" s="408">
        <v>91189</v>
      </c>
      <c r="B9902" s="409" t="s">
        <v>761</v>
      </c>
      <c r="C9902" s="408" t="s">
        <v>29</v>
      </c>
      <c r="D9902" s="408">
        <v>33.409999999999997</v>
      </c>
    </row>
    <row r="9903" spans="1:4" ht="40.5">
      <c r="A9903" s="408">
        <v>91190</v>
      </c>
      <c r="B9903" s="409" t="s">
        <v>762</v>
      </c>
      <c r="C9903" s="408" t="s">
        <v>29</v>
      </c>
      <c r="D9903" s="408">
        <v>3.63</v>
      </c>
    </row>
    <row r="9904" spans="1:4" ht="40.5">
      <c r="A9904" s="408">
        <v>91191</v>
      </c>
      <c r="B9904" s="409" t="s">
        <v>763</v>
      </c>
      <c r="C9904" s="408" t="s">
        <v>29</v>
      </c>
      <c r="D9904" s="408">
        <v>3.85</v>
      </c>
    </row>
    <row r="9905" spans="1:4" ht="40.5">
      <c r="A9905" s="408">
        <v>91192</v>
      </c>
      <c r="B9905" s="409" t="s">
        <v>764</v>
      </c>
      <c r="C9905" s="408" t="s">
        <v>29</v>
      </c>
      <c r="D9905" s="408">
        <v>4.2699999999999996</v>
      </c>
    </row>
    <row r="9906" spans="1:4" ht="54">
      <c r="A9906" s="408">
        <v>91222</v>
      </c>
      <c r="B9906" s="409" t="s">
        <v>765</v>
      </c>
      <c r="C9906" s="408" t="s">
        <v>13</v>
      </c>
      <c r="D9906" s="408">
        <v>10.14</v>
      </c>
    </row>
    <row r="9907" spans="1:4" ht="67.5">
      <c r="A9907" s="408">
        <v>94480</v>
      </c>
      <c r="B9907" s="409" t="s">
        <v>4226</v>
      </c>
      <c r="C9907" s="408" t="s">
        <v>29</v>
      </c>
      <c r="D9907" s="410">
        <v>1551.29</v>
      </c>
    </row>
    <row r="9908" spans="1:4" ht="67.5">
      <c r="A9908" s="408">
        <v>94481</v>
      </c>
      <c r="B9908" s="409" t="s">
        <v>4227</v>
      </c>
      <c r="C9908" s="408" t="s">
        <v>29</v>
      </c>
      <c r="D9908" s="410">
        <v>1119.7</v>
      </c>
    </row>
    <row r="9909" spans="1:4" ht="67.5">
      <c r="A9909" s="408">
        <v>94482</v>
      </c>
      <c r="B9909" s="409" t="s">
        <v>4228</v>
      </c>
      <c r="C9909" s="408" t="s">
        <v>29</v>
      </c>
      <c r="D9909" s="408">
        <v>904.45</v>
      </c>
    </row>
    <row r="9910" spans="1:4" ht="67.5">
      <c r="A9910" s="408">
        <v>94483</v>
      </c>
      <c r="B9910" s="409" t="s">
        <v>4229</v>
      </c>
      <c r="C9910" s="408" t="s">
        <v>29</v>
      </c>
      <c r="D9910" s="408">
        <v>772.74</v>
      </c>
    </row>
    <row r="9911" spans="1:4" ht="27">
      <c r="A9911" s="408">
        <v>95541</v>
      </c>
      <c r="B9911" s="409" t="s">
        <v>4622</v>
      </c>
      <c r="C9911" s="408" t="s">
        <v>29</v>
      </c>
      <c r="D9911" s="408">
        <v>3.36</v>
      </c>
    </row>
    <row r="9912" spans="1:4" ht="40.5">
      <c r="A9912" s="408">
        <v>95573</v>
      </c>
      <c r="B9912" s="409" t="s">
        <v>4637</v>
      </c>
      <c r="C9912" s="408" t="s">
        <v>29</v>
      </c>
      <c r="D9912" s="408">
        <v>41.92</v>
      </c>
    </row>
    <row r="9913" spans="1:4" ht="40.5">
      <c r="A9913" s="408">
        <v>95574</v>
      </c>
      <c r="B9913" s="409" t="s">
        <v>4638</v>
      </c>
      <c r="C9913" s="408" t="s">
        <v>29</v>
      </c>
      <c r="D9913" s="408">
        <v>31.63</v>
      </c>
    </row>
    <row r="9914" spans="1:4" ht="40.5">
      <c r="A9914" s="408">
        <v>96559</v>
      </c>
      <c r="B9914" s="409" t="s">
        <v>4938</v>
      </c>
      <c r="C9914" s="408" t="s">
        <v>42</v>
      </c>
      <c r="D9914" s="408">
        <v>53.38</v>
      </c>
    </row>
    <row r="9915" spans="1:4" ht="40.5">
      <c r="A9915" s="408">
        <v>96560</v>
      </c>
      <c r="B9915" s="409" t="s">
        <v>4939</v>
      </c>
      <c r="C9915" s="408" t="s">
        <v>42</v>
      </c>
      <c r="D9915" s="408">
        <v>28.12</v>
      </c>
    </row>
    <row r="9916" spans="1:4" ht="40.5">
      <c r="A9916" s="408">
        <v>96561</v>
      </c>
      <c r="B9916" s="409" t="s">
        <v>4940</v>
      </c>
      <c r="C9916" s="408" t="s">
        <v>42</v>
      </c>
      <c r="D9916" s="408">
        <v>17.78</v>
      </c>
    </row>
    <row r="9917" spans="1:4" ht="67.5">
      <c r="A9917" s="408">
        <v>96562</v>
      </c>
      <c r="B9917" s="409" t="s">
        <v>4941</v>
      </c>
      <c r="C9917" s="408" t="s">
        <v>13</v>
      </c>
      <c r="D9917" s="408">
        <v>28.19</v>
      </c>
    </row>
    <row r="9918" spans="1:4" ht="67.5">
      <c r="A9918" s="408">
        <v>96563</v>
      </c>
      <c r="B9918" s="409" t="s">
        <v>4942</v>
      </c>
      <c r="C9918" s="408" t="s">
        <v>13</v>
      </c>
      <c r="D9918" s="408">
        <v>31.09</v>
      </c>
    </row>
    <row r="9919" spans="1:4" ht="40.5">
      <c r="A9919" s="408">
        <v>98113</v>
      </c>
      <c r="B9919" s="409" t="s">
        <v>6379</v>
      </c>
      <c r="C9919" s="408" t="s">
        <v>29</v>
      </c>
      <c r="D9919" s="410">
        <v>1795.2</v>
      </c>
    </row>
    <row r="9920" spans="1:4" ht="27">
      <c r="A9920" s="408" t="s">
        <v>5259</v>
      </c>
      <c r="B9920" s="409" t="s">
        <v>1026</v>
      </c>
      <c r="C9920" s="408" t="s">
        <v>29</v>
      </c>
      <c r="D9920" s="408">
        <v>374.15</v>
      </c>
    </row>
    <row r="9921" spans="1:4" ht="27">
      <c r="A9921" s="408" t="s">
        <v>5260</v>
      </c>
      <c r="B9921" s="409" t="s">
        <v>1027</v>
      </c>
      <c r="C9921" s="408" t="s">
        <v>29</v>
      </c>
      <c r="D9921" s="408">
        <v>486.39</v>
      </c>
    </row>
    <row r="9922" spans="1:4" ht="27">
      <c r="A9922" s="408" t="s">
        <v>5271</v>
      </c>
      <c r="B9922" s="409" t="s">
        <v>1038</v>
      </c>
      <c r="C9922" s="408" t="s">
        <v>29</v>
      </c>
      <c r="D9922" s="408">
        <v>158.47</v>
      </c>
    </row>
    <row r="9923" spans="1:4" ht="27">
      <c r="A9923" s="408" t="s">
        <v>5272</v>
      </c>
      <c r="B9923" s="409" t="s">
        <v>1039</v>
      </c>
      <c r="C9923" s="408" t="s">
        <v>29</v>
      </c>
      <c r="D9923" s="408">
        <v>253.56</v>
      </c>
    </row>
    <row r="9924" spans="1:4" ht="27">
      <c r="A9924" s="408" t="s">
        <v>5273</v>
      </c>
      <c r="B9924" s="409" t="s">
        <v>1040</v>
      </c>
      <c r="C9924" s="408" t="s">
        <v>29</v>
      </c>
      <c r="D9924" s="408">
        <v>507.12</v>
      </c>
    </row>
    <row r="9925" spans="1:4" ht="27">
      <c r="A9925" s="408" t="s">
        <v>5274</v>
      </c>
      <c r="B9925" s="409" t="s">
        <v>1041</v>
      </c>
      <c r="C9925" s="408" t="s">
        <v>29</v>
      </c>
      <c r="D9925" s="408">
        <v>760.68</v>
      </c>
    </row>
    <row r="9926" spans="1:4" ht="27">
      <c r="A9926" s="408" t="s">
        <v>5275</v>
      </c>
      <c r="B9926" s="409" t="s">
        <v>1042</v>
      </c>
      <c r="C9926" s="408" t="s">
        <v>29</v>
      </c>
      <c r="D9926" s="408">
        <v>977.75</v>
      </c>
    </row>
    <row r="9927" spans="1:4" ht="27">
      <c r="A9927" s="408" t="s">
        <v>5276</v>
      </c>
      <c r="B9927" s="409" t="s">
        <v>1043</v>
      </c>
      <c r="C9927" s="408" t="s">
        <v>29</v>
      </c>
      <c r="D9927" s="410">
        <v>1329.74</v>
      </c>
    </row>
    <row r="9928" spans="1:4" ht="27">
      <c r="A9928" s="408" t="s">
        <v>5277</v>
      </c>
      <c r="B9928" s="409" t="s">
        <v>1044</v>
      </c>
      <c r="C9928" s="408" t="s">
        <v>29</v>
      </c>
      <c r="D9928" s="410">
        <v>1486.18</v>
      </c>
    </row>
    <row r="9929" spans="1:4" ht="27">
      <c r="A9929" s="408" t="s">
        <v>5278</v>
      </c>
      <c r="B9929" s="409" t="s">
        <v>1045</v>
      </c>
      <c r="C9929" s="408" t="s">
        <v>29</v>
      </c>
      <c r="D9929" s="408">
        <v>391.1</v>
      </c>
    </row>
    <row r="9930" spans="1:4" ht="27">
      <c r="A9930" s="408" t="s">
        <v>5279</v>
      </c>
      <c r="B9930" s="409" t="s">
        <v>1046</v>
      </c>
      <c r="C9930" s="408" t="s">
        <v>29</v>
      </c>
      <c r="D9930" s="408">
        <v>508.43</v>
      </c>
    </row>
    <row r="9931" spans="1:4" ht="27">
      <c r="A9931" s="408" t="s">
        <v>5280</v>
      </c>
      <c r="B9931" s="409" t="s">
        <v>1047</v>
      </c>
      <c r="C9931" s="408" t="s">
        <v>29</v>
      </c>
      <c r="D9931" s="408">
        <v>782.2</v>
      </c>
    </row>
    <row r="9932" spans="1:4" ht="27">
      <c r="A9932" s="408" t="s">
        <v>5281</v>
      </c>
      <c r="B9932" s="409" t="s">
        <v>1048</v>
      </c>
      <c r="C9932" s="408" t="s">
        <v>29</v>
      </c>
      <c r="D9932" s="410">
        <v>1251.52</v>
      </c>
    </row>
    <row r="9933" spans="1:4" ht="27">
      <c r="A9933" s="408" t="s">
        <v>5282</v>
      </c>
      <c r="B9933" s="409" t="s">
        <v>1049</v>
      </c>
      <c r="C9933" s="408" t="s">
        <v>29</v>
      </c>
      <c r="D9933" s="408">
        <v>158.47</v>
      </c>
    </row>
    <row r="9934" spans="1:4" ht="27">
      <c r="A9934" s="408" t="s">
        <v>5283</v>
      </c>
      <c r="B9934" s="409" t="s">
        <v>1050</v>
      </c>
      <c r="C9934" s="408" t="s">
        <v>29</v>
      </c>
      <c r="D9934" s="408">
        <v>316.95</v>
      </c>
    </row>
    <row r="9935" spans="1:4" ht="27">
      <c r="A9935" s="408" t="s">
        <v>5284</v>
      </c>
      <c r="B9935" s="409" t="s">
        <v>1051</v>
      </c>
      <c r="C9935" s="408" t="s">
        <v>29</v>
      </c>
      <c r="D9935" s="408">
        <v>633.9</v>
      </c>
    </row>
    <row r="9936" spans="1:4" ht="13.5">
      <c r="A9936" s="408">
        <v>73612</v>
      </c>
      <c r="B9936" s="409" t="s">
        <v>192</v>
      </c>
      <c r="C9936" s="408" t="s">
        <v>29</v>
      </c>
      <c r="D9936" s="408">
        <v>309.89999999999998</v>
      </c>
    </row>
    <row r="9937" spans="1:4" ht="27">
      <c r="A9937" s="408">
        <v>73660</v>
      </c>
      <c r="B9937" s="409" t="s">
        <v>196</v>
      </c>
      <c r="C9937" s="408" t="s">
        <v>42</v>
      </c>
      <c r="D9937" s="408">
        <v>63.77</v>
      </c>
    </row>
    <row r="9938" spans="1:4" ht="27">
      <c r="A9938" s="408">
        <v>73693</v>
      </c>
      <c r="B9938" s="409" t="s">
        <v>197</v>
      </c>
      <c r="C9938" s="408" t="s">
        <v>42</v>
      </c>
      <c r="D9938" s="408">
        <v>18.850000000000001</v>
      </c>
    </row>
    <row r="9939" spans="1:4" ht="13.5">
      <c r="A9939" s="408">
        <v>73694</v>
      </c>
      <c r="B9939" s="409" t="s">
        <v>198</v>
      </c>
      <c r="C9939" s="408" t="s">
        <v>29</v>
      </c>
      <c r="D9939" s="408">
        <v>122.29</v>
      </c>
    </row>
    <row r="9940" spans="1:4" ht="13.5">
      <c r="A9940" s="408">
        <v>73695</v>
      </c>
      <c r="B9940" s="409" t="s">
        <v>199</v>
      </c>
      <c r="C9940" s="408" t="s">
        <v>29</v>
      </c>
      <c r="D9940" s="408">
        <v>62.89</v>
      </c>
    </row>
    <row r="9941" spans="1:4" ht="13.5">
      <c r="A9941" s="408" t="s">
        <v>5257</v>
      </c>
      <c r="B9941" s="409" t="s">
        <v>1024</v>
      </c>
      <c r="C9941" s="408" t="s">
        <v>29</v>
      </c>
      <c r="D9941" s="408">
        <v>309.89999999999998</v>
      </c>
    </row>
    <row r="9942" spans="1:4" ht="13.5">
      <c r="A9942" s="408" t="s">
        <v>5258</v>
      </c>
      <c r="B9942" s="409" t="s">
        <v>1025</v>
      </c>
      <c r="C9942" s="408" t="s">
        <v>42</v>
      </c>
      <c r="D9942" s="408">
        <v>837.82</v>
      </c>
    </row>
    <row r="9943" spans="1:4" ht="27">
      <c r="A9943" s="408" t="s">
        <v>5369</v>
      </c>
      <c r="B9943" s="409" t="s">
        <v>1072</v>
      </c>
      <c r="C9943" s="408" t="s">
        <v>27</v>
      </c>
      <c r="D9943" s="408">
        <v>69.67</v>
      </c>
    </row>
    <row r="9944" spans="1:4" ht="27">
      <c r="A9944" s="408" t="s">
        <v>5370</v>
      </c>
      <c r="B9944" s="409" t="s">
        <v>1073</v>
      </c>
      <c r="C9944" s="408" t="s">
        <v>27</v>
      </c>
      <c r="D9944" s="408">
        <v>158.88</v>
      </c>
    </row>
    <row r="9945" spans="1:4" ht="27">
      <c r="A9945" s="408" t="s">
        <v>5371</v>
      </c>
      <c r="B9945" s="409" t="s">
        <v>1074</v>
      </c>
      <c r="C9945" s="408" t="s">
        <v>27</v>
      </c>
      <c r="D9945" s="408">
        <v>69.67</v>
      </c>
    </row>
    <row r="9946" spans="1:4" ht="27">
      <c r="A9946" s="408" t="s">
        <v>5372</v>
      </c>
      <c r="B9946" s="409" t="s">
        <v>1075</v>
      </c>
      <c r="C9946" s="408" t="s">
        <v>27</v>
      </c>
      <c r="D9946" s="408">
        <v>76.31</v>
      </c>
    </row>
    <row r="9947" spans="1:4" ht="27">
      <c r="A9947" s="408" t="s">
        <v>5373</v>
      </c>
      <c r="B9947" s="409" t="s">
        <v>1076</v>
      </c>
      <c r="C9947" s="408" t="s">
        <v>27</v>
      </c>
      <c r="D9947" s="408">
        <v>69.67</v>
      </c>
    </row>
    <row r="9948" spans="1:4" ht="27">
      <c r="A9948" s="408" t="s">
        <v>5261</v>
      </c>
      <c r="B9948" s="409" t="s">
        <v>1028</v>
      </c>
      <c r="C9948" s="408" t="s">
        <v>29</v>
      </c>
      <c r="D9948" s="408">
        <v>65.17</v>
      </c>
    </row>
    <row r="9949" spans="1:4" ht="27">
      <c r="A9949" s="408" t="s">
        <v>5584</v>
      </c>
      <c r="B9949" s="409" t="s">
        <v>1165</v>
      </c>
      <c r="C9949" s="408" t="s">
        <v>29</v>
      </c>
      <c r="D9949" s="408">
        <v>63.38</v>
      </c>
    </row>
    <row r="9950" spans="1:4" ht="40.5">
      <c r="A9950" s="408" t="s">
        <v>5604</v>
      </c>
      <c r="B9950" s="409" t="s">
        <v>1171</v>
      </c>
      <c r="C9950" s="408" t="s">
        <v>13</v>
      </c>
      <c r="D9950" s="408">
        <v>21.88</v>
      </c>
    </row>
    <row r="9951" spans="1:4" ht="27">
      <c r="A9951" s="408">
        <v>83878</v>
      </c>
      <c r="B9951" s="409" t="s">
        <v>265</v>
      </c>
      <c r="C9951" s="408" t="s">
        <v>29</v>
      </c>
      <c r="D9951" s="408">
        <v>41.64</v>
      </c>
    </row>
    <row r="9952" spans="1:4" ht="27">
      <c r="A9952" s="408">
        <v>83879</v>
      </c>
      <c r="B9952" s="409" t="s">
        <v>266</v>
      </c>
      <c r="C9952" s="408" t="s">
        <v>29</v>
      </c>
      <c r="D9952" s="408">
        <v>48.49</v>
      </c>
    </row>
    <row r="9953" spans="1:4" ht="67.5">
      <c r="A9953" s="408">
        <v>73658</v>
      </c>
      <c r="B9953" s="409" t="s">
        <v>1526</v>
      </c>
      <c r="C9953" s="408" t="s">
        <v>29</v>
      </c>
      <c r="D9953" s="408">
        <v>491.35</v>
      </c>
    </row>
    <row r="9954" spans="1:4" ht="108">
      <c r="A9954" s="408">
        <v>93350</v>
      </c>
      <c r="B9954" s="409" t="s">
        <v>4007</v>
      </c>
      <c r="C9954" s="408" t="s">
        <v>29</v>
      </c>
      <c r="D9954" s="408">
        <v>727.75</v>
      </c>
    </row>
    <row r="9955" spans="1:4" ht="108">
      <c r="A9955" s="408">
        <v>93351</v>
      </c>
      <c r="B9955" s="409" t="s">
        <v>4008</v>
      </c>
      <c r="C9955" s="408" t="s">
        <v>29</v>
      </c>
      <c r="D9955" s="408">
        <v>593.37</v>
      </c>
    </row>
    <row r="9956" spans="1:4" ht="108">
      <c r="A9956" s="408">
        <v>93352</v>
      </c>
      <c r="B9956" s="409" t="s">
        <v>4009</v>
      </c>
      <c r="C9956" s="408" t="s">
        <v>29</v>
      </c>
      <c r="D9956" s="408">
        <v>459.92</v>
      </c>
    </row>
    <row r="9957" spans="1:4" ht="108">
      <c r="A9957" s="408">
        <v>93353</v>
      </c>
      <c r="B9957" s="409" t="s">
        <v>4010</v>
      </c>
      <c r="C9957" s="408" t="s">
        <v>29</v>
      </c>
      <c r="D9957" s="408">
        <v>329.62</v>
      </c>
    </row>
    <row r="9958" spans="1:4" ht="108">
      <c r="A9958" s="408">
        <v>93354</v>
      </c>
      <c r="B9958" s="409" t="s">
        <v>4011</v>
      </c>
      <c r="C9958" s="408" t="s">
        <v>29</v>
      </c>
      <c r="D9958" s="408">
        <v>469.58</v>
      </c>
    </row>
    <row r="9959" spans="1:4" ht="108">
      <c r="A9959" s="408">
        <v>93355</v>
      </c>
      <c r="B9959" s="409" t="s">
        <v>4012</v>
      </c>
      <c r="C9959" s="408" t="s">
        <v>29</v>
      </c>
      <c r="D9959" s="408">
        <v>389.86</v>
      </c>
    </row>
    <row r="9960" spans="1:4" ht="108">
      <c r="A9960" s="408">
        <v>93356</v>
      </c>
      <c r="B9960" s="409" t="s">
        <v>4013</v>
      </c>
      <c r="C9960" s="408" t="s">
        <v>29</v>
      </c>
      <c r="D9960" s="408">
        <v>309.56</v>
      </c>
    </row>
    <row r="9961" spans="1:4" ht="108">
      <c r="A9961" s="408">
        <v>93357</v>
      </c>
      <c r="B9961" s="409" t="s">
        <v>4014</v>
      </c>
      <c r="C9961" s="408" t="s">
        <v>29</v>
      </c>
      <c r="D9961" s="408">
        <v>230.89</v>
      </c>
    </row>
    <row r="9962" spans="1:4" ht="27">
      <c r="A9962" s="408">
        <v>83335</v>
      </c>
      <c r="B9962" s="409" t="s">
        <v>216</v>
      </c>
      <c r="C9962" s="408" t="s">
        <v>27</v>
      </c>
      <c r="D9962" s="408">
        <v>38.72</v>
      </c>
    </row>
    <row r="9963" spans="1:4" ht="27">
      <c r="A9963" s="408">
        <v>88548</v>
      </c>
      <c r="B9963" s="409" t="s">
        <v>498</v>
      </c>
      <c r="C9963" s="408" t="s">
        <v>27</v>
      </c>
      <c r="D9963" s="408">
        <v>26.12</v>
      </c>
    </row>
    <row r="9964" spans="1:4" ht="27">
      <c r="A9964" s="408" t="s">
        <v>5388</v>
      </c>
      <c r="B9964" s="409" t="s">
        <v>1091</v>
      </c>
      <c r="C9964" s="408" t="s">
        <v>42</v>
      </c>
      <c r="D9964" s="408">
        <v>0.33</v>
      </c>
    </row>
    <row r="9965" spans="1:4" ht="67.5">
      <c r="A9965" s="408" t="s">
        <v>5559</v>
      </c>
      <c r="B9965" s="409" t="s">
        <v>1155</v>
      </c>
      <c r="C9965" s="408" t="s">
        <v>27</v>
      </c>
      <c r="D9965" s="408">
        <v>2.96</v>
      </c>
    </row>
    <row r="9966" spans="1:4" ht="40.5">
      <c r="A9966" s="408" t="s">
        <v>5560</v>
      </c>
      <c r="B9966" s="409" t="s">
        <v>5561</v>
      </c>
      <c r="C9966" s="408" t="s">
        <v>42</v>
      </c>
      <c r="D9966" s="408">
        <v>0.2</v>
      </c>
    </row>
    <row r="9967" spans="1:4" ht="54">
      <c r="A9967" s="408" t="s">
        <v>5562</v>
      </c>
      <c r="B9967" s="409" t="s">
        <v>1156</v>
      </c>
      <c r="C9967" s="408" t="s">
        <v>27</v>
      </c>
      <c r="D9967" s="408">
        <v>4.58</v>
      </c>
    </row>
    <row r="9968" spans="1:4" ht="54">
      <c r="A9968" s="408" t="s">
        <v>5563</v>
      </c>
      <c r="B9968" s="409" t="s">
        <v>5564</v>
      </c>
      <c r="C9968" s="408" t="s">
        <v>27</v>
      </c>
      <c r="D9968" s="408">
        <v>1.48</v>
      </c>
    </row>
    <row r="9969" spans="1:4" ht="54">
      <c r="A9969" s="408" t="s">
        <v>5565</v>
      </c>
      <c r="B9969" s="409" t="s">
        <v>5566</v>
      </c>
      <c r="C9969" s="408" t="s">
        <v>27</v>
      </c>
      <c r="D9969" s="408">
        <v>2.85</v>
      </c>
    </row>
    <row r="9970" spans="1:4" ht="40.5">
      <c r="A9970" s="408" t="s">
        <v>5582</v>
      </c>
      <c r="B9970" s="409" t="s">
        <v>1163</v>
      </c>
      <c r="C9970" s="408" t="s">
        <v>27</v>
      </c>
      <c r="D9970" s="408">
        <v>1.44</v>
      </c>
    </row>
    <row r="9971" spans="1:4" ht="27">
      <c r="A9971" s="408">
        <v>79472</v>
      </c>
      <c r="B9971" s="409" t="s">
        <v>212</v>
      </c>
      <c r="C9971" s="408" t="s">
        <v>42</v>
      </c>
      <c r="D9971" s="408">
        <v>0.43</v>
      </c>
    </row>
    <row r="9972" spans="1:4" ht="13.5">
      <c r="A9972" s="408">
        <v>79473</v>
      </c>
      <c r="B9972" s="409" t="s">
        <v>213</v>
      </c>
      <c r="C9972" s="408" t="s">
        <v>27</v>
      </c>
      <c r="D9972" s="408">
        <v>5.15</v>
      </c>
    </row>
    <row r="9973" spans="1:4" ht="27">
      <c r="A9973" s="408">
        <v>79480</v>
      </c>
      <c r="B9973" s="409" t="s">
        <v>1532</v>
      </c>
      <c r="C9973" s="408" t="s">
        <v>27</v>
      </c>
      <c r="D9973" s="408">
        <v>2.08</v>
      </c>
    </row>
    <row r="9974" spans="1:4" ht="40.5">
      <c r="A9974" s="408">
        <v>83336</v>
      </c>
      <c r="B9974" s="409" t="s">
        <v>1533</v>
      </c>
      <c r="C9974" s="408" t="s">
        <v>27</v>
      </c>
      <c r="D9974" s="408">
        <v>4.13</v>
      </c>
    </row>
    <row r="9975" spans="1:4" ht="54">
      <c r="A9975" s="408">
        <v>83338</v>
      </c>
      <c r="B9975" s="409" t="s">
        <v>1534</v>
      </c>
      <c r="C9975" s="408" t="s">
        <v>27</v>
      </c>
      <c r="D9975" s="408">
        <v>2.27</v>
      </c>
    </row>
    <row r="9976" spans="1:4" ht="94.5">
      <c r="A9976" s="408">
        <v>89885</v>
      </c>
      <c r="B9976" s="409" t="s">
        <v>2705</v>
      </c>
      <c r="C9976" s="408" t="s">
        <v>27</v>
      </c>
      <c r="D9976" s="408">
        <v>7.55</v>
      </c>
    </row>
    <row r="9977" spans="1:4" ht="94.5">
      <c r="A9977" s="408">
        <v>89886</v>
      </c>
      <c r="B9977" s="409" t="s">
        <v>2706</v>
      </c>
      <c r="C9977" s="408" t="s">
        <v>27</v>
      </c>
      <c r="D9977" s="408">
        <v>7.6</v>
      </c>
    </row>
    <row r="9978" spans="1:4" ht="94.5">
      <c r="A9978" s="408">
        <v>89887</v>
      </c>
      <c r="B9978" s="409" t="s">
        <v>2707</v>
      </c>
      <c r="C9978" s="408" t="s">
        <v>27</v>
      </c>
      <c r="D9978" s="408">
        <v>7.88</v>
      </c>
    </row>
    <row r="9979" spans="1:4" ht="94.5">
      <c r="A9979" s="408">
        <v>89888</v>
      </c>
      <c r="B9979" s="409" t="s">
        <v>2708</v>
      </c>
      <c r="C9979" s="408" t="s">
        <v>27</v>
      </c>
      <c r="D9979" s="408">
        <v>7.78</v>
      </c>
    </row>
    <row r="9980" spans="1:4" ht="94.5">
      <c r="A9980" s="408">
        <v>89889</v>
      </c>
      <c r="B9980" s="409" t="s">
        <v>2709</v>
      </c>
      <c r="C9980" s="408" t="s">
        <v>27</v>
      </c>
      <c r="D9980" s="408">
        <v>8.09</v>
      </c>
    </row>
    <row r="9981" spans="1:4" ht="94.5">
      <c r="A9981" s="408">
        <v>89890</v>
      </c>
      <c r="B9981" s="409" t="s">
        <v>2710</v>
      </c>
      <c r="C9981" s="408" t="s">
        <v>27</v>
      </c>
      <c r="D9981" s="408">
        <v>11.33</v>
      </c>
    </row>
    <row r="9982" spans="1:4" ht="94.5">
      <c r="A9982" s="408">
        <v>89893</v>
      </c>
      <c r="B9982" s="409" t="s">
        <v>2711</v>
      </c>
      <c r="C9982" s="408" t="s">
        <v>27</v>
      </c>
      <c r="D9982" s="408">
        <v>13.97</v>
      </c>
    </row>
    <row r="9983" spans="1:4" ht="94.5">
      <c r="A9983" s="408">
        <v>89894</v>
      </c>
      <c r="B9983" s="409" t="s">
        <v>2712</v>
      </c>
      <c r="C9983" s="408" t="s">
        <v>27</v>
      </c>
      <c r="D9983" s="408">
        <v>15.52</v>
      </c>
    </row>
    <row r="9984" spans="1:4" ht="94.5">
      <c r="A9984" s="408">
        <v>89895</v>
      </c>
      <c r="B9984" s="409" t="s">
        <v>2713</v>
      </c>
      <c r="C9984" s="408" t="s">
        <v>27</v>
      </c>
      <c r="D9984" s="408">
        <v>18.920000000000002</v>
      </c>
    </row>
    <row r="9985" spans="1:4" ht="94.5">
      <c r="A9985" s="408">
        <v>89903</v>
      </c>
      <c r="B9985" s="409" t="s">
        <v>2714</v>
      </c>
      <c r="C9985" s="408" t="s">
        <v>27</v>
      </c>
      <c r="D9985" s="408">
        <v>6.76</v>
      </c>
    </row>
    <row r="9986" spans="1:4" ht="94.5">
      <c r="A9986" s="408">
        <v>89904</v>
      </c>
      <c r="B9986" s="409" t="s">
        <v>2715</v>
      </c>
      <c r="C9986" s="408" t="s">
        <v>27</v>
      </c>
      <c r="D9986" s="408">
        <v>6.79</v>
      </c>
    </row>
    <row r="9987" spans="1:4" ht="94.5">
      <c r="A9987" s="408">
        <v>89905</v>
      </c>
      <c r="B9987" s="409" t="s">
        <v>2716</v>
      </c>
      <c r="C9987" s="408" t="s">
        <v>27</v>
      </c>
      <c r="D9987" s="408">
        <v>7.03</v>
      </c>
    </row>
    <row r="9988" spans="1:4" ht="94.5">
      <c r="A9988" s="408">
        <v>89906</v>
      </c>
      <c r="B9988" s="409" t="s">
        <v>2717</v>
      </c>
      <c r="C9988" s="408" t="s">
        <v>27</v>
      </c>
      <c r="D9988" s="408">
        <v>6.96</v>
      </c>
    </row>
    <row r="9989" spans="1:4" ht="94.5">
      <c r="A9989" s="408">
        <v>89907</v>
      </c>
      <c r="B9989" s="409" t="s">
        <v>2718</v>
      </c>
      <c r="C9989" s="408" t="s">
        <v>27</v>
      </c>
      <c r="D9989" s="408">
        <v>7.75</v>
      </c>
    </row>
    <row r="9990" spans="1:4" ht="94.5">
      <c r="A9990" s="408">
        <v>89908</v>
      </c>
      <c r="B9990" s="409" t="s">
        <v>2719</v>
      </c>
      <c r="C9990" s="408" t="s">
        <v>27</v>
      </c>
      <c r="D9990" s="408">
        <v>10.67</v>
      </c>
    </row>
    <row r="9991" spans="1:4" ht="94.5">
      <c r="A9991" s="408">
        <v>89911</v>
      </c>
      <c r="B9991" s="409" t="s">
        <v>2720</v>
      </c>
      <c r="C9991" s="408" t="s">
        <v>27</v>
      </c>
      <c r="D9991" s="408">
        <v>13.04</v>
      </c>
    </row>
    <row r="9992" spans="1:4" ht="94.5">
      <c r="A9992" s="408">
        <v>89912</v>
      </c>
      <c r="B9992" s="409" t="s">
        <v>2721</v>
      </c>
      <c r="C9992" s="408" t="s">
        <v>27</v>
      </c>
      <c r="D9992" s="408">
        <v>13.95</v>
      </c>
    </row>
    <row r="9993" spans="1:4" ht="94.5">
      <c r="A9993" s="408">
        <v>89913</v>
      </c>
      <c r="B9993" s="409" t="s">
        <v>2722</v>
      </c>
      <c r="C9993" s="408" t="s">
        <v>27</v>
      </c>
      <c r="D9993" s="408">
        <v>17.010000000000002</v>
      </c>
    </row>
    <row r="9994" spans="1:4" ht="94.5">
      <c r="A9994" s="408">
        <v>89921</v>
      </c>
      <c r="B9994" s="409" t="s">
        <v>2723</v>
      </c>
      <c r="C9994" s="408" t="s">
        <v>27</v>
      </c>
      <c r="D9994" s="408">
        <v>6.22</v>
      </c>
    </row>
    <row r="9995" spans="1:4" ht="94.5">
      <c r="A9995" s="408">
        <v>89922</v>
      </c>
      <c r="B9995" s="409" t="s">
        <v>2724</v>
      </c>
      <c r="C9995" s="408" t="s">
        <v>27</v>
      </c>
      <c r="D9995" s="408">
        <v>6.25</v>
      </c>
    </row>
    <row r="9996" spans="1:4" ht="94.5">
      <c r="A9996" s="408">
        <v>89923</v>
      </c>
      <c r="B9996" s="409" t="s">
        <v>2725</v>
      </c>
      <c r="C9996" s="408" t="s">
        <v>27</v>
      </c>
      <c r="D9996" s="408">
        <v>6.53</v>
      </c>
    </row>
    <row r="9997" spans="1:4" ht="94.5">
      <c r="A9997" s="408">
        <v>89924</v>
      </c>
      <c r="B9997" s="409" t="s">
        <v>2726</v>
      </c>
      <c r="C9997" s="408" t="s">
        <v>27</v>
      </c>
      <c r="D9997" s="408">
        <v>6.45</v>
      </c>
    </row>
    <row r="9998" spans="1:4" ht="94.5">
      <c r="A9998" s="408">
        <v>89925</v>
      </c>
      <c r="B9998" s="409" t="s">
        <v>2727</v>
      </c>
      <c r="C9998" s="408" t="s">
        <v>27</v>
      </c>
      <c r="D9998" s="408">
        <v>6.75</v>
      </c>
    </row>
    <row r="9999" spans="1:4" ht="94.5">
      <c r="A9999" s="408">
        <v>89926</v>
      </c>
      <c r="B9999" s="409" t="s">
        <v>2728</v>
      </c>
      <c r="C9999" s="408" t="s">
        <v>27</v>
      </c>
      <c r="D9999" s="408">
        <v>10.210000000000001</v>
      </c>
    </row>
    <row r="10000" spans="1:4" ht="94.5">
      <c r="A10000" s="408">
        <v>89929</v>
      </c>
      <c r="B10000" s="409" t="s">
        <v>2729</v>
      </c>
      <c r="C10000" s="408" t="s">
        <v>27</v>
      </c>
      <c r="D10000" s="408">
        <v>13.11</v>
      </c>
    </row>
    <row r="10001" spans="1:4" ht="94.5">
      <c r="A10001" s="408">
        <v>89930</v>
      </c>
      <c r="B10001" s="409" t="s">
        <v>2730</v>
      </c>
      <c r="C10001" s="408" t="s">
        <v>27</v>
      </c>
      <c r="D10001" s="408">
        <v>14.09</v>
      </c>
    </row>
    <row r="10002" spans="1:4" ht="94.5">
      <c r="A10002" s="408">
        <v>89931</v>
      </c>
      <c r="B10002" s="409" t="s">
        <v>2731</v>
      </c>
      <c r="C10002" s="408" t="s">
        <v>27</v>
      </c>
      <c r="D10002" s="408">
        <v>17.75</v>
      </c>
    </row>
    <row r="10003" spans="1:4" ht="94.5">
      <c r="A10003" s="408">
        <v>89939</v>
      </c>
      <c r="B10003" s="409" t="s">
        <v>2732</v>
      </c>
      <c r="C10003" s="408" t="s">
        <v>27</v>
      </c>
      <c r="D10003" s="408">
        <v>5.85</v>
      </c>
    </row>
    <row r="10004" spans="1:4" ht="94.5">
      <c r="A10004" s="408">
        <v>89940</v>
      </c>
      <c r="B10004" s="409" t="s">
        <v>2733</v>
      </c>
      <c r="C10004" s="408" t="s">
        <v>27</v>
      </c>
      <c r="D10004" s="408">
        <v>5.86</v>
      </c>
    </row>
    <row r="10005" spans="1:4" ht="94.5">
      <c r="A10005" s="408">
        <v>89941</v>
      </c>
      <c r="B10005" s="409" t="s">
        <v>2734</v>
      </c>
      <c r="C10005" s="408" t="s">
        <v>27</v>
      </c>
      <c r="D10005" s="408">
        <v>6.12</v>
      </c>
    </row>
    <row r="10006" spans="1:4" ht="94.5">
      <c r="A10006" s="408">
        <v>89942</v>
      </c>
      <c r="B10006" s="409" t="s">
        <v>2735</v>
      </c>
      <c r="C10006" s="408" t="s">
        <v>27</v>
      </c>
      <c r="D10006" s="408">
        <v>6.05</v>
      </c>
    </row>
    <row r="10007" spans="1:4" ht="94.5">
      <c r="A10007" s="408">
        <v>89943</v>
      </c>
      <c r="B10007" s="409" t="s">
        <v>2736</v>
      </c>
      <c r="C10007" s="408" t="s">
        <v>27</v>
      </c>
      <c r="D10007" s="408">
        <v>6.31</v>
      </c>
    </row>
    <row r="10008" spans="1:4" ht="94.5">
      <c r="A10008" s="408">
        <v>89944</v>
      </c>
      <c r="B10008" s="409" t="s">
        <v>2737</v>
      </c>
      <c r="C10008" s="408" t="s">
        <v>27</v>
      </c>
      <c r="D10008" s="408">
        <v>9.42</v>
      </c>
    </row>
    <row r="10009" spans="1:4" ht="94.5">
      <c r="A10009" s="408">
        <v>89947</v>
      </c>
      <c r="B10009" s="409" t="s">
        <v>2738</v>
      </c>
      <c r="C10009" s="408" t="s">
        <v>27</v>
      </c>
      <c r="D10009" s="408">
        <v>11.65</v>
      </c>
    </row>
    <row r="10010" spans="1:4" ht="94.5">
      <c r="A10010" s="408">
        <v>89948</v>
      </c>
      <c r="B10010" s="409" t="s">
        <v>2739</v>
      </c>
      <c r="C10010" s="408" t="s">
        <v>27</v>
      </c>
      <c r="D10010" s="408">
        <v>12.9</v>
      </c>
    </row>
    <row r="10011" spans="1:4" ht="94.5">
      <c r="A10011" s="408">
        <v>89949</v>
      </c>
      <c r="B10011" s="409" t="s">
        <v>2740</v>
      </c>
      <c r="C10011" s="408" t="s">
        <v>27</v>
      </c>
      <c r="D10011" s="408">
        <v>15.8</v>
      </c>
    </row>
    <row r="10012" spans="1:4" ht="40.5">
      <c r="A10012" s="408">
        <v>96520</v>
      </c>
      <c r="B10012" s="409" t="s">
        <v>4903</v>
      </c>
      <c r="C10012" s="408" t="s">
        <v>27</v>
      </c>
      <c r="D10012" s="408">
        <v>69.180000000000007</v>
      </c>
    </row>
    <row r="10013" spans="1:4" ht="40.5">
      <c r="A10013" s="408">
        <v>96521</v>
      </c>
      <c r="B10013" s="409" t="s">
        <v>4904</v>
      </c>
      <c r="C10013" s="408" t="s">
        <v>27</v>
      </c>
      <c r="D10013" s="408">
        <v>29.98</v>
      </c>
    </row>
    <row r="10014" spans="1:4" ht="40.5">
      <c r="A10014" s="408">
        <v>96522</v>
      </c>
      <c r="B10014" s="409" t="s">
        <v>4905</v>
      </c>
      <c r="C10014" s="408" t="s">
        <v>27</v>
      </c>
      <c r="D10014" s="408">
        <v>104.94</v>
      </c>
    </row>
    <row r="10015" spans="1:4" ht="40.5">
      <c r="A10015" s="408">
        <v>96523</v>
      </c>
      <c r="B10015" s="409" t="s">
        <v>4906</v>
      </c>
      <c r="C10015" s="408" t="s">
        <v>27</v>
      </c>
      <c r="D10015" s="408">
        <v>67.209999999999994</v>
      </c>
    </row>
    <row r="10016" spans="1:4" ht="40.5">
      <c r="A10016" s="408">
        <v>96524</v>
      </c>
      <c r="B10016" s="409" t="s">
        <v>4907</v>
      </c>
      <c r="C10016" s="408" t="s">
        <v>27</v>
      </c>
      <c r="D10016" s="408">
        <v>125.16</v>
      </c>
    </row>
    <row r="10017" spans="1:4" ht="40.5">
      <c r="A10017" s="408">
        <v>96525</v>
      </c>
      <c r="B10017" s="409" t="s">
        <v>4908</v>
      </c>
      <c r="C10017" s="408" t="s">
        <v>27</v>
      </c>
      <c r="D10017" s="408">
        <v>27.5</v>
      </c>
    </row>
    <row r="10018" spans="1:4" ht="40.5">
      <c r="A10018" s="408">
        <v>96526</v>
      </c>
      <c r="B10018" s="409" t="s">
        <v>4909</v>
      </c>
      <c r="C10018" s="408" t="s">
        <v>27</v>
      </c>
      <c r="D10018" s="408">
        <v>211.64</v>
      </c>
    </row>
    <row r="10019" spans="1:4" ht="40.5">
      <c r="A10019" s="408">
        <v>96527</v>
      </c>
      <c r="B10019" s="409" t="s">
        <v>4910</v>
      </c>
      <c r="C10019" s="408" t="s">
        <v>27</v>
      </c>
      <c r="D10019" s="408">
        <v>88.32</v>
      </c>
    </row>
    <row r="10020" spans="1:4" ht="54">
      <c r="A10020" s="408">
        <v>96528</v>
      </c>
      <c r="B10020" s="409" t="s">
        <v>4911</v>
      </c>
      <c r="C10020" s="408" t="s">
        <v>42</v>
      </c>
      <c r="D10020" s="408">
        <v>94.88</v>
      </c>
    </row>
    <row r="10021" spans="1:4" ht="94.5">
      <c r="A10021" s="408">
        <v>98116</v>
      </c>
      <c r="B10021" s="409" t="s">
        <v>5967</v>
      </c>
      <c r="C10021" s="408" t="s">
        <v>27</v>
      </c>
      <c r="D10021" s="408">
        <v>11.86</v>
      </c>
    </row>
    <row r="10022" spans="1:4" ht="94.5">
      <c r="A10022" s="408">
        <v>98117</v>
      </c>
      <c r="B10022" s="409" t="s">
        <v>5968</v>
      </c>
      <c r="C10022" s="408" t="s">
        <v>27</v>
      </c>
      <c r="D10022" s="408">
        <v>11.13</v>
      </c>
    </row>
    <row r="10023" spans="1:4" ht="94.5">
      <c r="A10023" s="408">
        <v>98118</v>
      </c>
      <c r="B10023" s="409" t="s">
        <v>5969</v>
      </c>
      <c r="C10023" s="408" t="s">
        <v>27</v>
      </c>
      <c r="D10023" s="408">
        <v>11.13</v>
      </c>
    </row>
    <row r="10024" spans="1:4" ht="94.5">
      <c r="A10024" s="408">
        <v>98119</v>
      </c>
      <c r="B10024" s="409" t="s">
        <v>5970</v>
      </c>
      <c r="C10024" s="408" t="s">
        <v>27</v>
      </c>
      <c r="D10024" s="408">
        <v>9.8800000000000008</v>
      </c>
    </row>
    <row r="10025" spans="1:4" ht="54">
      <c r="A10025" s="408">
        <v>72915</v>
      </c>
      <c r="B10025" s="409" t="s">
        <v>1506</v>
      </c>
      <c r="C10025" s="408" t="s">
        <v>27</v>
      </c>
      <c r="D10025" s="408">
        <v>9.93</v>
      </c>
    </row>
    <row r="10026" spans="1:4" ht="54">
      <c r="A10026" s="408">
        <v>72917</v>
      </c>
      <c r="B10026" s="409" t="s">
        <v>55</v>
      </c>
      <c r="C10026" s="408" t="s">
        <v>27</v>
      </c>
      <c r="D10026" s="408">
        <v>11.34</v>
      </c>
    </row>
    <row r="10027" spans="1:4" ht="54">
      <c r="A10027" s="408">
        <v>72918</v>
      </c>
      <c r="B10027" s="409" t="s">
        <v>169</v>
      </c>
      <c r="C10027" s="408" t="s">
        <v>27</v>
      </c>
      <c r="D10027" s="408">
        <v>13.24</v>
      </c>
    </row>
    <row r="10028" spans="1:4" ht="40.5">
      <c r="A10028" s="408" t="s">
        <v>5426</v>
      </c>
      <c r="B10028" s="409" t="s">
        <v>5427</v>
      </c>
      <c r="C10028" s="408" t="s">
        <v>27</v>
      </c>
      <c r="D10028" s="408">
        <v>149</v>
      </c>
    </row>
    <row r="10029" spans="1:4" ht="27">
      <c r="A10029" s="408" t="s">
        <v>5614</v>
      </c>
      <c r="B10029" s="409" t="s">
        <v>1175</v>
      </c>
      <c r="C10029" s="408" t="s">
        <v>27</v>
      </c>
      <c r="D10029" s="408">
        <v>223.5</v>
      </c>
    </row>
    <row r="10030" spans="1:4" ht="40.5">
      <c r="A10030" s="408">
        <v>83343</v>
      </c>
      <c r="B10030" s="409" t="s">
        <v>1535</v>
      </c>
      <c r="C10030" s="408" t="s">
        <v>27</v>
      </c>
      <c r="D10030" s="408">
        <v>12.63</v>
      </c>
    </row>
    <row r="10031" spans="1:4" ht="94.5">
      <c r="A10031" s="408">
        <v>90082</v>
      </c>
      <c r="B10031" s="409" t="s">
        <v>12239</v>
      </c>
      <c r="C10031" s="408" t="s">
        <v>27</v>
      </c>
      <c r="D10031" s="408">
        <v>7.6</v>
      </c>
    </row>
    <row r="10032" spans="1:4" ht="94.5">
      <c r="A10032" s="408">
        <v>90084</v>
      </c>
      <c r="B10032" s="409" t="s">
        <v>2765</v>
      </c>
      <c r="C10032" s="408" t="s">
        <v>27</v>
      </c>
      <c r="D10032" s="408">
        <v>7.38</v>
      </c>
    </row>
    <row r="10033" spans="1:4" ht="108">
      <c r="A10033" s="408">
        <v>90085</v>
      </c>
      <c r="B10033" s="409" t="s">
        <v>2766</v>
      </c>
      <c r="C10033" s="408" t="s">
        <v>27</v>
      </c>
      <c r="D10033" s="408">
        <v>6.94</v>
      </c>
    </row>
    <row r="10034" spans="1:4" ht="94.5">
      <c r="A10034" s="408">
        <v>90086</v>
      </c>
      <c r="B10034" s="409" t="s">
        <v>2767</v>
      </c>
      <c r="C10034" s="408" t="s">
        <v>27</v>
      </c>
      <c r="D10034" s="408">
        <v>7.02</v>
      </c>
    </row>
    <row r="10035" spans="1:4" ht="94.5">
      <c r="A10035" s="408">
        <v>90087</v>
      </c>
      <c r="B10035" s="409" t="s">
        <v>2768</v>
      </c>
      <c r="C10035" s="408" t="s">
        <v>27</v>
      </c>
      <c r="D10035" s="408">
        <v>6.16</v>
      </c>
    </row>
    <row r="10036" spans="1:4" ht="94.5">
      <c r="A10036" s="408">
        <v>90088</v>
      </c>
      <c r="B10036" s="409" t="s">
        <v>2769</v>
      </c>
      <c r="C10036" s="408" t="s">
        <v>27</v>
      </c>
      <c r="D10036" s="408">
        <v>6.29</v>
      </c>
    </row>
    <row r="10037" spans="1:4" ht="108">
      <c r="A10037" s="408">
        <v>90090</v>
      </c>
      <c r="B10037" s="409" t="s">
        <v>2770</v>
      </c>
      <c r="C10037" s="408" t="s">
        <v>27</v>
      </c>
      <c r="D10037" s="408">
        <v>6.05</v>
      </c>
    </row>
    <row r="10038" spans="1:4" ht="94.5">
      <c r="A10038" s="408">
        <v>90091</v>
      </c>
      <c r="B10038" s="409" t="s">
        <v>12240</v>
      </c>
      <c r="C10038" s="408" t="s">
        <v>27</v>
      </c>
      <c r="D10038" s="408">
        <v>4.53</v>
      </c>
    </row>
    <row r="10039" spans="1:4" ht="108">
      <c r="A10039" s="408">
        <v>90092</v>
      </c>
      <c r="B10039" s="409" t="s">
        <v>2771</v>
      </c>
      <c r="C10039" s="408" t="s">
        <v>27</v>
      </c>
      <c r="D10039" s="408">
        <v>4.3899999999999997</v>
      </c>
    </row>
    <row r="10040" spans="1:4" ht="108">
      <c r="A10040" s="408">
        <v>90093</v>
      </c>
      <c r="B10040" s="409" t="s">
        <v>2772</v>
      </c>
      <c r="C10040" s="408" t="s">
        <v>27</v>
      </c>
      <c r="D10040" s="408">
        <v>4.13</v>
      </c>
    </row>
    <row r="10041" spans="1:4" ht="108">
      <c r="A10041" s="408">
        <v>90094</v>
      </c>
      <c r="B10041" s="409" t="s">
        <v>2773</v>
      </c>
      <c r="C10041" s="408" t="s">
        <v>27</v>
      </c>
      <c r="D10041" s="408">
        <v>4.18</v>
      </c>
    </row>
    <row r="10042" spans="1:4" ht="108">
      <c r="A10042" s="408">
        <v>90095</v>
      </c>
      <c r="B10042" s="409" t="s">
        <v>2774</v>
      </c>
      <c r="C10042" s="408" t="s">
        <v>27</v>
      </c>
      <c r="D10042" s="408">
        <v>3.68</v>
      </c>
    </row>
    <row r="10043" spans="1:4" ht="108">
      <c r="A10043" s="408">
        <v>90096</v>
      </c>
      <c r="B10043" s="409" t="s">
        <v>2775</v>
      </c>
      <c r="C10043" s="408" t="s">
        <v>27</v>
      </c>
      <c r="D10043" s="408">
        <v>3.76</v>
      </c>
    </row>
    <row r="10044" spans="1:4" ht="108">
      <c r="A10044" s="408">
        <v>90098</v>
      </c>
      <c r="B10044" s="409" t="s">
        <v>2776</v>
      </c>
      <c r="C10044" s="408" t="s">
        <v>27</v>
      </c>
      <c r="D10044" s="408">
        <v>3.6</v>
      </c>
    </row>
    <row r="10045" spans="1:4" ht="94.5">
      <c r="A10045" s="408">
        <v>90099</v>
      </c>
      <c r="B10045" s="409" t="s">
        <v>2777</v>
      </c>
      <c r="C10045" s="408" t="s">
        <v>27</v>
      </c>
      <c r="D10045" s="408">
        <v>10.28</v>
      </c>
    </row>
    <row r="10046" spans="1:4" ht="94.5">
      <c r="A10046" s="408">
        <v>90100</v>
      </c>
      <c r="B10046" s="409" t="s">
        <v>2778</v>
      </c>
      <c r="C10046" s="408" t="s">
        <v>27</v>
      </c>
      <c r="D10046" s="408">
        <v>8.75</v>
      </c>
    </row>
    <row r="10047" spans="1:4" ht="94.5">
      <c r="A10047" s="408">
        <v>90101</v>
      </c>
      <c r="B10047" s="409" t="s">
        <v>2779</v>
      </c>
      <c r="C10047" s="408" t="s">
        <v>27</v>
      </c>
      <c r="D10047" s="408">
        <v>8.64</v>
      </c>
    </row>
    <row r="10048" spans="1:4" ht="108">
      <c r="A10048" s="408">
        <v>90102</v>
      </c>
      <c r="B10048" s="409" t="s">
        <v>2780</v>
      </c>
      <c r="C10048" s="408" t="s">
        <v>27</v>
      </c>
      <c r="D10048" s="408">
        <v>7.85</v>
      </c>
    </row>
    <row r="10049" spans="1:4" ht="121.5">
      <c r="A10049" s="408">
        <v>90105</v>
      </c>
      <c r="B10049" s="409" t="s">
        <v>2781</v>
      </c>
      <c r="C10049" s="408" t="s">
        <v>27</v>
      </c>
      <c r="D10049" s="408">
        <v>6.13</v>
      </c>
    </row>
    <row r="10050" spans="1:4" ht="121.5">
      <c r="A10050" s="408">
        <v>90106</v>
      </c>
      <c r="B10050" s="409" t="s">
        <v>2782</v>
      </c>
      <c r="C10050" s="408" t="s">
        <v>27</v>
      </c>
      <c r="D10050" s="408">
        <v>5.22</v>
      </c>
    </row>
    <row r="10051" spans="1:4" ht="121.5">
      <c r="A10051" s="408">
        <v>90107</v>
      </c>
      <c r="B10051" s="409" t="s">
        <v>6023</v>
      </c>
      <c r="C10051" s="408" t="s">
        <v>27</v>
      </c>
      <c r="D10051" s="408">
        <v>5.15</v>
      </c>
    </row>
    <row r="10052" spans="1:4" ht="121.5">
      <c r="A10052" s="408">
        <v>90108</v>
      </c>
      <c r="B10052" s="409" t="s">
        <v>2783</v>
      </c>
      <c r="C10052" s="408" t="s">
        <v>27</v>
      </c>
      <c r="D10052" s="408">
        <v>4.68</v>
      </c>
    </row>
    <row r="10053" spans="1:4" ht="40.5">
      <c r="A10053" s="408">
        <v>93358</v>
      </c>
      <c r="B10053" s="409" t="s">
        <v>6024</v>
      </c>
      <c r="C10053" s="408" t="s">
        <v>27</v>
      </c>
      <c r="D10053" s="408">
        <v>58.94</v>
      </c>
    </row>
    <row r="10054" spans="1:4" ht="27">
      <c r="A10054" s="408">
        <v>79482</v>
      </c>
      <c r="B10054" s="409" t="s">
        <v>214</v>
      </c>
      <c r="C10054" s="408" t="s">
        <v>27</v>
      </c>
      <c r="D10054" s="408">
        <v>71.930000000000007</v>
      </c>
    </row>
    <row r="10055" spans="1:4" ht="81">
      <c r="A10055" s="408">
        <v>94304</v>
      </c>
      <c r="B10055" s="409" t="s">
        <v>4178</v>
      </c>
      <c r="C10055" s="408" t="s">
        <v>27</v>
      </c>
      <c r="D10055" s="408">
        <v>23.28</v>
      </c>
    </row>
    <row r="10056" spans="1:4" ht="81">
      <c r="A10056" s="408">
        <v>94305</v>
      </c>
      <c r="B10056" s="409" t="s">
        <v>4179</v>
      </c>
      <c r="C10056" s="408" t="s">
        <v>27</v>
      </c>
      <c r="D10056" s="408">
        <v>20.98</v>
      </c>
    </row>
    <row r="10057" spans="1:4" ht="81">
      <c r="A10057" s="408">
        <v>94306</v>
      </c>
      <c r="B10057" s="409" t="s">
        <v>4180</v>
      </c>
      <c r="C10057" s="408" t="s">
        <v>27</v>
      </c>
      <c r="D10057" s="408">
        <v>18.11</v>
      </c>
    </row>
    <row r="10058" spans="1:4" ht="81">
      <c r="A10058" s="408">
        <v>94307</v>
      </c>
      <c r="B10058" s="409" t="s">
        <v>4181</v>
      </c>
      <c r="C10058" s="408" t="s">
        <v>27</v>
      </c>
      <c r="D10058" s="408">
        <v>18.78</v>
      </c>
    </row>
    <row r="10059" spans="1:4" ht="81">
      <c r="A10059" s="408">
        <v>94308</v>
      </c>
      <c r="B10059" s="409" t="s">
        <v>4182</v>
      </c>
      <c r="C10059" s="408" t="s">
        <v>27</v>
      </c>
      <c r="D10059" s="408">
        <v>16.97</v>
      </c>
    </row>
    <row r="10060" spans="1:4" ht="81">
      <c r="A10060" s="408">
        <v>94309</v>
      </c>
      <c r="B10060" s="409" t="s">
        <v>4183</v>
      </c>
      <c r="C10060" s="408" t="s">
        <v>27</v>
      </c>
      <c r="D10060" s="408">
        <v>17.79</v>
      </c>
    </row>
    <row r="10061" spans="1:4" ht="81">
      <c r="A10061" s="408">
        <v>94310</v>
      </c>
      <c r="B10061" s="409" t="s">
        <v>4184</v>
      </c>
      <c r="C10061" s="408" t="s">
        <v>27</v>
      </c>
      <c r="D10061" s="408">
        <v>16.39</v>
      </c>
    </row>
    <row r="10062" spans="1:4" ht="67.5">
      <c r="A10062" s="408">
        <v>94315</v>
      </c>
      <c r="B10062" s="409" t="s">
        <v>941</v>
      </c>
      <c r="C10062" s="408" t="s">
        <v>27</v>
      </c>
      <c r="D10062" s="408">
        <v>27.55</v>
      </c>
    </row>
    <row r="10063" spans="1:4" ht="81">
      <c r="A10063" s="408">
        <v>94316</v>
      </c>
      <c r="B10063" s="409" t="s">
        <v>4185</v>
      </c>
      <c r="C10063" s="408" t="s">
        <v>27</v>
      </c>
      <c r="D10063" s="408">
        <v>22.33</v>
      </c>
    </row>
    <row r="10064" spans="1:4" ht="81">
      <c r="A10064" s="408">
        <v>94317</v>
      </c>
      <c r="B10064" s="409" t="s">
        <v>942</v>
      </c>
      <c r="C10064" s="408" t="s">
        <v>27</v>
      </c>
      <c r="D10064" s="408">
        <v>20.02</v>
      </c>
    </row>
    <row r="10065" spans="1:4" ht="81">
      <c r="A10065" s="408">
        <v>94318</v>
      </c>
      <c r="B10065" s="409" t="s">
        <v>4186</v>
      </c>
      <c r="C10065" s="408" t="s">
        <v>27</v>
      </c>
      <c r="D10065" s="408">
        <v>17.03</v>
      </c>
    </row>
    <row r="10066" spans="1:4" ht="40.5">
      <c r="A10066" s="408">
        <v>94319</v>
      </c>
      <c r="B10066" s="409" t="s">
        <v>4187</v>
      </c>
      <c r="C10066" s="408" t="s">
        <v>27</v>
      </c>
      <c r="D10066" s="408">
        <v>30.69</v>
      </c>
    </row>
    <row r="10067" spans="1:4" ht="81">
      <c r="A10067" s="408">
        <v>94327</v>
      </c>
      <c r="B10067" s="409" t="s">
        <v>4188</v>
      </c>
      <c r="C10067" s="408" t="s">
        <v>27</v>
      </c>
      <c r="D10067" s="408">
        <v>74.709999999999994</v>
      </c>
    </row>
    <row r="10068" spans="1:4" ht="81">
      <c r="A10068" s="408">
        <v>94328</v>
      </c>
      <c r="B10068" s="409" t="s">
        <v>4189</v>
      </c>
      <c r="C10068" s="408" t="s">
        <v>27</v>
      </c>
      <c r="D10068" s="408">
        <v>72.41</v>
      </c>
    </row>
    <row r="10069" spans="1:4" ht="81">
      <c r="A10069" s="408">
        <v>94329</v>
      </c>
      <c r="B10069" s="409" t="s">
        <v>4190</v>
      </c>
      <c r="C10069" s="408" t="s">
        <v>27</v>
      </c>
      <c r="D10069" s="408">
        <v>69.540000000000006</v>
      </c>
    </row>
    <row r="10070" spans="1:4" ht="81">
      <c r="A10070" s="408">
        <v>94330</v>
      </c>
      <c r="B10070" s="409" t="s">
        <v>4191</v>
      </c>
      <c r="C10070" s="408" t="s">
        <v>27</v>
      </c>
      <c r="D10070" s="408">
        <v>70.209999999999994</v>
      </c>
    </row>
    <row r="10071" spans="1:4" ht="81">
      <c r="A10071" s="408">
        <v>94331</v>
      </c>
      <c r="B10071" s="409" t="s">
        <v>4192</v>
      </c>
      <c r="C10071" s="408" t="s">
        <v>27</v>
      </c>
      <c r="D10071" s="408">
        <v>68.400000000000006</v>
      </c>
    </row>
    <row r="10072" spans="1:4" ht="81">
      <c r="A10072" s="408">
        <v>94332</v>
      </c>
      <c r="B10072" s="409" t="s">
        <v>4193</v>
      </c>
      <c r="C10072" s="408" t="s">
        <v>27</v>
      </c>
      <c r="D10072" s="408">
        <v>69.22</v>
      </c>
    </row>
    <row r="10073" spans="1:4" ht="81">
      <c r="A10073" s="408">
        <v>94333</v>
      </c>
      <c r="B10073" s="409" t="s">
        <v>4194</v>
      </c>
      <c r="C10073" s="408" t="s">
        <v>27</v>
      </c>
      <c r="D10073" s="408">
        <v>67.819999999999993</v>
      </c>
    </row>
    <row r="10074" spans="1:4" ht="67.5">
      <c r="A10074" s="408">
        <v>94338</v>
      </c>
      <c r="B10074" s="409" t="s">
        <v>943</v>
      </c>
      <c r="C10074" s="408" t="s">
        <v>27</v>
      </c>
      <c r="D10074" s="408">
        <v>78.98</v>
      </c>
    </row>
    <row r="10075" spans="1:4" ht="81">
      <c r="A10075" s="408">
        <v>94339</v>
      </c>
      <c r="B10075" s="409" t="s">
        <v>4195</v>
      </c>
      <c r="C10075" s="408" t="s">
        <v>27</v>
      </c>
      <c r="D10075" s="408">
        <v>73.760000000000005</v>
      </c>
    </row>
    <row r="10076" spans="1:4" ht="81">
      <c r="A10076" s="408">
        <v>94340</v>
      </c>
      <c r="B10076" s="409" t="s">
        <v>944</v>
      </c>
      <c r="C10076" s="408" t="s">
        <v>27</v>
      </c>
      <c r="D10076" s="408">
        <v>71.45</v>
      </c>
    </row>
    <row r="10077" spans="1:4" ht="81">
      <c r="A10077" s="408">
        <v>94341</v>
      </c>
      <c r="B10077" s="409" t="s">
        <v>4196</v>
      </c>
      <c r="C10077" s="408" t="s">
        <v>27</v>
      </c>
      <c r="D10077" s="408">
        <v>68.459999999999994</v>
      </c>
    </row>
    <row r="10078" spans="1:4" ht="40.5">
      <c r="A10078" s="408">
        <v>94342</v>
      </c>
      <c r="B10078" s="409" t="s">
        <v>945</v>
      </c>
      <c r="C10078" s="408" t="s">
        <v>27</v>
      </c>
      <c r="D10078" s="408">
        <v>82.12</v>
      </c>
    </row>
    <row r="10079" spans="1:4" ht="54">
      <c r="A10079" s="408">
        <v>96385</v>
      </c>
      <c r="B10079" s="409" t="s">
        <v>5640</v>
      </c>
      <c r="C10079" s="408" t="s">
        <v>27</v>
      </c>
      <c r="D10079" s="408">
        <v>4.95</v>
      </c>
    </row>
    <row r="10080" spans="1:4" ht="54">
      <c r="A10080" s="408">
        <v>96386</v>
      </c>
      <c r="B10080" s="409" t="s">
        <v>5641</v>
      </c>
      <c r="C10080" s="408" t="s">
        <v>27</v>
      </c>
      <c r="D10080" s="408">
        <v>4.78</v>
      </c>
    </row>
    <row r="10081" spans="1:4" ht="27">
      <c r="A10081" s="408">
        <v>83346</v>
      </c>
      <c r="B10081" s="409" t="s">
        <v>217</v>
      </c>
      <c r="C10081" s="408" t="s">
        <v>27</v>
      </c>
      <c r="D10081" s="408">
        <v>0.92</v>
      </c>
    </row>
    <row r="10082" spans="1:4" ht="94.5">
      <c r="A10082" s="408">
        <v>93360</v>
      </c>
      <c r="B10082" s="409" t="s">
        <v>12241</v>
      </c>
      <c r="C10082" s="408" t="s">
        <v>27</v>
      </c>
      <c r="D10082" s="408">
        <v>13.26</v>
      </c>
    </row>
    <row r="10083" spans="1:4" ht="94.5">
      <c r="A10083" s="408">
        <v>93361</v>
      </c>
      <c r="B10083" s="409" t="s">
        <v>12242</v>
      </c>
      <c r="C10083" s="408" t="s">
        <v>27</v>
      </c>
      <c r="D10083" s="408">
        <v>11.05</v>
      </c>
    </row>
    <row r="10084" spans="1:4" ht="94.5">
      <c r="A10084" s="408">
        <v>93362</v>
      </c>
      <c r="B10084" s="409" t="s">
        <v>12243</v>
      </c>
      <c r="C10084" s="408" t="s">
        <v>27</v>
      </c>
      <c r="D10084" s="408">
        <v>8.11</v>
      </c>
    </row>
    <row r="10085" spans="1:4" ht="94.5">
      <c r="A10085" s="408">
        <v>93363</v>
      </c>
      <c r="B10085" s="409" t="s">
        <v>12244</v>
      </c>
      <c r="C10085" s="408" t="s">
        <v>27</v>
      </c>
      <c r="D10085" s="408">
        <v>8.76</v>
      </c>
    </row>
    <row r="10086" spans="1:4" ht="108">
      <c r="A10086" s="408">
        <v>93364</v>
      </c>
      <c r="B10086" s="409" t="s">
        <v>4015</v>
      </c>
      <c r="C10086" s="408" t="s">
        <v>27</v>
      </c>
      <c r="D10086" s="408">
        <v>6.94</v>
      </c>
    </row>
    <row r="10087" spans="1:4" ht="94.5">
      <c r="A10087" s="408">
        <v>93365</v>
      </c>
      <c r="B10087" s="409" t="s">
        <v>12245</v>
      </c>
      <c r="C10087" s="408" t="s">
        <v>27</v>
      </c>
      <c r="D10087" s="408">
        <v>7.72</v>
      </c>
    </row>
    <row r="10088" spans="1:4" ht="94.5">
      <c r="A10088" s="408">
        <v>93366</v>
      </c>
      <c r="B10088" s="409" t="s">
        <v>12246</v>
      </c>
      <c r="C10088" s="408" t="s">
        <v>27</v>
      </c>
      <c r="D10088" s="408">
        <v>6.39</v>
      </c>
    </row>
    <row r="10089" spans="1:4" ht="94.5">
      <c r="A10089" s="408">
        <v>93367</v>
      </c>
      <c r="B10089" s="409" t="s">
        <v>12247</v>
      </c>
      <c r="C10089" s="408" t="s">
        <v>27</v>
      </c>
      <c r="D10089" s="408">
        <v>12.36</v>
      </c>
    </row>
    <row r="10090" spans="1:4" ht="94.5">
      <c r="A10090" s="408">
        <v>93368</v>
      </c>
      <c r="B10090" s="409" t="s">
        <v>12248</v>
      </c>
      <c r="C10090" s="408" t="s">
        <v>27</v>
      </c>
      <c r="D10090" s="408">
        <v>10.08</v>
      </c>
    </row>
    <row r="10091" spans="1:4" ht="108">
      <c r="A10091" s="408">
        <v>93369</v>
      </c>
      <c r="B10091" s="409" t="s">
        <v>4016</v>
      </c>
      <c r="C10091" s="408" t="s">
        <v>27</v>
      </c>
      <c r="D10091" s="408">
        <v>7.21</v>
      </c>
    </row>
    <row r="10092" spans="1:4" ht="94.5">
      <c r="A10092" s="408">
        <v>93370</v>
      </c>
      <c r="B10092" s="409" t="s">
        <v>12249</v>
      </c>
      <c r="C10092" s="408" t="s">
        <v>27</v>
      </c>
      <c r="D10092" s="408">
        <v>7.87</v>
      </c>
    </row>
    <row r="10093" spans="1:4" ht="108">
      <c r="A10093" s="408">
        <v>93371</v>
      </c>
      <c r="B10093" s="409" t="s">
        <v>4017</v>
      </c>
      <c r="C10093" s="408" t="s">
        <v>27</v>
      </c>
      <c r="D10093" s="408">
        <v>6.07</v>
      </c>
    </row>
    <row r="10094" spans="1:4" ht="94.5">
      <c r="A10094" s="408">
        <v>93372</v>
      </c>
      <c r="B10094" s="409" t="s">
        <v>12250</v>
      </c>
      <c r="C10094" s="408" t="s">
        <v>27</v>
      </c>
      <c r="D10094" s="408">
        <v>6.88</v>
      </c>
    </row>
    <row r="10095" spans="1:4" ht="108">
      <c r="A10095" s="408">
        <v>93373</v>
      </c>
      <c r="B10095" s="409" t="s">
        <v>4018</v>
      </c>
      <c r="C10095" s="408" t="s">
        <v>27</v>
      </c>
      <c r="D10095" s="408">
        <v>5.5</v>
      </c>
    </row>
    <row r="10096" spans="1:4" ht="94.5">
      <c r="A10096" s="408">
        <v>93374</v>
      </c>
      <c r="B10096" s="409" t="s">
        <v>4019</v>
      </c>
      <c r="C10096" s="408" t="s">
        <v>27</v>
      </c>
      <c r="D10096" s="408">
        <v>15.48</v>
      </c>
    </row>
    <row r="10097" spans="1:4" ht="94.5">
      <c r="A10097" s="408">
        <v>93375</v>
      </c>
      <c r="B10097" s="409" t="s">
        <v>12251</v>
      </c>
      <c r="C10097" s="408" t="s">
        <v>27</v>
      </c>
      <c r="D10097" s="408">
        <v>11.89</v>
      </c>
    </row>
    <row r="10098" spans="1:4" ht="94.5">
      <c r="A10098" s="408">
        <v>93376</v>
      </c>
      <c r="B10098" s="409" t="s">
        <v>12252</v>
      </c>
      <c r="C10098" s="408" t="s">
        <v>27</v>
      </c>
      <c r="D10098" s="408">
        <v>9.74</v>
      </c>
    </row>
    <row r="10099" spans="1:4" ht="108">
      <c r="A10099" s="408">
        <v>93377</v>
      </c>
      <c r="B10099" s="409" t="s">
        <v>4020</v>
      </c>
      <c r="C10099" s="408" t="s">
        <v>27</v>
      </c>
      <c r="D10099" s="408">
        <v>6.59</v>
      </c>
    </row>
    <row r="10100" spans="1:4" ht="94.5">
      <c r="A10100" s="408">
        <v>93378</v>
      </c>
      <c r="B10100" s="409" t="s">
        <v>12253</v>
      </c>
      <c r="C10100" s="408" t="s">
        <v>27</v>
      </c>
      <c r="D10100" s="408">
        <v>14.39</v>
      </c>
    </row>
    <row r="10101" spans="1:4" ht="94.5">
      <c r="A10101" s="408">
        <v>93379</v>
      </c>
      <c r="B10101" s="409" t="s">
        <v>12254</v>
      </c>
      <c r="C10101" s="408" t="s">
        <v>27</v>
      </c>
      <c r="D10101" s="408">
        <v>11.06</v>
      </c>
    </row>
    <row r="10102" spans="1:4" ht="94.5">
      <c r="A10102" s="408">
        <v>93380</v>
      </c>
      <c r="B10102" s="409" t="s">
        <v>12255</v>
      </c>
      <c r="C10102" s="408" t="s">
        <v>27</v>
      </c>
      <c r="D10102" s="408">
        <v>9.1</v>
      </c>
    </row>
    <row r="10103" spans="1:4" ht="108">
      <c r="A10103" s="408">
        <v>93381</v>
      </c>
      <c r="B10103" s="409" t="s">
        <v>4021</v>
      </c>
      <c r="C10103" s="408" t="s">
        <v>27</v>
      </c>
      <c r="D10103" s="408">
        <v>6.12</v>
      </c>
    </row>
    <row r="10104" spans="1:4" ht="27">
      <c r="A10104" s="408">
        <v>93382</v>
      </c>
      <c r="B10104" s="409" t="s">
        <v>900</v>
      </c>
      <c r="C10104" s="408" t="s">
        <v>27</v>
      </c>
      <c r="D10104" s="408">
        <v>19.79</v>
      </c>
    </row>
    <row r="10105" spans="1:4" ht="27">
      <c r="A10105" s="408">
        <v>96995</v>
      </c>
      <c r="B10105" s="409" t="s">
        <v>5662</v>
      </c>
      <c r="C10105" s="408" t="s">
        <v>27</v>
      </c>
      <c r="D10105" s="408">
        <v>35.729999999999997</v>
      </c>
    </row>
    <row r="10106" spans="1:4" ht="40.5">
      <c r="A10106" s="408">
        <v>72838</v>
      </c>
      <c r="B10106" s="409" t="s">
        <v>1492</v>
      </c>
      <c r="C10106" s="408" t="s">
        <v>162</v>
      </c>
      <c r="D10106" s="408">
        <v>0.89</v>
      </c>
    </row>
    <row r="10107" spans="1:4" ht="40.5">
      <c r="A10107" s="408">
        <v>72839</v>
      </c>
      <c r="B10107" s="409" t="s">
        <v>1493</v>
      </c>
      <c r="C10107" s="408" t="s">
        <v>162</v>
      </c>
      <c r="D10107" s="408">
        <v>0.72</v>
      </c>
    </row>
    <row r="10108" spans="1:4" ht="27">
      <c r="A10108" s="408">
        <v>72840</v>
      </c>
      <c r="B10108" s="409" t="s">
        <v>163</v>
      </c>
      <c r="C10108" s="408" t="s">
        <v>162</v>
      </c>
      <c r="D10108" s="408">
        <v>0.6</v>
      </c>
    </row>
    <row r="10109" spans="1:4" ht="54">
      <c r="A10109" s="408">
        <v>72844</v>
      </c>
      <c r="B10109" s="409" t="s">
        <v>1494</v>
      </c>
      <c r="C10109" s="408" t="s">
        <v>57</v>
      </c>
      <c r="D10109" s="408">
        <v>0.79</v>
      </c>
    </row>
    <row r="10110" spans="1:4" ht="40.5">
      <c r="A10110" s="408">
        <v>72845</v>
      </c>
      <c r="B10110" s="409" t="s">
        <v>164</v>
      </c>
      <c r="C10110" s="408" t="s">
        <v>57</v>
      </c>
      <c r="D10110" s="408">
        <v>4.72</v>
      </c>
    </row>
    <row r="10111" spans="1:4" ht="40.5">
      <c r="A10111" s="408">
        <v>72846</v>
      </c>
      <c r="B10111" s="409" t="s">
        <v>1495</v>
      </c>
      <c r="C10111" s="408" t="s">
        <v>57</v>
      </c>
      <c r="D10111" s="408">
        <v>3.9</v>
      </c>
    </row>
    <row r="10112" spans="1:4" ht="40.5">
      <c r="A10112" s="408">
        <v>72847</v>
      </c>
      <c r="B10112" s="409" t="s">
        <v>165</v>
      </c>
      <c r="C10112" s="408" t="s">
        <v>57</v>
      </c>
      <c r="D10112" s="408">
        <v>8.4</v>
      </c>
    </row>
    <row r="10113" spans="1:4" ht="40.5">
      <c r="A10113" s="408">
        <v>72848</v>
      </c>
      <c r="B10113" s="409" t="s">
        <v>1496</v>
      </c>
      <c r="C10113" s="408" t="s">
        <v>57</v>
      </c>
      <c r="D10113" s="408">
        <v>2.1</v>
      </c>
    </row>
    <row r="10114" spans="1:4" ht="54">
      <c r="A10114" s="408">
        <v>72849</v>
      </c>
      <c r="B10114" s="409" t="s">
        <v>1497</v>
      </c>
      <c r="C10114" s="408" t="s">
        <v>57</v>
      </c>
      <c r="D10114" s="408">
        <v>2.68</v>
      </c>
    </row>
    <row r="10115" spans="1:4" ht="40.5">
      <c r="A10115" s="408">
        <v>72850</v>
      </c>
      <c r="B10115" s="409" t="s">
        <v>1498</v>
      </c>
      <c r="C10115" s="408" t="s">
        <v>57</v>
      </c>
      <c r="D10115" s="408">
        <v>11.29</v>
      </c>
    </row>
    <row r="10116" spans="1:4" ht="40.5">
      <c r="A10116" s="408">
        <v>72882</v>
      </c>
      <c r="B10116" s="409" t="s">
        <v>1492</v>
      </c>
      <c r="C10116" s="408" t="s">
        <v>166</v>
      </c>
      <c r="D10116" s="408">
        <v>1.33</v>
      </c>
    </row>
    <row r="10117" spans="1:4" ht="40.5">
      <c r="A10117" s="408">
        <v>72883</v>
      </c>
      <c r="B10117" s="409" t="s">
        <v>1493</v>
      </c>
      <c r="C10117" s="408" t="s">
        <v>166</v>
      </c>
      <c r="D10117" s="408">
        <v>1.07</v>
      </c>
    </row>
    <row r="10118" spans="1:4" ht="27">
      <c r="A10118" s="408">
        <v>72884</v>
      </c>
      <c r="B10118" s="409" t="s">
        <v>163</v>
      </c>
      <c r="C10118" s="408" t="s">
        <v>166</v>
      </c>
      <c r="D10118" s="408">
        <v>0.89</v>
      </c>
    </row>
    <row r="10119" spans="1:4" ht="54">
      <c r="A10119" s="408">
        <v>72888</v>
      </c>
      <c r="B10119" s="409" t="s">
        <v>1494</v>
      </c>
      <c r="C10119" s="408" t="s">
        <v>27</v>
      </c>
      <c r="D10119" s="408">
        <v>1.17</v>
      </c>
    </row>
    <row r="10120" spans="1:4" ht="54">
      <c r="A10120" s="408">
        <v>72890</v>
      </c>
      <c r="B10120" s="409" t="s">
        <v>167</v>
      </c>
      <c r="C10120" s="408" t="s">
        <v>27</v>
      </c>
      <c r="D10120" s="408">
        <v>7.09</v>
      </c>
    </row>
    <row r="10121" spans="1:4" ht="54">
      <c r="A10121" s="408">
        <v>72891</v>
      </c>
      <c r="B10121" s="409" t="s">
        <v>1499</v>
      </c>
      <c r="C10121" s="408" t="s">
        <v>27</v>
      </c>
      <c r="D10121" s="408">
        <v>5.85</v>
      </c>
    </row>
    <row r="10122" spans="1:4" ht="54">
      <c r="A10122" s="408">
        <v>72892</v>
      </c>
      <c r="B10122" s="409" t="s">
        <v>1500</v>
      </c>
      <c r="C10122" s="408" t="s">
        <v>27</v>
      </c>
      <c r="D10122" s="408">
        <v>12.6</v>
      </c>
    </row>
    <row r="10123" spans="1:4" ht="54">
      <c r="A10123" s="408">
        <v>72893</v>
      </c>
      <c r="B10123" s="409" t="s">
        <v>1501</v>
      </c>
      <c r="C10123" s="408" t="s">
        <v>27</v>
      </c>
      <c r="D10123" s="408">
        <v>3.14</v>
      </c>
    </row>
    <row r="10124" spans="1:4" ht="54">
      <c r="A10124" s="408">
        <v>72894</v>
      </c>
      <c r="B10124" s="409" t="s">
        <v>1502</v>
      </c>
      <c r="C10124" s="408" t="s">
        <v>27</v>
      </c>
      <c r="D10124" s="408">
        <v>4.03</v>
      </c>
    </row>
    <row r="10125" spans="1:4" ht="40.5">
      <c r="A10125" s="408">
        <v>72895</v>
      </c>
      <c r="B10125" s="409" t="s">
        <v>1503</v>
      </c>
      <c r="C10125" s="408" t="s">
        <v>27</v>
      </c>
      <c r="D10125" s="408">
        <v>21.26</v>
      </c>
    </row>
    <row r="10126" spans="1:4" ht="27">
      <c r="A10126" s="408">
        <v>72897</v>
      </c>
      <c r="B10126" s="409" t="s">
        <v>34</v>
      </c>
      <c r="C10126" s="408" t="s">
        <v>27</v>
      </c>
      <c r="D10126" s="408">
        <v>17.829999999999998</v>
      </c>
    </row>
    <row r="10127" spans="1:4" ht="27">
      <c r="A10127" s="408">
        <v>72898</v>
      </c>
      <c r="B10127" s="409" t="s">
        <v>168</v>
      </c>
      <c r="C10127" s="408" t="s">
        <v>27</v>
      </c>
      <c r="D10127" s="408">
        <v>3.79</v>
      </c>
    </row>
    <row r="10128" spans="1:4" ht="40.5">
      <c r="A10128" s="408">
        <v>72899</v>
      </c>
      <c r="B10128" s="409" t="s">
        <v>1504</v>
      </c>
      <c r="C10128" s="408" t="s">
        <v>27</v>
      </c>
      <c r="D10128" s="408">
        <v>5.49</v>
      </c>
    </row>
    <row r="10129" spans="1:4" ht="40.5">
      <c r="A10129" s="408">
        <v>72900</v>
      </c>
      <c r="B10129" s="409" t="s">
        <v>1505</v>
      </c>
      <c r="C10129" s="408" t="s">
        <v>27</v>
      </c>
      <c r="D10129" s="408">
        <v>6.05</v>
      </c>
    </row>
    <row r="10130" spans="1:4" ht="67.5">
      <c r="A10130" s="408" t="s">
        <v>5442</v>
      </c>
      <c r="B10130" s="409" t="s">
        <v>5443</v>
      </c>
      <c r="C10130" s="408" t="s">
        <v>27</v>
      </c>
      <c r="D10130" s="408">
        <v>1.66</v>
      </c>
    </row>
    <row r="10131" spans="1:4" ht="13.5">
      <c r="A10131" s="408">
        <v>83356</v>
      </c>
      <c r="B10131" s="409" t="s">
        <v>218</v>
      </c>
      <c r="C10131" s="408" t="s">
        <v>166</v>
      </c>
      <c r="D10131" s="408">
        <v>0.8</v>
      </c>
    </row>
    <row r="10132" spans="1:4" ht="27">
      <c r="A10132" s="408">
        <v>83358</v>
      </c>
      <c r="B10132" s="409" t="s">
        <v>219</v>
      </c>
      <c r="C10132" s="408" t="s">
        <v>166</v>
      </c>
      <c r="D10132" s="408">
        <v>1.65</v>
      </c>
    </row>
    <row r="10133" spans="1:4" ht="40.5">
      <c r="A10133" s="408">
        <v>95303</v>
      </c>
      <c r="B10133" s="409" t="s">
        <v>4503</v>
      </c>
      <c r="C10133" s="408" t="s">
        <v>166</v>
      </c>
      <c r="D10133" s="408">
        <v>1.02</v>
      </c>
    </row>
    <row r="10134" spans="1:4" ht="40.5">
      <c r="A10134" s="408">
        <v>97912</v>
      </c>
      <c r="B10134" s="409" t="s">
        <v>5955</v>
      </c>
      <c r="C10134" s="408" t="s">
        <v>166</v>
      </c>
      <c r="D10134" s="408">
        <v>2.17</v>
      </c>
    </row>
    <row r="10135" spans="1:4" ht="40.5">
      <c r="A10135" s="408">
        <v>97913</v>
      </c>
      <c r="B10135" s="409" t="s">
        <v>5956</v>
      </c>
      <c r="C10135" s="408" t="s">
        <v>166</v>
      </c>
      <c r="D10135" s="408">
        <v>1.67</v>
      </c>
    </row>
    <row r="10136" spans="1:4" ht="40.5">
      <c r="A10136" s="408">
        <v>97914</v>
      </c>
      <c r="B10136" s="409" t="s">
        <v>5957</v>
      </c>
      <c r="C10136" s="408" t="s">
        <v>166</v>
      </c>
      <c r="D10136" s="408">
        <v>1.56</v>
      </c>
    </row>
    <row r="10137" spans="1:4" ht="54">
      <c r="A10137" s="408">
        <v>97915</v>
      </c>
      <c r="B10137" s="409" t="s">
        <v>5958</v>
      </c>
      <c r="C10137" s="408" t="s">
        <v>166</v>
      </c>
      <c r="D10137" s="408">
        <v>1.1100000000000001</v>
      </c>
    </row>
    <row r="10138" spans="1:4" ht="40.5">
      <c r="A10138" s="408">
        <v>97916</v>
      </c>
      <c r="B10138" s="409" t="s">
        <v>5959</v>
      </c>
      <c r="C10138" s="408" t="s">
        <v>162</v>
      </c>
      <c r="D10138" s="408">
        <v>1.44</v>
      </c>
    </row>
    <row r="10139" spans="1:4" ht="40.5">
      <c r="A10139" s="408">
        <v>97917</v>
      </c>
      <c r="B10139" s="409" t="s">
        <v>5960</v>
      </c>
      <c r="C10139" s="408" t="s">
        <v>162</v>
      </c>
      <c r="D10139" s="408">
        <v>1.1100000000000001</v>
      </c>
    </row>
    <row r="10140" spans="1:4" ht="40.5">
      <c r="A10140" s="408">
        <v>97918</v>
      </c>
      <c r="B10140" s="409" t="s">
        <v>5961</v>
      </c>
      <c r="C10140" s="408" t="s">
        <v>162</v>
      </c>
      <c r="D10140" s="408">
        <v>1.04</v>
      </c>
    </row>
    <row r="10141" spans="1:4" ht="54">
      <c r="A10141" s="408">
        <v>97919</v>
      </c>
      <c r="B10141" s="409" t="s">
        <v>5962</v>
      </c>
      <c r="C10141" s="408" t="s">
        <v>162</v>
      </c>
      <c r="D10141" s="408">
        <v>0.73</v>
      </c>
    </row>
    <row r="10142" spans="1:4" ht="40.5">
      <c r="A10142" s="408">
        <v>94097</v>
      </c>
      <c r="B10142" s="409" t="s">
        <v>4123</v>
      </c>
      <c r="C10142" s="408" t="s">
        <v>42</v>
      </c>
      <c r="D10142" s="408">
        <v>4.3099999999999996</v>
      </c>
    </row>
    <row r="10143" spans="1:4" ht="40.5">
      <c r="A10143" s="408">
        <v>94098</v>
      </c>
      <c r="B10143" s="409" t="s">
        <v>4124</v>
      </c>
      <c r="C10143" s="408" t="s">
        <v>42</v>
      </c>
      <c r="D10143" s="408">
        <v>4.92</v>
      </c>
    </row>
    <row r="10144" spans="1:4" ht="54">
      <c r="A10144" s="408">
        <v>94099</v>
      </c>
      <c r="B10144" s="409" t="s">
        <v>4125</v>
      </c>
      <c r="C10144" s="408" t="s">
        <v>42</v>
      </c>
      <c r="D10144" s="408">
        <v>2.17</v>
      </c>
    </row>
    <row r="10145" spans="1:4" ht="54">
      <c r="A10145" s="408">
        <v>94100</v>
      </c>
      <c r="B10145" s="409" t="s">
        <v>4126</v>
      </c>
      <c r="C10145" s="408" t="s">
        <v>42</v>
      </c>
      <c r="D10145" s="408">
        <v>2.77</v>
      </c>
    </row>
    <row r="10146" spans="1:4" ht="67.5">
      <c r="A10146" s="408">
        <v>94102</v>
      </c>
      <c r="B10146" s="409" t="s">
        <v>4127</v>
      </c>
      <c r="C10146" s="408" t="s">
        <v>27</v>
      </c>
      <c r="D10146" s="408">
        <v>155.13</v>
      </c>
    </row>
    <row r="10147" spans="1:4" ht="67.5">
      <c r="A10147" s="408">
        <v>94103</v>
      </c>
      <c r="B10147" s="409" t="s">
        <v>4128</v>
      </c>
      <c r="C10147" s="408" t="s">
        <v>27</v>
      </c>
      <c r="D10147" s="408">
        <v>198.77</v>
      </c>
    </row>
    <row r="10148" spans="1:4" ht="54">
      <c r="A10148" s="408">
        <v>94104</v>
      </c>
      <c r="B10148" s="409" t="s">
        <v>4129</v>
      </c>
      <c r="C10148" s="408" t="s">
        <v>27</v>
      </c>
      <c r="D10148" s="408">
        <v>158.56</v>
      </c>
    </row>
    <row r="10149" spans="1:4" ht="54">
      <c r="A10149" s="408">
        <v>94105</v>
      </c>
      <c r="B10149" s="409" t="s">
        <v>4130</v>
      </c>
      <c r="C10149" s="408" t="s">
        <v>27</v>
      </c>
      <c r="D10149" s="408">
        <v>202.23</v>
      </c>
    </row>
    <row r="10150" spans="1:4" ht="67.5">
      <c r="A10150" s="408">
        <v>94106</v>
      </c>
      <c r="B10150" s="409" t="s">
        <v>4131</v>
      </c>
      <c r="C10150" s="408" t="s">
        <v>27</v>
      </c>
      <c r="D10150" s="408">
        <v>137.97999999999999</v>
      </c>
    </row>
    <row r="10151" spans="1:4" ht="67.5">
      <c r="A10151" s="408">
        <v>94107</v>
      </c>
      <c r="B10151" s="409" t="s">
        <v>4132</v>
      </c>
      <c r="C10151" s="408" t="s">
        <v>27</v>
      </c>
      <c r="D10151" s="408">
        <v>181.63</v>
      </c>
    </row>
    <row r="10152" spans="1:4" ht="54">
      <c r="A10152" s="408">
        <v>94108</v>
      </c>
      <c r="B10152" s="409" t="s">
        <v>4133</v>
      </c>
      <c r="C10152" s="408" t="s">
        <v>27</v>
      </c>
      <c r="D10152" s="408">
        <v>141.43</v>
      </c>
    </row>
    <row r="10153" spans="1:4" ht="54">
      <c r="A10153" s="408">
        <v>94110</v>
      </c>
      <c r="B10153" s="409" t="s">
        <v>4134</v>
      </c>
      <c r="C10153" s="408" t="s">
        <v>27</v>
      </c>
      <c r="D10153" s="408">
        <v>185.06</v>
      </c>
    </row>
    <row r="10154" spans="1:4" ht="67.5">
      <c r="A10154" s="408">
        <v>94111</v>
      </c>
      <c r="B10154" s="409" t="s">
        <v>4135</v>
      </c>
      <c r="C10154" s="408" t="s">
        <v>27</v>
      </c>
      <c r="D10154" s="408">
        <v>130.91999999999999</v>
      </c>
    </row>
    <row r="10155" spans="1:4" ht="67.5">
      <c r="A10155" s="408">
        <v>94112</v>
      </c>
      <c r="B10155" s="409" t="s">
        <v>4136</v>
      </c>
      <c r="C10155" s="408" t="s">
        <v>27</v>
      </c>
      <c r="D10155" s="408">
        <v>168.95</v>
      </c>
    </row>
    <row r="10156" spans="1:4" ht="67.5">
      <c r="A10156" s="408">
        <v>94113</v>
      </c>
      <c r="B10156" s="409" t="s">
        <v>4137</v>
      </c>
      <c r="C10156" s="408" t="s">
        <v>27</v>
      </c>
      <c r="D10156" s="408">
        <v>136.37</v>
      </c>
    </row>
    <row r="10157" spans="1:4" ht="67.5">
      <c r="A10157" s="408">
        <v>94114</v>
      </c>
      <c r="B10157" s="409" t="s">
        <v>4138</v>
      </c>
      <c r="C10157" s="408" t="s">
        <v>27</v>
      </c>
      <c r="D10157" s="408">
        <v>175.08</v>
      </c>
    </row>
    <row r="10158" spans="1:4" ht="67.5">
      <c r="A10158" s="408">
        <v>94115</v>
      </c>
      <c r="B10158" s="409" t="s">
        <v>4139</v>
      </c>
      <c r="C10158" s="408" t="s">
        <v>27</v>
      </c>
      <c r="D10158" s="408">
        <v>105.52</v>
      </c>
    </row>
    <row r="10159" spans="1:4" ht="67.5">
      <c r="A10159" s="408">
        <v>94116</v>
      </c>
      <c r="B10159" s="409" t="s">
        <v>4140</v>
      </c>
      <c r="C10159" s="408" t="s">
        <v>27</v>
      </c>
      <c r="D10159" s="408">
        <v>139.82</v>
      </c>
    </row>
    <row r="10160" spans="1:4" ht="67.5">
      <c r="A10160" s="408">
        <v>94117</v>
      </c>
      <c r="B10160" s="409" t="s">
        <v>4141</v>
      </c>
      <c r="C10160" s="408" t="s">
        <v>27</v>
      </c>
      <c r="D10160" s="408">
        <v>110.58</v>
      </c>
    </row>
    <row r="10161" spans="1:4" ht="67.5">
      <c r="A10161" s="408">
        <v>94118</v>
      </c>
      <c r="B10161" s="409" t="s">
        <v>4142</v>
      </c>
      <c r="C10161" s="408" t="s">
        <v>27</v>
      </c>
      <c r="D10161" s="408">
        <v>145.79</v>
      </c>
    </row>
    <row r="10162" spans="1:4" ht="13.5">
      <c r="A10162" s="408">
        <v>6514</v>
      </c>
      <c r="B10162" s="409" t="s">
        <v>93</v>
      </c>
      <c r="C10162" s="408" t="s">
        <v>27</v>
      </c>
      <c r="D10162" s="408">
        <v>105.73</v>
      </c>
    </row>
    <row r="10163" spans="1:4" ht="27">
      <c r="A10163" s="408">
        <v>88549</v>
      </c>
      <c r="B10163" s="409" t="s">
        <v>499</v>
      </c>
      <c r="C10163" s="408" t="s">
        <v>27</v>
      </c>
      <c r="D10163" s="408">
        <v>84.5</v>
      </c>
    </row>
    <row r="10164" spans="1:4" ht="27">
      <c r="A10164" s="408">
        <v>41721</v>
      </c>
      <c r="B10164" s="409" t="s">
        <v>107</v>
      </c>
      <c r="C10164" s="408" t="s">
        <v>27</v>
      </c>
      <c r="D10164" s="408">
        <v>2.94</v>
      </c>
    </row>
    <row r="10165" spans="1:4" ht="27">
      <c r="A10165" s="408">
        <v>41722</v>
      </c>
      <c r="B10165" s="409" t="s">
        <v>108</v>
      </c>
      <c r="C10165" s="408" t="s">
        <v>27</v>
      </c>
      <c r="D10165" s="408">
        <v>4.21</v>
      </c>
    </row>
    <row r="10166" spans="1:4" ht="27">
      <c r="A10166" s="408" t="s">
        <v>5439</v>
      </c>
      <c r="B10166" s="409" t="s">
        <v>46</v>
      </c>
      <c r="C10166" s="408" t="s">
        <v>27</v>
      </c>
      <c r="D10166" s="408">
        <v>4.3</v>
      </c>
    </row>
    <row r="10167" spans="1:4" ht="54">
      <c r="A10167" s="408" t="s">
        <v>5440</v>
      </c>
      <c r="B10167" s="409" t="s">
        <v>5441</v>
      </c>
      <c r="C10167" s="408" t="s">
        <v>27</v>
      </c>
      <c r="D10167" s="408">
        <v>5.07</v>
      </c>
    </row>
    <row r="10168" spans="1:4" ht="40.5">
      <c r="A10168" s="408" t="s">
        <v>5473</v>
      </c>
      <c r="B10168" s="409" t="s">
        <v>5474</v>
      </c>
      <c r="C10168" s="408" t="s">
        <v>27</v>
      </c>
      <c r="D10168" s="408">
        <v>1.57</v>
      </c>
    </row>
    <row r="10169" spans="1:4" ht="40.5">
      <c r="A10169" s="408">
        <v>83344</v>
      </c>
      <c r="B10169" s="409" t="s">
        <v>1536</v>
      </c>
      <c r="C10169" s="408" t="s">
        <v>27</v>
      </c>
      <c r="D10169" s="408">
        <v>0.87</v>
      </c>
    </row>
    <row r="10170" spans="1:4" ht="27">
      <c r="A10170" s="408">
        <v>95606</v>
      </c>
      <c r="B10170" s="409" t="s">
        <v>4651</v>
      </c>
      <c r="C10170" s="408" t="s">
        <v>27</v>
      </c>
      <c r="D10170" s="408">
        <v>1.23</v>
      </c>
    </row>
    <row r="10171" spans="1:4" ht="54">
      <c r="A10171" s="408">
        <v>72131</v>
      </c>
      <c r="B10171" s="409" t="s">
        <v>120</v>
      </c>
      <c r="C10171" s="408" t="s">
        <v>42</v>
      </c>
      <c r="D10171" s="408">
        <v>121.55</v>
      </c>
    </row>
    <row r="10172" spans="1:4" ht="54">
      <c r="A10172" s="408">
        <v>72132</v>
      </c>
      <c r="B10172" s="409" t="s">
        <v>1464</v>
      </c>
      <c r="C10172" s="408" t="s">
        <v>42</v>
      </c>
      <c r="D10172" s="408">
        <v>62.69</v>
      </c>
    </row>
    <row r="10173" spans="1:4" ht="54">
      <c r="A10173" s="408">
        <v>72133</v>
      </c>
      <c r="B10173" s="409" t="s">
        <v>1465</v>
      </c>
      <c r="C10173" s="408" t="s">
        <v>42</v>
      </c>
      <c r="D10173" s="408">
        <v>213.2</v>
      </c>
    </row>
    <row r="10174" spans="1:4" ht="81">
      <c r="A10174" s="408">
        <v>87471</v>
      </c>
      <c r="B10174" s="409" t="s">
        <v>1854</v>
      </c>
      <c r="C10174" s="408" t="s">
        <v>42</v>
      </c>
      <c r="D10174" s="408">
        <v>39.56</v>
      </c>
    </row>
    <row r="10175" spans="1:4" ht="81">
      <c r="A10175" s="408">
        <v>87472</v>
      </c>
      <c r="B10175" s="409" t="s">
        <v>1855</v>
      </c>
      <c r="C10175" s="408" t="s">
        <v>42</v>
      </c>
      <c r="D10175" s="408">
        <v>40.549999999999997</v>
      </c>
    </row>
    <row r="10176" spans="1:4" ht="81">
      <c r="A10176" s="408">
        <v>87473</v>
      </c>
      <c r="B10176" s="409" t="s">
        <v>1856</v>
      </c>
      <c r="C10176" s="408" t="s">
        <v>42</v>
      </c>
      <c r="D10176" s="408">
        <v>54.46</v>
      </c>
    </row>
    <row r="10177" spans="1:4" ht="81">
      <c r="A10177" s="408">
        <v>87474</v>
      </c>
      <c r="B10177" s="409" t="s">
        <v>1857</v>
      </c>
      <c r="C10177" s="408" t="s">
        <v>42</v>
      </c>
      <c r="D10177" s="408">
        <v>55.58</v>
      </c>
    </row>
    <row r="10178" spans="1:4" ht="81">
      <c r="A10178" s="408">
        <v>87475</v>
      </c>
      <c r="B10178" s="409" t="s">
        <v>1858</v>
      </c>
      <c r="C10178" s="408" t="s">
        <v>42</v>
      </c>
      <c r="D10178" s="408">
        <v>64.33</v>
      </c>
    </row>
    <row r="10179" spans="1:4" ht="81">
      <c r="A10179" s="408">
        <v>87476</v>
      </c>
      <c r="B10179" s="409" t="s">
        <v>1859</v>
      </c>
      <c r="C10179" s="408" t="s">
        <v>42</v>
      </c>
      <c r="D10179" s="408">
        <v>65.650000000000006</v>
      </c>
    </row>
    <row r="10180" spans="1:4" ht="81">
      <c r="A10180" s="408">
        <v>87477</v>
      </c>
      <c r="B10180" s="409" t="s">
        <v>1860</v>
      </c>
      <c r="C10180" s="408" t="s">
        <v>42</v>
      </c>
      <c r="D10180" s="408">
        <v>36.049999999999997</v>
      </c>
    </row>
    <row r="10181" spans="1:4" ht="81">
      <c r="A10181" s="408">
        <v>87478</v>
      </c>
      <c r="B10181" s="409" t="s">
        <v>1861</v>
      </c>
      <c r="C10181" s="408" t="s">
        <v>42</v>
      </c>
      <c r="D10181" s="408">
        <v>37.04</v>
      </c>
    </row>
    <row r="10182" spans="1:4" ht="81">
      <c r="A10182" s="408">
        <v>87479</v>
      </c>
      <c r="B10182" s="409" t="s">
        <v>1862</v>
      </c>
      <c r="C10182" s="408" t="s">
        <v>42</v>
      </c>
      <c r="D10182" s="408">
        <v>50.46</v>
      </c>
    </row>
    <row r="10183" spans="1:4" ht="81">
      <c r="A10183" s="408">
        <v>87480</v>
      </c>
      <c r="B10183" s="409" t="s">
        <v>1863</v>
      </c>
      <c r="C10183" s="408" t="s">
        <v>42</v>
      </c>
      <c r="D10183" s="408">
        <v>51.58</v>
      </c>
    </row>
    <row r="10184" spans="1:4" ht="81">
      <c r="A10184" s="408">
        <v>87481</v>
      </c>
      <c r="B10184" s="409" t="s">
        <v>1864</v>
      </c>
      <c r="C10184" s="408" t="s">
        <v>42</v>
      </c>
      <c r="D10184" s="408">
        <v>60.35</v>
      </c>
    </row>
    <row r="10185" spans="1:4" ht="81">
      <c r="A10185" s="408">
        <v>87482</v>
      </c>
      <c r="B10185" s="409" t="s">
        <v>1865</v>
      </c>
      <c r="C10185" s="408" t="s">
        <v>42</v>
      </c>
      <c r="D10185" s="408">
        <v>61.67</v>
      </c>
    </row>
    <row r="10186" spans="1:4" ht="81">
      <c r="A10186" s="408">
        <v>87483</v>
      </c>
      <c r="B10186" s="409" t="s">
        <v>1866</v>
      </c>
      <c r="C10186" s="408" t="s">
        <v>42</v>
      </c>
      <c r="D10186" s="408">
        <v>45.07</v>
      </c>
    </row>
    <row r="10187" spans="1:4" ht="81">
      <c r="A10187" s="408">
        <v>87484</v>
      </c>
      <c r="B10187" s="409" t="s">
        <v>1867</v>
      </c>
      <c r="C10187" s="408" t="s">
        <v>42</v>
      </c>
      <c r="D10187" s="408">
        <v>46.06</v>
      </c>
    </row>
    <row r="10188" spans="1:4" ht="81">
      <c r="A10188" s="408">
        <v>87485</v>
      </c>
      <c r="B10188" s="409" t="s">
        <v>1868</v>
      </c>
      <c r="C10188" s="408" t="s">
        <v>42</v>
      </c>
      <c r="D10188" s="408">
        <v>60.08</v>
      </c>
    </row>
    <row r="10189" spans="1:4" ht="81">
      <c r="A10189" s="408">
        <v>87487</v>
      </c>
      <c r="B10189" s="409" t="s">
        <v>1869</v>
      </c>
      <c r="C10189" s="408" t="s">
        <v>42</v>
      </c>
      <c r="D10189" s="408">
        <v>69.819999999999993</v>
      </c>
    </row>
    <row r="10190" spans="1:4" ht="81">
      <c r="A10190" s="408">
        <v>87488</v>
      </c>
      <c r="B10190" s="409" t="s">
        <v>1870</v>
      </c>
      <c r="C10190" s="408" t="s">
        <v>42</v>
      </c>
      <c r="D10190" s="408">
        <v>71.14</v>
      </c>
    </row>
    <row r="10191" spans="1:4" ht="81">
      <c r="A10191" s="408">
        <v>87489</v>
      </c>
      <c r="B10191" s="409" t="s">
        <v>1871</v>
      </c>
      <c r="C10191" s="408" t="s">
        <v>42</v>
      </c>
      <c r="D10191" s="408">
        <v>39.24</v>
      </c>
    </row>
    <row r="10192" spans="1:4" ht="81">
      <c r="A10192" s="408">
        <v>87490</v>
      </c>
      <c r="B10192" s="409" t="s">
        <v>1872</v>
      </c>
      <c r="C10192" s="408" t="s">
        <v>42</v>
      </c>
      <c r="D10192" s="408">
        <v>40.229999999999997</v>
      </c>
    </row>
    <row r="10193" spans="1:4" ht="81">
      <c r="A10193" s="408">
        <v>87491</v>
      </c>
      <c r="B10193" s="409" t="s">
        <v>1873</v>
      </c>
      <c r="C10193" s="408" t="s">
        <v>42</v>
      </c>
      <c r="D10193" s="408">
        <v>53.77</v>
      </c>
    </row>
    <row r="10194" spans="1:4" ht="81">
      <c r="A10194" s="408">
        <v>87492</v>
      </c>
      <c r="B10194" s="409" t="s">
        <v>1874</v>
      </c>
      <c r="C10194" s="408" t="s">
        <v>42</v>
      </c>
      <c r="D10194" s="408">
        <v>54.89</v>
      </c>
    </row>
    <row r="10195" spans="1:4" ht="81">
      <c r="A10195" s="408">
        <v>87493</v>
      </c>
      <c r="B10195" s="409" t="s">
        <v>1875</v>
      </c>
      <c r="C10195" s="408" t="s">
        <v>42</v>
      </c>
      <c r="D10195" s="408">
        <v>63.77</v>
      </c>
    </row>
    <row r="10196" spans="1:4" ht="81">
      <c r="A10196" s="408">
        <v>87494</v>
      </c>
      <c r="B10196" s="409" t="s">
        <v>1876</v>
      </c>
      <c r="C10196" s="408" t="s">
        <v>42</v>
      </c>
      <c r="D10196" s="408">
        <v>65.09</v>
      </c>
    </row>
    <row r="10197" spans="1:4" ht="81">
      <c r="A10197" s="408">
        <v>87495</v>
      </c>
      <c r="B10197" s="409" t="s">
        <v>1877</v>
      </c>
      <c r="C10197" s="408" t="s">
        <v>42</v>
      </c>
      <c r="D10197" s="408">
        <v>64.900000000000006</v>
      </c>
    </row>
    <row r="10198" spans="1:4" ht="81">
      <c r="A10198" s="408">
        <v>87496</v>
      </c>
      <c r="B10198" s="409" t="s">
        <v>1878</v>
      </c>
      <c r="C10198" s="408" t="s">
        <v>42</v>
      </c>
      <c r="D10198" s="408">
        <v>65.84</v>
      </c>
    </row>
    <row r="10199" spans="1:4" ht="81">
      <c r="A10199" s="408">
        <v>87497</v>
      </c>
      <c r="B10199" s="409" t="s">
        <v>1879</v>
      </c>
      <c r="C10199" s="408" t="s">
        <v>42</v>
      </c>
      <c r="D10199" s="408">
        <v>63.17</v>
      </c>
    </row>
    <row r="10200" spans="1:4" ht="81">
      <c r="A10200" s="408">
        <v>87498</v>
      </c>
      <c r="B10200" s="409" t="s">
        <v>1880</v>
      </c>
      <c r="C10200" s="408" t="s">
        <v>42</v>
      </c>
      <c r="D10200" s="408">
        <v>64.36</v>
      </c>
    </row>
    <row r="10201" spans="1:4" ht="81">
      <c r="A10201" s="408">
        <v>87499</v>
      </c>
      <c r="B10201" s="409" t="s">
        <v>1881</v>
      </c>
      <c r="C10201" s="408" t="s">
        <v>42</v>
      </c>
      <c r="D10201" s="408">
        <v>70.650000000000006</v>
      </c>
    </row>
    <row r="10202" spans="1:4" ht="81">
      <c r="A10202" s="408">
        <v>87500</v>
      </c>
      <c r="B10202" s="409" t="s">
        <v>1882</v>
      </c>
      <c r="C10202" s="408" t="s">
        <v>42</v>
      </c>
      <c r="D10202" s="408">
        <v>71.66</v>
      </c>
    </row>
    <row r="10203" spans="1:4" ht="94.5">
      <c r="A10203" s="408">
        <v>87501</v>
      </c>
      <c r="B10203" s="409" t="s">
        <v>1883</v>
      </c>
      <c r="C10203" s="408" t="s">
        <v>42</v>
      </c>
      <c r="D10203" s="408">
        <v>109.63</v>
      </c>
    </row>
    <row r="10204" spans="1:4" ht="94.5">
      <c r="A10204" s="408">
        <v>87502</v>
      </c>
      <c r="B10204" s="409" t="s">
        <v>1884</v>
      </c>
      <c r="C10204" s="408" t="s">
        <v>42</v>
      </c>
      <c r="D10204" s="408">
        <v>110.92</v>
      </c>
    </row>
    <row r="10205" spans="1:4" ht="81">
      <c r="A10205" s="408">
        <v>87503</v>
      </c>
      <c r="B10205" s="409" t="s">
        <v>1885</v>
      </c>
      <c r="C10205" s="408" t="s">
        <v>42</v>
      </c>
      <c r="D10205" s="408">
        <v>55.98</v>
      </c>
    </row>
    <row r="10206" spans="1:4" ht="81">
      <c r="A10206" s="408">
        <v>87504</v>
      </c>
      <c r="B10206" s="409" t="s">
        <v>1886</v>
      </c>
      <c r="C10206" s="408" t="s">
        <v>42</v>
      </c>
      <c r="D10206" s="408">
        <v>56.92</v>
      </c>
    </row>
    <row r="10207" spans="1:4" ht="94.5">
      <c r="A10207" s="408">
        <v>87505</v>
      </c>
      <c r="B10207" s="409" t="s">
        <v>1887</v>
      </c>
      <c r="C10207" s="408" t="s">
        <v>42</v>
      </c>
      <c r="D10207" s="408">
        <v>54.35</v>
      </c>
    </row>
    <row r="10208" spans="1:4" ht="94.5">
      <c r="A10208" s="408">
        <v>87506</v>
      </c>
      <c r="B10208" s="409" t="s">
        <v>1888</v>
      </c>
      <c r="C10208" s="408" t="s">
        <v>42</v>
      </c>
      <c r="D10208" s="408">
        <v>55.54</v>
      </c>
    </row>
    <row r="10209" spans="1:4" ht="81">
      <c r="A10209" s="408">
        <v>87507</v>
      </c>
      <c r="B10209" s="409" t="s">
        <v>1889</v>
      </c>
      <c r="C10209" s="408" t="s">
        <v>42</v>
      </c>
      <c r="D10209" s="408">
        <v>58.85</v>
      </c>
    </row>
    <row r="10210" spans="1:4" ht="81">
      <c r="A10210" s="408">
        <v>87508</v>
      </c>
      <c r="B10210" s="409" t="s">
        <v>1890</v>
      </c>
      <c r="C10210" s="408" t="s">
        <v>42</v>
      </c>
      <c r="D10210" s="408">
        <v>59.86</v>
      </c>
    </row>
    <row r="10211" spans="1:4" ht="94.5">
      <c r="A10211" s="408">
        <v>87509</v>
      </c>
      <c r="B10211" s="409" t="s">
        <v>1891</v>
      </c>
      <c r="C10211" s="408" t="s">
        <v>42</v>
      </c>
      <c r="D10211" s="408">
        <v>90.55</v>
      </c>
    </row>
    <row r="10212" spans="1:4" ht="94.5">
      <c r="A10212" s="408">
        <v>87510</v>
      </c>
      <c r="B10212" s="409" t="s">
        <v>1892</v>
      </c>
      <c r="C10212" s="408" t="s">
        <v>42</v>
      </c>
      <c r="D10212" s="408">
        <v>91.84</v>
      </c>
    </row>
    <row r="10213" spans="1:4" ht="81">
      <c r="A10213" s="408">
        <v>87511</v>
      </c>
      <c r="B10213" s="409" t="s">
        <v>1893</v>
      </c>
      <c r="C10213" s="408" t="s">
        <v>42</v>
      </c>
      <c r="D10213" s="408">
        <v>72.59</v>
      </c>
    </row>
    <row r="10214" spans="1:4" ht="81">
      <c r="A10214" s="408">
        <v>87512</v>
      </c>
      <c r="B10214" s="409" t="s">
        <v>1894</v>
      </c>
      <c r="C10214" s="408" t="s">
        <v>42</v>
      </c>
      <c r="D10214" s="408">
        <v>73.53</v>
      </c>
    </row>
    <row r="10215" spans="1:4" ht="81">
      <c r="A10215" s="408">
        <v>87513</v>
      </c>
      <c r="B10215" s="409" t="s">
        <v>1895</v>
      </c>
      <c r="C10215" s="408" t="s">
        <v>42</v>
      </c>
      <c r="D10215" s="408">
        <v>71.180000000000007</v>
      </c>
    </row>
    <row r="10216" spans="1:4" ht="81">
      <c r="A10216" s="408">
        <v>87514</v>
      </c>
      <c r="B10216" s="409" t="s">
        <v>1896</v>
      </c>
      <c r="C10216" s="408" t="s">
        <v>42</v>
      </c>
      <c r="D10216" s="408">
        <v>72.37</v>
      </c>
    </row>
    <row r="10217" spans="1:4" ht="81">
      <c r="A10217" s="408">
        <v>87515</v>
      </c>
      <c r="B10217" s="409" t="s">
        <v>1897</v>
      </c>
      <c r="C10217" s="408" t="s">
        <v>42</v>
      </c>
      <c r="D10217" s="408">
        <v>81.319999999999993</v>
      </c>
    </row>
    <row r="10218" spans="1:4" ht="81">
      <c r="A10218" s="408">
        <v>87516</v>
      </c>
      <c r="B10218" s="409" t="s">
        <v>1898</v>
      </c>
      <c r="C10218" s="408" t="s">
        <v>42</v>
      </c>
      <c r="D10218" s="408">
        <v>82.33</v>
      </c>
    </row>
    <row r="10219" spans="1:4" ht="94.5">
      <c r="A10219" s="408">
        <v>87517</v>
      </c>
      <c r="B10219" s="409" t="s">
        <v>1899</v>
      </c>
      <c r="C10219" s="408" t="s">
        <v>42</v>
      </c>
      <c r="D10219" s="408">
        <v>126.24</v>
      </c>
    </row>
    <row r="10220" spans="1:4" ht="94.5">
      <c r="A10220" s="408">
        <v>87518</v>
      </c>
      <c r="B10220" s="409" t="s">
        <v>1900</v>
      </c>
      <c r="C10220" s="408" t="s">
        <v>42</v>
      </c>
      <c r="D10220" s="408">
        <v>127.53</v>
      </c>
    </row>
    <row r="10221" spans="1:4" ht="81">
      <c r="A10221" s="408">
        <v>87519</v>
      </c>
      <c r="B10221" s="409" t="s">
        <v>1901</v>
      </c>
      <c r="C10221" s="408" t="s">
        <v>42</v>
      </c>
      <c r="D10221" s="408">
        <v>60.84</v>
      </c>
    </row>
    <row r="10222" spans="1:4" ht="81">
      <c r="A10222" s="408">
        <v>87520</v>
      </c>
      <c r="B10222" s="409" t="s">
        <v>1902</v>
      </c>
      <c r="C10222" s="408" t="s">
        <v>42</v>
      </c>
      <c r="D10222" s="408">
        <v>61.78</v>
      </c>
    </row>
    <row r="10223" spans="1:4" ht="94.5">
      <c r="A10223" s="408">
        <v>87521</v>
      </c>
      <c r="B10223" s="409" t="s">
        <v>1903</v>
      </c>
      <c r="C10223" s="408" t="s">
        <v>42</v>
      </c>
      <c r="D10223" s="408">
        <v>59.27</v>
      </c>
    </row>
    <row r="10224" spans="1:4" ht="94.5">
      <c r="A10224" s="408">
        <v>87522</v>
      </c>
      <c r="B10224" s="409" t="s">
        <v>1904</v>
      </c>
      <c r="C10224" s="408" t="s">
        <v>42</v>
      </c>
      <c r="D10224" s="408">
        <v>60.46</v>
      </c>
    </row>
    <row r="10225" spans="1:4" ht="81">
      <c r="A10225" s="408">
        <v>87523</v>
      </c>
      <c r="B10225" s="409" t="s">
        <v>1905</v>
      </c>
      <c r="C10225" s="408" t="s">
        <v>42</v>
      </c>
      <c r="D10225" s="408">
        <v>65.38</v>
      </c>
    </row>
    <row r="10226" spans="1:4" ht="81">
      <c r="A10226" s="408">
        <v>87524</v>
      </c>
      <c r="B10226" s="409" t="s">
        <v>1906</v>
      </c>
      <c r="C10226" s="408" t="s">
        <v>42</v>
      </c>
      <c r="D10226" s="408">
        <v>66.39</v>
      </c>
    </row>
    <row r="10227" spans="1:4" ht="94.5">
      <c r="A10227" s="408">
        <v>87525</v>
      </c>
      <c r="B10227" s="409" t="s">
        <v>1907</v>
      </c>
      <c r="C10227" s="408" t="s">
        <v>42</v>
      </c>
      <c r="D10227" s="408">
        <v>100.64</v>
      </c>
    </row>
    <row r="10228" spans="1:4" ht="94.5">
      <c r="A10228" s="408">
        <v>87526</v>
      </c>
      <c r="B10228" s="409" t="s">
        <v>1908</v>
      </c>
      <c r="C10228" s="408" t="s">
        <v>42</v>
      </c>
      <c r="D10228" s="408">
        <v>101.93</v>
      </c>
    </row>
    <row r="10229" spans="1:4" ht="81">
      <c r="A10229" s="408">
        <v>89043</v>
      </c>
      <c r="B10229" s="409" t="s">
        <v>2188</v>
      </c>
      <c r="C10229" s="408" t="s">
        <v>42</v>
      </c>
      <c r="D10229" s="408">
        <v>61.94</v>
      </c>
    </row>
    <row r="10230" spans="1:4" ht="81">
      <c r="A10230" s="408">
        <v>89168</v>
      </c>
      <c r="B10230" s="409" t="s">
        <v>2198</v>
      </c>
      <c r="C10230" s="408" t="s">
        <v>42</v>
      </c>
      <c r="D10230" s="408">
        <v>63.68</v>
      </c>
    </row>
    <row r="10231" spans="1:4" ht="94.5">
      <c r="A10231" s="408">
        <v>89977</v>
      </c>
      <c r="B10231" s="409" t="s">
        <v>2749</v>
      </c>
      <c r="C10231" s="408" t="s">
        <v>42</v>
      </c>
      <c r="D10231" s="408">
        <v>107</v>
      </c>
    </row>
    <row r="10232" spans="1:4" ht="81">
      <c r="A10232" s="408">
        <v>90112</v>
      </c>
      <c r="B10232" s="409" t="s">
        <v>2784</v>
      </c>
      <c r="C10232" s="408" t="s">
        <v>42</v>
      </c>
      <c r="D10232" s="408">
        <v>61.2</v>
      </c>
    </row>
    <row r="10233" spans="1:4" ht="54">
      <c r="A10233" s="408">
        <v>95474</v>
      </c>
      <c r="B10233" s="409" t="s">
        <v>4621</v>
      </c>
      <c r="C10233" s="408" t="s">
        <v>27</v>
      </c>
      <c r="D10233" s="408">
        <v>627.21</v>
      </c>
    </row>
    <row r="10234" spans="1:4" ht="81">
      <c r="A10234" s="408">
        <v>89282</v>
      </c>
      <c r="B10234" s="409" t="s">
        <v>2275</v>
      </c>
      <c r="C10234" s="408" t="s">
        <v>42</v>
      </c>
      <c r="D10234" s="408">
        <v>51.51</v>
      </c>
    </row>
    <row r="10235" spans="1:4" ht="81">
      <c r="A10235" s="408">
        <v>89283</v>
      </c>
      <c r="B10235" s="409" t="s">
        <v>2276</v>
      </c>
      <c r="C10235" s="408" t="s">
        <v>42</v>
      </c>
      <c r="D10235" s="408">
        <v>53.36</v>
      </c>
    </row>
    <row r="10236" spans="1:4" ht="94.5">
      <c r="A10236" s="408">
        <v>89284</v>
      </c>
      <c r="B10236" s="409" t="s">
        <v>2277</v>
      </c>
      <c r="C10236" s="408" t="s">
        <v>42</v>
      </c>
      <c r="D10236" s="408">
        <v>47.26</v>
      </c>
    </row>
    <row r="10237" spans="1:4" ht="94.5">
      <c r="A10237" s="408">
        <v>89285</v>
      </c>
      <c r="B10237" s="409" t="s">
        <v>2278</v>
      </c>
      <c r="C10237" s="408" t="s">
        <v>42</v>
      </c>
      <c r="D10237" s="408">
        <v>49.11</v>
      </c>
    </row>
    <row r="10238" spans="1:4" ht="81">
      <c r="A10238" s="408">
        <v>89286</v>
      </c>
      <c r="B10238" s="409" t="s">
        <v>2279</v>
      </c>
      <c r="C10238" s="408" t="s">
        <v>42</v>
      </c>
      <c r="D10238" s="408">
        <v>55.68</v>
      </c>
    </row>
    <row r="10239" spans="1:4" ht="81">
      <c r="A10239" s="408">
        <v>89287</v>
      </c>
      <c r="B10239" s="409" t="s">
        <v>2280</v>
      </c>
      <c r="C10239" s="408" t="s">
        <v>42</v>
      </c>
      <c r="D10239" s="408">
        <v>57.53</v>
      </c>
    </row>
    <row r="10240" spans="1:4" ht="94.5">
      <c r="A10240" s="408">
        <v>89288</v>
      </c>
      <c r="B10240" s="409" t="s">
        <v>2281</v>
      </c>
      <c r="C10240" s="408" t="s">
        <v>42</v>
      </c>
      <c r="D10240" s="408">
        <v>49.81</v>
      </c>
    </row>
    <row r="10241" spans="1:4" ht="94.5">
      <c r="A10241" s="408">
        <v>89289</v>
      </c>
      <c r="B10241" s="409" t="s">
        <v>2282</v>
      </c>
      <c r="C10241" s="408" t="s">
        <v>42</v>
      </c>
      <c r="D10241" s="408">
        <v>51.66</v>
      </c>
    </row>
    <row r="10242" spans="1:4" ht="81">
      <c r="A10242" s="408">
        <v>89290</v>
      </c>
      <c r="B10242" s="409" t="s">
        <v>2283</v>
      </c>
      <c r="C10242" s="408" t="s">
        <v>42</v>
      </c>
      <c r="D10242" s="408">
        <v>59.48</v>
      </c>
    </row>
    <row r="10243" spans="1:4" ht="81">
      <c r="A10243" s="408">
        <v>89291</v>
      </c>
      <c r="B10243" s="409" t="s">
        <v>2284</v>
      </c>
      <c r="C10243" s="408" t="s">
        <v>42</v>
      </c>
      <c r="D10243" s="408">
        <v>61.54</v>
      </c>
    </row>
    <row r="10244" spans="1:4" ht="94.5">
      <c r="A10244" s="408">
        <v>89292</v>
      </c>
      <c r="B10244" s="409" t="s">
        <v>2285</v>
      </c>
      <c r="C10244" s="408" t="s">
        <v>42</v>
      </c>
      <c r="D10244" s="408">
        <v>55.3</v>
      </c>
    </row>
    <row r="10245" spans="1:4" ht="94.5">
      <c r="A10245" s="408">
        <v>89293</v>
      </c>
      <c r="B10245" s="409" t="s">
        <v>2286</v>
      </c>
      <c r="C10245" s="408" t="s">
        <v>42</v>
      </c>
      <c r="D10245" s="408">
        <v>57.36</v>
      </c>
    </row>
    <row r="10246" spans="1:4" ht="81">
      <c r="A10246" s="408">
        <v>89294</v>
      </c>
      <c r="B10246" s="409" t="s">
        <v>2287</v>
      </c>
      <c r="C10246" s="408" t="s">
        <v>42</v>
      </c>
      <c r="D10246" s="408">
        <v>65.05</v>
      </c>
    </row>
    <row r="10247" spans="1:4" ht="81">
      <c r="A10247" s="408">
        <v>89295</v>
      </c>
      <c r="B10247" s="409" t="s">
        <v>2288</v>
      </c>
      <c r="C10247" s="408" t="s">
        <v>42</v>
      </c>
      <c r="D10247" s="408">
        <v>67.11</v>
      </c>
    </row>
    <row r="10248" spans="1:4" ht="94.5">
      <c r="A10248" s="408">
        <v>89296</v>
      </c>
      <c r="B10248" s="409" t="s">
        <v>2289</v>
      </c>
      <c r="C10248" s="408" t="s">
        <v>42</v>
      </c>
      <c r="D10248" s="408">
        <v>58.53</v>
      </c>
    </row>
    <row r="10249" spans="1:4" ht="94.5">
      <c r="A10249" s="408">
        <v>89297</v>
      </c>
      <c r="B10249" s="409" t="s">
        <v>2290</v>
      </c>
      <c r="C10249" s="408" t="s">
        <v>42</v>
      </c>
      <c r="D10249" s="408">
        <v>60.59</v>
      </c>
    </row>
    <row r="10250" spans="1:4" ht="94.5">
      <c r="A10250" s="408">
        <v>89298</v>
      </c>
      <c r="B10250" s="409" t="s">
        <v>2291</v>
      </c>
      <c r="C10250" s="408" t="s">
        <v>42</v>
      </c>
      <c r="D10250" s="408">
        <v>60.5</v>
      </c>
    </row>
    <row r="10251" spans="1:4" ht="94.5">
      <c r="A10251" s="408">
        <v>89299</v>
      </c>
      <c r="B10251" s="409" t="s">
        <v>2292</v>
      </c>
      <c r="C10251" s="408" t="s">
        <v>42</v>
      </c>
      <c r="D10251" s="408">
        <v>63.13</v>
      </c>
    </row>
    <row r="10252" spans="1:4" ht="94.5">
      <c r="A10252" s="408">
        <v>89300</v>
      </c>
      <c r="B10252" s="409" t="s">
        <v>2293</v>
      </c>
      <c r="C10252" s="408" t="s">
        <v>42</v>
      </c>
      <c r="D10252" s="408">
        <v>56.24</v>
      </c>
    </row>
    <row r="10253" spans="1:4" ht="94.5">
      <c r="A10253" s="408">
        <v>89301</v>
      </c>
      <c r="B10253" s="409" t="s">
        <v>2294</v>
      </c>
      <c r="C10253" s="408" t="s">
        <v>42</v>
      </c>
      <c r="D10253" s="408">
        <v>58.87</v>
      </c>
    </row>
    <row r="10254" spans="1:4" ht="94.5">
      <c r="A10254" s="408">
        <v>89302</v>
      </c>
      <c r="B10254" s="409" t="s">
        <v>2295</v>
      </c>
      <c r="C10254" s="408" t="s">
        <v>42</v>
      </c>
      <c r="D10254" s="408">
        <v>67.39</v>
      </c>
    </row>
    <row r="10255" spans="1:4" ht="94.5">
      <c r="A10255" s="408">
        <v>89303</v>
      </c>
      <c r="B10255" s="409" t="s">
        <v>2296</v>
      </c>
      <c r="C10255" s="408" t="s">
        <v>42</v>
      </c>
      <c r="D10255" s="408">
        <v>70.02</v>
      </c>
    </row>
    <row r="10256" spans="1:4" ht="94.5">
      <c r="A10256" s="408">
        <v>89304</v>
      </c>
      <c r="B10256" s="409" t="s">
        <v>2297</v>
      </c>
      <c r="C10256" s="408" t="s">
        <v>42</v>
      </c>
      <c r="D10256" s="408">
        <v>60.48</v>
      </c>
    </row>
    <row r="10257" spans="1:4" ht="94.5">
      <c r="A10257" s="408">
        <v>89305</v>
      </c>
      <c r="B10257" s="409" t="s">
        <v>2298</v>
      </c>
      <c r="C10257" s="408" t="s">
        <v>42</v>
      </c>
      <c r="D10257" s="408">
        <v>63.11</v>
      </c>
    </row>
    <row r="10258" spans="1:4" ht="94.5">
      <c r="A10258" s="408">
        <v>89306</v>
      </c>
      <c r="B10258" s="409" t="s">
        <v>2299</v>
      </c>
      <c r="C10258" s="408" t="s">
        <v>42</v>
      </c>
      <c r="D10258" s="408">
        <v>68.650000000000006</v>
      </c>
    </row>
    <row r="10259" spans="1:4" ht="94.5">
      <c r="A10259" s="408">
        <v>89307</v>
      </c>
      <c r="B10259" s="409" t="s">
        <v>2300</v>
      </c>
      <c r="C10259" s="408" t="s">
        <v>42</v>
      </c>
      <c r="D10259" s="408">
        <v>71.569999999999993</v>
      </c>
    </row>
    <row r="10260" spans="1:4" ht="94.5">
      <c r="A10260" s="408">
        <v>89308</v>
      </c>
      <c r="B10260" s="409" t="s">
        <v>2301</v>
      </c>
      <c r="C10260" s="408" t="s">
        <v>42</v>
      </c>
      <c r="D10260" s="408">
        <v>64.47</v>
      </c>
    </row>
    <row r="10261" spans="1:4" ht="94.5">
      <c r="A10261" s="408">
        <v>89309</v>
      </c>
      <c r="B10261" s="409" t="s">
        <v>2302</v>
      </c>
      <c r="C10261" s="408" t="s">
        <v>42</v>
      </c>
      <c r="D10261" s="408">
        <v>67.39</v>
      </c>
    </row>
    <row r="10262" spans="1:4" ht="94.5">
      <c r="A10262" s="408">
        <v>89310</v>
      </c>
      <c r="B10262" s="409" t="s">
        <v>2303</v>
      </c>
      <c r="C10262" s="408" t="s">
        <v>42</v>
      </c>
      <c r="D10262" s="408">
        <v>76.89</v>
      </c>
    </row>
    <row r="10263" spans="1:4" ht="94.5">
      <c r="A10263" s="408">
        <v>89311</v>
      </c>
      <c r="B10263" s="409" t="s">
        <v>2304</v>
      </c>
      <c r="C10263" s="408" t="s">
        <v>42</v>
      </c>
      <c r="D10263" s="408">
        <v>79.81</v>
      </c>
    </row>
    <row r="10264" spans="1:4" ht="94.5">
      <c r="A10264" s="408">
        <v>89312</v>
      </c>
      <c r="B10264" s="409" t="s">
        <v>2305</v>
      </c>
      <c r="C10264" s="408" t="s">
        <v>42</v>
      </c>
      <c r="D10264" s="408">
        <v>69.39</v>
      </c>
    </row>
    <row r="10265" spans="1:4" ht="94.5">
      <c r="A10265" s="408">
        <v>89313</v>
      </c>
      <c r="B10265" s="409" t="s">
        <v>2306</v>
      </c>
      <c r="C10265" s="408" t="s">
        <v>42</v>
      </c>
      <c r="D10265" s="408">
        <v>72.31</v>
      </c>
    </row>
    <row r="10266" spans="1:4" ht="40.5">
      <c r="A10266" s="408">
        <v>95465</v>
      </c>
      <c r="B10266" s="409" t="s">
        <v>991</v>
      </c>
      <c r="C10266" s="408" t="s">
        <v>42</v>
      </c>
      <c r="D10266" s="408">
        <v>136.81</v>
      </c>
    </row>
    <row r="10267" spans="1:4" ht="81">
      <c r="A10267" s="408">
        <v>87447</v>
      </c>
      <c r="B10267" s="409" t="s">
        <v>1830</v>
      </c>
      <c r="C10267" s="408" t="s">
        <v>42</v>
      </c>
      <c r="D10267" s="408">
        <v>48.5</v>
      </c>
    </row>
    <row r="10268" spans="1:4" ht="81">
      <c r="A10268" s="408">
        <v>87448</v>
      </c>
      <c r="B10268" s="409" t="s">
        <v>1831</v>
      </c>
      <c r="C10268" s="408" t="s">
        <v>42</v>
      </c>
      <c r="D10268" s="408">
        <v>48.97</v>
      </c>
    </row>
    <row r="10269" spans="1:4" ht="81">
      <c r="A10269" s="408">
        <v>87449</v>
      </c>
      <c r="B10269" s="409" t="s">
        <v>1832</v>
      </c>
      <c r="C10269" s="408" t="s">
        <v>42</v>
      </c>
      <c r="D10269" s="408">
        <v>61.46</v>
      </c>
    </row>
    <row r="10270" spans="1:4" ht="81">
      <c r="A10270" s="408">
        <v>87450</v>
      </c>
      <c r="B10270" s="409" t="s">
        <v>1833</v>
      </c>
      <c r="C10270" s="408" t="s">
        <v>42</v>
      </c>
      <c r="D10270" s="408">
        <v>62.44</v>
      </c>
    </row>
    <row r="10271" spans="1:4" ht="81">
      <c r="A10271" s="408">
        <v>87451</v>
      </c>
      <c r="B10271" s="409" t="s">
        <v>1834</v>
      </c>
      <c r="C10271" s="408" t="s">
        <v>42</v>
      </c>
      <c r="D10271" s="408">
        <v>75.13</v>
      </c>
    </row>
    <row r="10272" spans="1:4" ht="81">
      <c r="A10272" s="408">
        <v>87452</v>
      </c>
      <c r="B10272" s="409" t="s">
        <v>1835</v>
      </c>
      <c r="C10272" s="408" t="s">
        <v>42</v>
      </c>
      <c r="D10272" s="408">
        <v>75.56</v>
      </c>
    </row>
    <row r="10273" spans="1:4" ht="81">
      <c r="A10273" s="408">
        <v>87453</v>
      </c>
      <c r="B10273" s="409" t="s">
        <v>1836</v>
      </c>
      <c r="C10273" s="408" t="s">
        <v>42</v>
      </c>
      <c r="D10273" s="408">
        <v>45.24</v>
      </c>
    </row>
    <row r="10274" spans="1:4" ht="81">
      <c r="A10274" s="408">
        <v>87454</v>
      </c>
      <c r="B10274" s="409" t="s">
        <v>1837</v>
      </c>
      <c r="C10274" s="408" t="s">
        <v>42</v>
      </c>
      <c r="D10274" s="408">
        <v>46.08</v>
      </c>
    </row>
    <row r="10275" spans="1:4" ht="81">
      <c r="A10275" s="408">
        <v>87455</v>
      </c>
      <c r="B10275" s="409" t="s">
        <v>1838</v>
      </c>
      <c r="C10275" s="408" t="s">
        <v>42</v>
      </c>
      <c r="D10275" s="408">
        <v>57.39</v>
      </c>
    </row>
    <row r="10276" spans="1:4" ht="81">
      <c r="A10276" s="408">
        <v>87456</v>
      </c>
      <c r="B10276" s="409" t="s">
        <v>1839</v>
      </c>
      <c r="C10276" s="408" t="s">
        <v>42</v>
      </c>
      <c r="D10276" s="408">
        <v>58.7</v>
      </c>
    </row>
    <row r="10277" spans="1:4" ht="81">
      <c r="A10277" s="408">
        <v>87457</v>
      </c>
      <c r="B10277" s="409" t="s">
        <v>1840</v>
      </c>
      <c r="C10277" s="408" t="s">
        <v>42</v>
      </c>
      <c r="D10277" s="408">
        <v>70.17</v>
      </c>
    </row>
    <row r="10278" spans="1:4" ht="81">
      <c r="A10278" s="408">
        <v>87458</v>
      </c>
      <c r="B10278" s="409" t="s">
        <v>1841</v>
      </c>
      <c r="C10278" s="408" t="s">
        <v>42</v>
      </c>
      <c r="D10278" s="408">
        <v>71.400000000000006</v>
      </c>
    </row>
    <row r="10279" spans="1:4" ht="81">
      <c r="A10279" s="408">
        <v>87459</v>
      </c>
      <c r="B10279" s="409" t="s">
        <v>1842</v>
      </c>
      <c r="C10279" s="408" t="s">
        <v>42</v>
      </c>
      <c r="D10279" s="408">
        <v>53.82</v>
      </c>
    </row>
    <row r="10280" spans="1:4" ht="81">
      <c r="A10280" s="408">
        <v>87460</v>
      </c>
      <c r="B10280" s="409" t="s">
        <v>1843</v>
      </c>
      <c r="C10280" s="408" t="s">
        <v>42</v>
      </c>
      <c r="D10280" s="408">
        <v>54.66</v>
      </c>
    </row>
    <row r="10281" spans="1:4" ht="81">
      <c r="A10281" s="408">
        <v>87461</v>
      </c>
      <c r="B10281" s="409" t="s">
        <v>1844</v>
      </c>
      <c r="C10281" s="408" t="s">
        <v>42</v>
      </c>
      <c r="D10281" s="408">
        <v>66.83</v>
      </c>
    </row>
    <row r="10282" spans="1:4" ht="81">
      <c r="A10282" s="408">
        <v>87462</v>
      </c>
      <c r="B10282" s="409" t="s">
        <v>1845</v>
      </c>
      <c r="C10282" s="408" t="s">
        <v>42</v>
      </c>
      <c r="D10282" s="408">
        <v>67.81</v>
      </c>
    </row>
    <row r="10283" spans="1:4" ht="81">
      <c r="A10283" s="408">
        <v>87463</v>
      </c>
      <c r="B10283" s="409" t="s">
        <v>1846</v>
      </c>
      <c r="C10283" s="408" t="s">
        <v>42</v>
      </c>
      <c r="D10283" s="408">
        <v>79.760000000000005</v>
      </c>
    </row>
    <row r="10284" spans="1:4" ht="81">
      <c r="A10284" s="408">
        <v>87464</v>
      </c>
      <c r="B10284" s="409" t="s">
        <v>1847</v>
      </c>
      <c r="C10284" s="408" t="s">
        <v>42</v>
      </c>
      <c r="D10284" s="408">
        <v>80.989999999999995</v>
      </c>
    </row>
    <row r="10285" spans="1:4" ht="81">
      <c r="A10285" s="408">
        <v>87465</v>
      </c>
      <c r="B10285" s="409" t="s">
        <v>1848</v>
      </c>
      <c r="C10285" s="408" t="s">
        <v>42</v>
      </c>
      <c r="D10285" s="408">
        <v>48.25</v>
      </c>
    </row>
    <row r="10286" spans="1:4" ht="81">
      <c r="A10286" s="408">
        <v>87466</v>
      </c>
      <c r="B10286" s="409" t="s">
        <v>1849</v>
      </c>
      <c r="C10286" s="408" t="s">
        <v>42</v>
      </c>
      <c r="D10286" s="408">
        <v>49.09</v>
      </c>
    </row>
    <row r="10287" spans="1:4" ht="81">
      <c r="A10287" s="408">
        <v>87467</v>
      </c>
      <c r="B10287" s="409" t="s">
        <v>1850</v>
      </c>
      <c r="C10287" s="408" t="s">
        <v>42</v>
      </c>
      <c r="D10287" s="408">
        <v>60.78</v>
      </c>
    </row>
    <row r="10288" spans="1:4" ht="81">
      <c r="A10288" s="408">
        <v>87468</v>
      </c>
      <c r="B10288" s="409" t="s">
        <v>1851</v>
      </c>
      <c r="C10288" s="408" t="s">
        <v>42</v>
      </c>
      <c r="D10288" s="408">
        <v>61.76</v>
      </c>
    </row>
    <row r="10289" spans="1:4" ht="81">
      <c r="A10289" s="408">
        <v>87469</v>
      </c>
      <c r="B10289" s="409" t="s">
        <v>1852</v>
      </c>
      <c r="C10289" s="408" t="s">
        <v>42</v>
      </c>
      <c r="D10289" s="408">
        <v>73.72</v>
      </c>
    </row>
    <row r="10290" spans="1:4" ht="81">
      <c r="A10290" s="408">
        <v>87470</v>
      </c>
      <c r="B10290" s="409" t="s">
        <v>1853</v>
      </c>
      <c r="C10290" s="408" t="s">
        <v>42</v>
      </c>
      <c r="D10290" s="408">
        <v>74.95</v>
      </c>
    </row>
    <row r="10291" spans="1:4" ht="81">
      <c r="A10291" s="408">
        <v>89044</v>
      </c>
      <c r="B10291" s="409" t="s">
        <v>2189</v>
      </c>
      <c r="C10291" s="408" t="s">
        <v>42</v>
      </c>
      <c r="D10291" s="408">
        <v>48.35</v>
      </c>
    </row>
    <row r="10292" spans="1:4" ht="81">
      <c r="A10292" s="408">
        <v>89169</v>
      </c>
      <c r="B10292" s="409" t="s">
        <v>2199</v>
      </c>
      <c r="C10292" s="408" t="s">
        <v>42</v>
      </c>
      <c r="D10292" s="408">
        <v>49.05</v>
      </c>
    </row>
    <row r="10293" spans="1:4" ht="81">
      <c r="A10293" s="408">
        <v>89978</v>
      </c>
      <c r="B10293" s="409" t="s">
        <v>2750</v>
      </c>
      <c r="C10293" s="408" t="s">
        <v>42</v>
      </c>
      <c r="D10293" s="408">
        <v>61.72</v>
      </c>
    </row>
    <row r="10294" spans="1:4" ht="40.5">
      <c r="A10294" s="408" t="s">
        <v>5407</v>
      </c>
      <c r="B10294" s="409" t="s">
        <v>5408</v>
      </c>
      <c r="C10294" s="408" t="s">
        <v>42</v>
      </c>
      <c r="D10294" s="408">
        <v>114.84</v>
      </c>
    </row>
    <row r="10295" spans="1:4" ht="40.5">
      <c r="A10295" s="408" t="s">
        <v>5409</v>
      </c>
      <c r="B10295" s="409" t="s">
        <v>5410</v>
      </c>
      <c r="C10295" s="408" t="s">
        <v>42</v>
      </c>
      <c r="D10295" s="408">
        <v>115.02</v>
      </c>
    </row>
    <row r="10296" spans="1:4" ht="54">
      <c r="A10296" s="408" t="s">
        <v>5411</v>
      </c>
      <c r="B10296" s="409" t="s">
        <v>5412</v>
      </c>
      <c r="C10296" s="408" t="s">
        <v>42</v>
      </c>
      <c r="D10296" s="408">
        <v>203.13</v>
      </c>
    </row>
    <row r="10297" spans="1:4" ht="67.5">
      <c r="A10297" s="408">
        <v>89453</v>
      </c>
      <c r="B10297" s="409" t="s">
        <v>2385</v>
      </c>
      <c r="C10297" s="408" t="s">
        <v>42</v>
      </c>
      <c r="D10297" s="408">
        <v>56.42</v>
      </c>
    </row>
    <row r="10298" spans="1:4" ht="67.5">
      <c r="A10298" s="408">
        <v>89454</v>
      </c>
      <c r="B10298" s="409" t="s">
        <v>2386</v>
      </c>
      <c r="C10298" s="408" t="s">
        <v>42</v>
      </c>
      <c r="D10298" s="408">
        <v>53.86</v>
      </c>
    </row>
    <row r="10299" spans="1:4" ht="67.5">
      <c r="A10299" s="408">
        <v>89455</v>
      </c>
      <c r="B10299" s="409" t="s">
        <v>2387</v>
      </c>
      <c r="C10299" s="408" t="s">
        <v>42</v>
      </c>
      <c r="D10299" s="408">
        <v>69.849999999999994</v>
      </c>
    </row>
    <row r="10300" spans="1:4" ht="67.5">
      <c r="A10300" s="408">
        <v>89456</v>
      </c>
      <c r="B10300" s="409" t="s">
        <v>2388</v>
      </c>
      <c r="C10300" s="408" t="s">
        <v>42</v>
      </c>
      <c r="D10300" s="408">
        <v>66.739999999999995</v>
      </c>
    </row>
    <row r="10301" spans="1:4" ht="67.5">
      <c r="A10301" s="408">
        <v>89457</v>
      </c>
      <c r="B10301" s="409" t="s">
        <v>2389</v>
      </c>
      <c r="C10301" s="408" t="s">
        <v>42</v>
      </c>
      <c r="D10301" s="408">
        <v>59.98</v>
      </c>
    </row>
    <row r="10302" spans="1:4" ht="67.5">
      <c r="A10302" s="408">
        <v>89458</v>
      </c>
      <c r="B10302" s="409" t="s">
        <v>2390</v>
      </c>
      <c r="C10302" s="408" t="s">
        <v>42</v>
      </c>
      <c r="D10302" s="408">
        <v>55.86</v>
      </c>
    </row>
    <row r="10303" spans="1:4" ht="67.5">
      <c r="A10303" s="408">
        <v>89459</v>
      </c>
      <c r="B10303" s="409" t="s">
        <v>2391</v>
      </c>
      <c r="C10303" s="408" t="s">
        <v>42</v>
      </c>
      <c r="D10303" s="408">
        <v>74.81</v>
      </c>
    </row>
    <row r="10304" spans="1:4" ht="67.5">
      <c r="A10304" s="408">
        <v>89460</v>
      </c>
      <c r="B10304" s="409" t="s">
        <v>2392</v>
      </c>
      <c r="C10304" s="408" t="s">
        <v>42</v>
      </c>
      <c r="D10304" s="408">
        <v>69.739999999999995</v>
      </c>
    </row>
    <row r="10305" spans="1:4" ht="67.5">
      <c r="A10305" s="408">
        <v>89462</v>
      </c>
      <c r="B10305" s="409" t="s">
        <v>2393</v>
      </c>
      <c r="C10305" s="408" t="s">
        <v>42</v>
      </c>
      <c r="D10305" s="408">
        <v>65</v>
      </c>
    </row>
    <row r="10306" spans="1:4" ht="67.5">
      <c r="A10306" s="408">
        <v>89463</v>
      </c>
      <c r="B10306" s="409" t="s">
        <v>2394</v>
      </c>
      <c r="C10306" s="408" t="s">
        <v>42</v>
      </c>
      <c r="D10306" s="408">
        <v>62.68</v>
      </c>
    </row>
    <row r="10307" spans="1:4" ht="67.5">
      <c r="A10307" s="408">
        <v>89464</v>
      </c>
      <c r="B10307" s="409" t="s">
        <v>2395</v>
      </c>
      <c r="C10307" s="408" t="s">
        <v>42</v>
      </c>
      <c r="D10307" s="408">
        <v>87.03</v>
      </c>
    </row>
    <row r="10308" spans="1:4" ht="67.5">
      <c r="A10308" s="408">
        <v>89465</v>
      </c>
      <c r="B10308" s="409" t="s">
        <v>2396</v>
      </c>
      <c r="C10308" s="408" t="s">
        <v>42</v>
      </c>
      <c r="D10308" s="408">
        <v>84.29</v>
      </c>
    </row>
    <row r="10309" spans="1:4" ht="67.5">
      <c r="A10309" s="408">
        <v>89466</v>
      </c>
      <c r="B10309" s="409" t="s">
        <v>2397</v>
      </c>
      <c r="C10309" s="408" t="s">
        <v>42</v>
      </c>
      <c r="D10309" s="408">
        <v>68.709999999999994</v>
      </c>
    </row>
    <row r="10310" spans="1:4" ht="67.5">
      <c r="A10310" s="408">
        <v>89467</v>
      </c>
      <c r="B10310" s="409" t="s">
        <v>2398</v>
      </c>
      <c r="C10310" s="408" t="s">
        <v>42</v>
      </c>
      <c r="D10310" s="408">
        <v>64.67</v>
      </c>
    </row>
    <row r="10311" spans="1:4" ht="67.5">
      <c r="A10311" s="408">
        <v>89468</v>
      </c>
      <c r="B10311" s="409" t="s">
        <v>2399</v>
      </c>
      <c r="C10311" s="408" t="s">
        <v>42</v>
      </c>
      <c r="D10311" s="408">
        <v>91.61</v>
      </c>
    </row>
    <row r="10312" spans="1:4" ht="67.5">
      <c r="A10312" s="408">
        <v>89469</v>
      </c>
      <c r="B10312" s="409" t="s">
        <v>2400</v>
      </c>
      <c r="C10312" s="408" t="s">
        <v>42</v>
      </c>
      <c r="D10312" s="408">
        <v>86.72</v>
      </c>
    </row>
    <row r="10313" spans="1:4" ht="81">
      <c r="A10313" s="408">
        <v>89470</v>
      </c>
      <c r="B10313" s="409" t="s">
        <v>2401</v>
      </c>
      <c r="C10313" s="408" t="s">
        <v>42</v>
      </c>
      <c r="D10313" s="408">
        <v>67.22</v>
      </c>
    </row>
    <row r="10314" spans="1:4" ht="81">
      <c r="A10314" s="408">
        <v>89471</v>
      </c>
      <c r="B10314" s="409" t="s">
        <v>2402</v>
      </c>
      <c r="C10314" s="408" t="s">
        <v>42</v>
      </c>
      <c r="D10314" s="408">
        <v>64.66</v>
      </c>
    </row>
    <row r="10315" spans="1:4" ht="81">
      <c r="A10315" s="408">
        <v>89472</v>
      </c>
      <c r="B10315" s="409" t="s">
        <v>2403</v>
      </c>
      <c r="C10315" s="408" t="s">
        <v>42</v>
      </c>
      <c r="D10315" s="408">
        <v>80.44</v>
      </c>
    </row>
    <row r="10316" spans="1:4" ht="81">
      <c r="A10316" s="408">
        <v>89473</v>
      </c>
      <c r="B10316" s="409" t="s">
        <v>2404</v>
      </c>
      <c r="C10316" s="408" t="s">
        <v>42</v>
      </c>
      <c r="D10316" s="408">
        <v>77.52</v>
      </c>
    </row>
    <row r="10317" spans="1:4" ht="81">
      <c r="A10317" s="408">
        <v>89474</v>
      </c>
      <c r="B10317" s="409" t="s">
        <v>2405</v>
      </c>
      <c r="C10317" s="408" t="s">
        <v>42</v>
      </c>
      <c r="D10317" s="408">
        <v>73.8</v>
      </c>
    </row>
    <row r="10318" spans="1:4" ht="81">
      <c r="A10318" s="408">
        <v>89475</v>
      </c>
      <c r="B10318" s="409" t="s">
        <v>2406</v>
      </c>
      <c r="C10318" s="408" t="s">
        <v>42</v>
      </c>
      <c r="D10318" s="408">
        <v>68.31</v>
      </c>
    </row>
    <row r="10319" spans="1:4" ht="81">
      <c r="A10319" s="408">
        <v>89476</v>
      </c>
      <c r="B10319" s="409" t="s">
        <v>2407</v>
      </c>
      <c r="C10319" s="408" t="s">
        <v>42</v>
      </c>
      <c r="D10319" s="408">
        <v>88.6</v>
      </c>
    </row>
    <row r="10320" spans="1:4" ht="81">
      <c r="A10320" s="408">
        <v>89477</v>
      </c>
      <c r="B10320" s="409" t="s">
        <v>2408</v>
      </c>
      <c r="C10320" s="408" t="s">
        <v>42</v>
      </c>
      <c r="D10320" s="408">
        <v>82.35</v>
      </c>
    </row>
    <row r="10321" spans="1:4" ht="81">
      <c r="A10321" s="408">
        <v>89478</v>
      </c>
      <c r="B10321" s="409" t="s">
        <v>2409</v>
      </c>
      <c r="C10321" s="408" t="s">
        <v>42</v>
      </c>
      <c r="D10321" s="408">
        <v>76.010000000000005</v>
      </c>
    </row>
    <row r="10322" spans="1:4" ht="81">
      <c r="A10322" s="408">
        <v>89479</v>
      </c>
      <c r="B10322" s="409" t="s">
        <v>2410</v>
      </c>
      <c r="C10322" s="408" t="s">
        <v>42</v>
      </c>
      <c r="D10322" s="408">
        <v>73.69</v>
      </c>
    </row>
    <row r="10323" spans="1:4" ht="81">
      <c r="A10323" s="408">
        <v>89480</v>
      </c>
      <c r="B10323" s="409" t="s">
        <v>2411</v>
      </c>
      <c r="C10323" s="408" t="s">
        <v>42</v>
      </c>
      <c r="D10323" s="408">
        <v>97.83</v>
      </c>
    </row>
    <row r="10324" spans="1:4" ht="81">
      <c r="A10324" s="408">
        <v>89483</v>
      </c>
      <c r="B10324" s="409" t="s">
        <v>2413</v>
      </c>
      <c r="C10324" s="408" t="s">
        <v>42</v>
      </c>
      <c r="D10324" s="408">
        <v>95.27</v>
      </c>
    </row>
    <row r="10325" spans="1:4" ht="81">
      <c r="A10325" s="408">
        <v>89484</v>
      </c>
      <c r="B10325" s="409" t="s">
        <v>2414</v>
      </c>
      <c r="C10325" s="408" t="s">
        <v>42</v>
      </c>
      <c r="D10325" s="408">
        <v>82.73</v>
      </c>
    </row>
    <row r="10326" spans="1:4" ht="81">
      <c r="A10326" s="408">
        <v>89486</v>
      </c>
      <c r="B10326" s="409" t="s">
        <v>2415</v>
      </c>
      <c r="C10326" s="408" t="s">
        <v>42</v>
      </c>
      <c r="D10326" s="408">
        <v>77.510000000000005</v>
      </c>
    </row>
    <row r="10327" spans="1:4" ht="81">
      <c r="A10327" s="408">
        <v>89487</v>
      </c>
      <c r="B10327" s="409" t="s">
        <v>2416</v>
      </c>
      <c r="C10327" s="408" t="s">
        <v>42</v>
      </c>
      <c r="D10327" s="408">
        <v>105.61</v>
      </c>
    </row>
    <row r="10328" spans="1:4" ht="81">
      <c r="A10328" s="408">
        <v>89488</v>
      </c>
      <c r="B10328" s="409" t="s">
        <v>2417</v>
      </c>
      <c r="C10328" s="408" t="s">
        <v>42</v>
      </c>
      <c r="D10328" s="408">
        <v>99.53</v>
      </c>
    </row>
    <row r="10329" spans="1:4" ht="81">
      <c r="A10329" s="408">
        <v>91815</v>
      </c>
      <c r="B10329" s="409" t="s">
        <v>3239</v>
      </c>
      <c r="C10329" s="408" t="s">
        <v>42</v>
      </c>
      <c r="D10329" s="408">
        <v>56.41</v>
      </c>
    </row>
    <row r="10330" spans="1:4" ht="81">
      <c r="A10330" s="408">
        <v>91816</v>
      </c>
      <c r="B10330" s="409" t="s">
        <v>3240</v>
      </c>
      <c r="C10330" s="408" t="s">
        <v>42</v>
      </c>
      <c r="D10330" s="408">
        <v>65.14</v>
      </c>
    </row>
    <row r="10331" spans="1:4" ht="67.5">
      <c r="A10331" s="408">
        <v>72139</v>
      </c>
      <c r="B10331" s="409" t="s">
        <v>1467</v>
      </c>
      <c r="C10331" s="408" t="s">
        <v>42</v>
      </c>
      <c r="D10331" s="408">
        <v>489.25</v>
      </c>
    </row>
    <row r="10332" spans="1:4" ht="67.5">
      <c r="A10332" s="408">
        <v>72175</v>
      </c>
      <c r="B10332" s="409" t="s">
        <v>1469</v>
      </c>
      <c r="C10332" s="408" t="s">
        <v>42</v>
      </c>
      <c r="D10332" s="408">
        <v>493</v>
      </c>
    </row>
    <row r="10333" spans="1:4" ht="67.5">
      <c r="A10333" s="408">
        <v>72176</v>
      </c>
      <c r="B10333" s="409" t="s">
        <v>1470</v>
      </c>
      <c r="C10333" s="408" t="s">
        <v>42</v>
      </c>
      <c r="D10333" s="408">
        <v>496.75</v>
      </c>
    </row>
    <row r="10334" spans="1:4" ht="27">
      <c r="A10334" s="408">
        <v>72178</v>
      </c>
      <c r="B10334" s="409" t="s">
        <v>122</v>
      </c>
      <c r="C10334" s="408" t="s">
        <v>42</v>
      </c>
      <c r="D10334" s="408">
        <v>23.26</v>
      </c>
    </row>
    <row r="10335" spans="1:4" ht="40.5">
      <c r="A10335" s="408">
        <v>72179</v>
      </c>
      <c r="B10335" s="409" t="s">
        <v>1471</v>
      </c>
      <c r="C10335" s="408" t="s">
        <v>42</v>
      </c>
      <c r="D10335" s="408">
        <v>45.7</v>
      </c>
    </row>
    <row r="10336" spans="1:4" ht="54">
      <c r="A10336" s="408">
        <v>72180</v>
      </c>
      <c r="B10336" s="409" t="s">
        <v>1472</v>
      </c>
      <c r="C10336" s="408" t="s">
        <v>42</v>
      </c>
      <c r="D10336" s="408">
        <v>14.56</v>
      </c>
    </row>
    <row r="10337" spans="1:4" ht="54">
      <c r="A10337" s="408">
        <v>72181</v>
      </c>
      <c r="B10337" s="409" t="s">
        <v>1473</v>
      </c>
      <c r="C10337" s="408" t="s">
        <v>42</v>
      </c>
      <c r="D10337" s="408">
        <v>29.56</v>
      </c>
    </row>
    <row r="10338" spans="1:4" ht="54">
      <c r="A10338" s="408" t="s">
        <v>5210</v>
      </c>
      <c r="B10338" s="409" t="s">
        <v>5211</v>
      </c>
      <c r="C10338" s="408" t="s">
        <v>42</v>
      </c>
      <c r="D10338" s="408">
        <v>268.41000000000003</v>
      </c>
    </row>
    <row r="10339" spans="1:4" ht="40.5">
      <c r="A10339" s="408" t="s">
        <v>5392</v>
      </c>
      <c r="B10339" s="409" t="s">
        <v>1093</v>
      </c>
      <c r="C10339" s="408" t="s">
        <v>42</v>
      </c>
      <c r="D10339" s="408">
        <v>187.63</v>
      </c>
    </row>
    <row r="10340" spans="1:4" ht="54">
      <c r="A10340" s="408" t="s">
        <v>5592</v>
      </c>
      <c r="B10340" s="409" t="s">
        <v>5593</v>
      </c>
      <c r="C10340" s="408" t="s">
        <v>42</v>
      </c>
      <c r="D10340" s="408">
        <v>593.6</v>
      </c>
    </row>
    <row r="10341" spans="1:4" ht="54">
      <c r="A10341" s="408">
        <v>79627</v>
      </c>
      <c r="B10341" s="409" t="s">
        <v>215</v>
      </c>
      <c r="C10341" s="408" t="s">
        <v>42</v>
      </c>
      <c r="D10341" s="408">
        <v>586.44000000000005</v>
      </c>
    </row>
    <row r="10342" spans="1:4" ht="54">
      <c r="A10342" s="408">
        <v>96358</v>
      </c>
      <c r="B10342" s="409" t="s">
        <v>4874</v>
      </c>
      <c r="C10342" s="408" t="s">
        <v>42</v>
      </c>
      <c r="D10342" s="408">
        <v>77.77</v>
      </c>
    </row>
    <row r="10343" spans="1:4" ht="54">
      <c r="A10343" s="408">
        <v>96359</v>
      </c>
      <c r="B10343" s="409" t="s">
        <v>4875</v>
      </c>
      <c r="C10343" s="408" t="s">
        <v>42</v>
      </c>
      <c r="D10343" s="408">
        <v>85.7</v>
      </c>
    </row>
    <row r="10344" spans="1:4" ht="54">
      <c r="A10344" s="408">
        <v>96360</v>
      </c>
      <c r="B10344" s="409" t="s">
        <v>4876</v>
      </c>
      <c r="C10344" s="408" t="s">
        <v>42</v>
      </c>
      <c r="D10344" s="408">
        <v>99.07</v>
      </c>
    </row>
    <row r="10345" spans="1:4" ht="54">
      <c r="A10345" s="408">
        <v>96361</v>
      </c>
      <c r="B10345" s="409" t="s">
        <v>4877</v>
      </c>
      <c r="C10345" s="408" t="s">
        <v>42</v>
      </c>
      <c r="D10345" s="408">
        <v>114.55</v>
      </c>
    </row>
    <row r="10346" spans="1:4" ht="67.5">
      <c r="A10346" s="408">
        <v>96362</v>
      </c>
      <c r="B10346" s="409" t="s">
        <v>4878</v>
      </c>
      <c r="C10346" s="408" t="s">
        <v>42</v>
      </c>
      <c r="D10346" s="408">
        <v>102.63</v>
      </c>
    </row>
    <row r="10347" spans="1:4" ht="67.5">
      <c r="A10347" s="408">
        <v>96363</v>
      </c>
      <c r="B10347" s="409" t="s">
        <v>4879</v>
      </c>
      <c r="C10347" s="408" t="s">
        <v>42</v>
      </c>
      <c r="D10347" s="408">
        <v>110.84</v>
      </c>
    </row>
    <row r="10348" spans="1:4" ht="67.5">
      <c r="A10348" s="408">
        <v>96364</v>
      </c>
      <c r="B10348" s="409" t="s">
        <v>4880</v>
      </c>
      <c r="C10348" s="408" t="s">
        <v>42</v>
      </c>
      <c r="D10348" s="408">
        <v>123.93</v>
      </c>
    </row>
    <row r="10349" spans="1:4" ht="67.5">
      <c r="A10349" s="408">
        <v>96365</v>
      </c>
      <c r="B10349" s="409" t="s">
        <v>4881</v>
      </c>
      <c r="C10349" s="408" t="s">
        <v>42</v>
      </c>
      <c r="D10349" s="408">
        <v>139.66</v>
      </c>
    </row>
    <row r="10350" spans="1:4" ht="54">
      <c r="A10350" s="408">
        <v>96366</v>
      </c>
      <c r="B10350" s="409" t="s">
        <v>4882</v>
      </c>
      <c r="C10350" s="408" t="s">
        <v>42</v>
      </c>
      <c r="D10350" s="408">
        <v>127.49</v>
      </c>
    </row>
    <row r="10351" spans="1:4" ht="54">
      <c r="A10351" s="408">
        <v>96367</v>
      </c>
      <c r="B10351" s="409" t="s">
        <v>4883</v>
      </c>
      <c r="C10351" s="408" t="s">
        <v>42</v>
      </c>
      <c r="D10351" s="408">
        <v>135.91999999999999</v>
      </c>
    </row>
    <row r="10352" spans="1:4" ht="54">
      <c r="A10352" s="408">
        <v>96368</v>
      </c>
      <c r="B10352" s="409" t="s">
        <v>4884</v>
      </c>
      <c r="C10352" s="408" t="s">
        <v>42</v>
      </c>
      <c r="D10352" s="408">
        <v>148.79</v>
      </c>
    </row>
    <row r="10353" spans="1:4" ht="54">
      <c r="A10353" s="408">
        <v>96369</v>
      </c>
      <c r="B10353" s="409" t="s">
        <v>4885</v>
      </c>
      <c r="C10353" s="408" t="s">
        <v>42</v>
      </c>
      <c r="D10353" s="408">
        <v>164.76</v>
      </c>
    </row>
    <row r="10354" spans="1:4" ht="54">
      <c r="A10354" s="408">
        <v>96370</v>
      </c>
      <c r="B10354" s="409" t="s">
        <v>4886</v>
      </c>
      <c r="C10354" s="408" t="s">
        <v>42</v>
      </c>
      <c r="D10354" s="408">
        <v>49.91</v>
      </c>
    </row>
    <row r="10355" spans="1:4" ht="54">
      <c r="A10355" s="408">
        <v>96371</v>
      </c>
      <c r="B10355" s="409" t="s">
        <v>4887</v>
      </c>
      <c r="C10355" s="408" t="s">
        <v>42</v>
      </c>
      <c r="D10355" s="408">
        <v>57.71</v>
      </c>
    </row>
    <row r="10356" spans="1:4" ht="27">
      <c r="A10356" s="408">
        <v>96372</v>
      </c>
      <c r="B10356" s="409" t="s">
        <v>4888</v>
      </c>
      <c r="C10356" s="408" t="s">
        <v>42</v>
      </c>
      <c r="D10356" s="408">
        <v>22.33</v>
      </c>
    </row>
    <row r="10357" spans="1:4" ht="27">
      <c r="A10357" s="408">
        <v>96373</v>
      </c>
      <c r="B10357" s="409" t="s">
        <v>4889</v>
      </c>
      <c r="C10357" s="408" t="s">
        <v>13</v>
      </c>
      <c r="D10357" s="408">
        <v>7.72</v>
      </c>
    </row>
    <row r="10358" spans="1:4" ht="27">
      <c r="A10358" s="408">
        <v>96374</v>
      </c>
      <c r="B10358" s="409" t="s">
        <v>4890</v>
      </c>
      <c r="C10358" s="408" t="s">
        <v>13</v>
      </c>
      <c r="D10358" s="408">
        <v>14.87</v>
      </c>
    </row>
    <row r="10359" spans="1:4" ht="54">
      <c r="A10359" s="408" t="s">
        <v>5347</v>
      </c>
      <c r="B10359" s="409" t="s">
        <v>5348</v>
      </c>
      <c r="C10359" s="408" t="s">
        <v>42</v>
      </c>
      <c r="D10359" s="408">
        <v>60.75</v>
      </c>
    </row>
    <row r="10360" spans="1:4" ht="54">
      <c r="A10360" s="408" t="s">
        <v>5349</v>
      </c>
      <c r="B10360" s="409" t="s">
        <v>5350</v>
      </c>
      <c r="C10360" s="408" t="s">
        <v>42</v>
      </c>
      <c r="D10360" s="408">
        <v>124.43</v>
      </c>
    </row>
    <row r="10361" spans="1:4" ht="67.5">
      <c r="A10361" s="408" t="s">
        <v>5234</v>
      </c>
      <c r="B10361" s="409" t="s">
        <v>5235</v>
      </c>
      <c r="C10361" s="408" t="s">
        <v>42</v>
      </c>
      <c r="D10361" s="408">
        <v>52.25</v>
      </c>
    </row>
    <row r="10362" spans="1:4" ht="67.5">
      <c r="A10362" s="408" t="s">
        <v>5236</v>
      </c>
      <c r="B10362" s="409" t="s">
        <v>5237</v>
      </c>
      <c r="C10362" s="408" t="s">
        <v>42</v>
      </c>
      <c r="D10362" s="408">
        <v>39.56</v>
      </c>
    </row>
    <row r="10363" spans="1:4" ht="40.5">
      <c r="A10363" s="408">
        <v>83694</v>
      </c>
      <c r="B10363" s="409" t="s">
        <v>1579</v>
      </c>
      <c r="C10363" s="408" t="s">
        <v>42</v>
      </c>
      <c r="D10363" s="408">
        <v>14.24</v>
      </c>
    </row>
    <row r="10364" spans="1:4" ht="40.5">
      <c r="A10364" s="408" t="s">
        <v>5617</v>
      </c>
      <c r="B10364" s="409" t="s">
        <v>1178</v>
      </c>
      <c r="C10364" s="408" t="s">
        <v>42</v>
      </c>
      <c r="D10364" s="408">
        <v>26.81</v>
      </c>
    </row>
    <row r="10365" spans="1:4" ht="27">
      <c r="A10365" s="408">
        <v>83771</v>
      </c>
      <c r="B10365" s="409" t="s">
        <v>264</v>
      </c>
      <c r="C10365" s="408" t="s">
        <v>27</v>
      </c>
      <c r="D10365" s="408">
        <v>6.93</v>
      </c>
    </row>
    <row r="10366" spans="1:4" ht="54">
      <c r="A10366" s="408">
        <v>92970</v>
      </c>
      <c r="B10366" s="409" t="s">
        <v>3897</v>
      </c>
      <c r="C10366" s="408" t="s">
        <v>42</v>
      </c>
      <c r="D10366" s="408">
        <v>10.72</v>
      </c>
    </row>
    <row r="10367" spans="1:4" ht="54">
      <c r="A10367" s="408">
        <v>72916</v>
      </c>
      <c r="B10367" s="409" t="s">
        <v>1507</v>
      </c>
      <c r="C10367" s="408" t="s">
        <v>27</v>
      </c>
      <c r="D10367" s="408">
        <v>30.55</v>
      </c>
    </row>
    <row r="10368" spans="1:4" ht="54">
      <c r="A10368" s="408">
        <v>72919</v>
      </c>
      <c r="B10368" s="409" t="s">
        <v>1508</v>
      </c>
      <c r="C10368" s="408" t="s">
        <v>27</v>
      </c>
      <c r="D10368" s="408">
        <v>45.55</v>
      </c>
    </row>
    <row r="10369" spans="1:4" ht="54">
      <c r="A10369" s="408">
        <v>72922</v>
      </c>
      <c r="B10369" s="409" t="s">
        <v>170</v>
      </c>
      <c r="C10369" s="408" t="s">
        <v>27</v>
      </c>
      <c r="D10369" s="408">
        <v>62.89</v>
      </c>
    </row>
    <row r="10370" spans="1:4" ht="54">
      <c r="A10370" s="408">
        <v>72923</v>
      </c>
      <c r="B10370" s="409" t="s">
        <v>1509</v>
      </c>
      <c r="C10370" s="408" t="s">
        <v>27</v>
      </c>
      <c r="D10370" s="408">
        <v>67.61</v>
      </c>
    </row>
    <row r="10371" spans="1:4" ht="54">
      <c r="A10371" s="408">
        <v>72924</v>
      </c>
      <c r="B10371" s="409" t="s">
        <v>1510</v>
      </c>
      <c r="C10371" s="408" t="s">
        <v>27</v>
      </c>
      <c r="D10371" s="408">
        <v>57.84</v>
      </c>
    </row>
    <row r="10372" spans="1:4" ht="27">
      <c r="A10372" s="408">
        <v>72961</v>
      </c>
      <c r="B10372" s="409" t="s">
        <v>173</v>
      </c>
      <c r="C10372" s="408" t="s">
        <v>42</v>
      </c>
      <c r="D10372" s="408">
        <v>1.23</v>
      </c>
    </row>
    <row r="10373" spans="1:4" ht="67.5">
      <c r="A10373" s="408">
        <v>96387</v>
      </c>
      <c r="B10373" s="409" t="s">
        <v>5642</v>
      </c>
      <c r="C10373" s="408" t="s">
        <v>27</v>
      </c>
      <c r="D10373" s="408">
        <v>6.22</v>
      </c>
    </row>
    <row r="10374" spans="1:4" ht="54">
      <c r="A10374" s="408">
        <v>96388</v>
      </c>
      <c r="B10374" s="409" t="s">
        <v>5643</v>
      </c>
      <c r="C10374" s="408" t="s">
        <v>27</v>
      </c>
      <c r="D10374" s="408">
        <v>5.95</v>
      </c>
    </row>
    <row r="10375" spans="1:4" ht="54">
      <c r="A10375" s="408">
        <v>96389</v>
      </c>
      <c r="B10375" s="409" t="s">
        <v>5644</v>
      </c>
      <c r="C10375" s="408" t="s">
        <v>27</v>
      </c>
      <c r="D10375" s="408">
        <v>32.36</v>
      </c>
    </row>
    <row r="10376" spans="1:4" ht="54">
      <c r="A10376" s="408">
        <v>96390</v>
      </c>
      <c r="B10376" s="409" t="s">
        <v>5645</v>
      </c>
      <c r="C10376" s="408" t="s">
        <v>27</v>
      </c>
      <c r="D10376" s="408">
        <v>55.3</v>
      </c>
    </row>
    <row r="10377" spans="1:4" ht="54">
      <c r="A10377" s="408">
        <v>96391</v>
      </c>
      <c r="B10377" s="409" t="s">
        <v>5646</v>
      </c>
      <c r="C10377" s="408" t="s">
        <v>27</v>
      </c>
      <c r="D10377" s="408">
        <v>77.86</v>
      </c>
    </row>
    <row r="10378" spans="1:4" ht="54">
      <c r="A10378" s="408">
        <v>96392</v>
      </c>
      <c r="B10378" s="409" t="s">
        <v>5647</v>
      </c>
      <c r="C10378" s="408" t="s">
        <v>27</v>
      </c>
      <c r="D10378" s="408">
        <v>104.55</v>
      </c>
    </row>
    <row r="10379" spans="1:4" ht="54">
      <c r="A10379" s="408">
        <v>96396</v>
      </c>
      <c r="B10379" s="409" t="s">
        <v>5648</v>
      </c>
      <c r="C10379" s="408" t="s">
        <v>27</v>
      </c>
      <c r="D10379" s="408">
        <v>115.64</v>
      </c>
    </row>
    <row r="10380" spans="1:4" ht="54">
      <c r="A10380" s="408">
        <v>96397</v>
      </c>
      <c r="B10380" s="409" t="s">
        <v>5649</v>
      </c>
      <c r="C10380" s="408" t="s">
        <v>27</v>
      </c>
      <c r="D10380" s="408">
        <v>156.91999999999999</v>
      </c>
    </row>
    <row r="10381" spans="1:4" ht="54">
      <c r="A10381" s="408">
        <v>96398</v>
      </c>
      <c r="B10381" s="409" t="s">
        <v>5650</v>
      </c>
      <c r="C10381" s="408" t="s">
        <v>27</v>
      </c>
      <c r="D10381" s="408">
        <v>173.48</v>
      </c>
    </row>
    <row r="10382" spans="1:4" ht="54">
      <c r="A10382" s="408">
        <v>96399</v>
      </c>
      <c r="B10382" s="409" t="s">
        <v>5651</v>
      </c>
      <c r="C10382" s="408" t="s">
        <v>27</v>
      </c>
      <c r="D10382" s="408">
        <v>95.3</v>
      </c>
    </row>
    <row r="10383" spans="1:4" ht="54">
      <c r="A10383" s="408">
        <v>96400</v>
      </c>
      <c r="B10383" s="409" t="s">
        <v>5652</v>
      </c>
      <c r="C10383" s="408" t="s">
        <v>27</v>
      </c>
      <c r="D10383" s="408">
        <v>104.12</v>
      </c>
    </row>
    <row r="10384" spans="1:4" ht="27">
      <c r="A10384" s="408">
        <v>96401</v>
      </c>
      <c r="B10384" s="409" t="s">
        <v>5653</v>
      </c>
      <c r="C10384" s="408" t="s">
        <v>42</v>
      </c>
      <c r="D10384" s="408">
        <v>6.22</v>
      </c>
    </row>
    <row r="10385" spans="1:4" ht="40.5">
      <c r="A10385" s="408">
        <v>96402</v>
      </c>
      <c r="B10385" s="409" t="s">
        <v>12256</v>
      </c>
      <c r="C10385" s="408" t="s">
        <v>42</v>
      </c>
      <c r="D10385" s="408">
        <v>1.49</v>
      </c>
    </row>
    <row r="10386" spans="1:4" ht="67.5">
      <c r="A10386" s="408">
        <v>72799</v>
      </c>
      <c r="B10386" s="409" t="s">
        <v>1491</v>
      </c>
      <c r="C10386" s="408" t="s">
        <v>42</v>
      </c>
      <c r="D10386" s="408">
        <v>69.44</v>
      </c>
    </row>
    <row r="10387" spans="1:4" ht="13.5">
      <c r="A10387" s="408">
        <v>72942</v>
      </c>
      <c r="B10387" s="409" t="s">
        <v>171</v>
      </c>
      <c r="C10387" s="408" t="s">
        <v>42</v>
      </c>
      <c r="D10387" s="408">
        <v>1.6</v>
      </c>
    </row>
    <row r="10388" spans="1:4" ht="13.5">
      <c r="A10388" s="408">
        <v>72943</v>
      </c>
      <c r="B10388" s="409" t="s">
        <v>172</v>
      </c>
      <c r="C10388" s="408" t="s">
        <v>42</v>
      </c>
      <c r="D10388" s="408">
        <v>1.97</v>
      </c>
    </row>
    <row r="10389" spans="1:4" ht="27">
      <c r="A10389" s="408">
        <v>72972</v>
      </c>
      <c r="B10389" s="409" t="s">
        <v>176</v>
      </c>
      <c r="C10389" s="408" t="s">
        <v>42</v>
      </c>
      <c r="D10389" s="408">
        <v>0.79</v>
      </c>
    </row>
    <row r="10390" spans="1:4" ht="27">
      <c r="A10390" s="408">
        <v>72973</v>
      </c>
      <c r="B10390" s="409" t="s">
        <v>177</v>
      </c>
      <c r="C10390" s="408" t="s">
        <v>13</v>
      </c>
      <c r="D10390" s="408">
        <v>1.49</v>
      </c>
    </row>
    <row r="10391" spans="1:4" ht="27">
      <c r="A10391" s="408">
        <v>72974</v>
      </c>
      <c r="B10391" s="409" t="s">
        <v>178</v>
      </c>
      <c r="C10391" s="408" t="s">
        <v>42</v>
      </c>
      <c r="D10391" s="408">
        <v>4.96</v>
      </c>
    </row>
    <row r="10392" spans="1:4" ht="27">
      <c r="A10392" s="408">
        <v>72975</v>
      </c>
      <c r="B10392" s="409" t="s">
        <v>179</v>
      </c>
      <c r="C10392" s="408" t="s">
        <v>42</v>
      </c>
      <c r="D10392" s="408">
        <v>0.55000000000000004</v>
      </c>
    </row>
    <row r="10393" spans="1:4" ht="54">
      <c r="A10393" s="408">
        <v>72978</v>
      </c>
      <c r="B10393" s="409" t="s">
        <v>1513</v>
      </c>
      <c r="C10393" s="408" t="s">
        <v>13</v>
      </c>
      <c r="D10393" s="408">
        <v>4.96</v>
      </c>
    </row>
    <row r="10394" spans="1:4" ht="54">
      <c r="A10394" s="408">
        <v>72979</v>
      </c>
      <c r="B10394" s="409" t="s">
        <v>1514</v>
      </c>
      <c r="C10394" s="408" t="s">
        <v>42</v>
      </c>
      <c r="D10394" s="408">
        <v>9.48</v>
      </c>
    </row>
    <row r="10395" spans="1:4" ht="81">
      <c r="A10395" s="408" t="s">
        <v>5186</v>
      </c>
      <c r="B10395" s="409" t="s">
        <v>1008</v>
      </c>
      <c r="C10395" s="408" t="s">
        <v>42</v>
      </c>
      <c r="D10395" s="408">
        <v>4.58</v>
      </c>
    </row>
    <row r="10396" spans="1:4" ht="40.5">
      <c r="A10396" s="408" t="s">
        <v>5294</v>
      </c>
      <c r="B10396" s="409" t="s">
        <v>5295</v>
      </c>
      <c r="C10396" s="408" t="s">
        <v>27</v>
      </c>
      <c r="D10396" s="408">
        <v>845.76</v>
      </c>
    </row>
    <row r="10397" spans="1:4" ht="40.5">
      <c r="A10397" s="408" t="s">
        <v>5296</v>
      </c>
      <c r="B10397" s="409" t="s">
        <v>5297</v>
      </c>
      <c r="C10397" s="408" t="s">
        <v>27</v>
      </c>
      <c r="D10397" s="408">
        <v>654.94000000000005</v>
      </c>
    </row>
    <row r="10398" spans="1:4" ht="40.5">
      <c r="A10398" s="408">
        <v>92391</v>
      </c>
      <c r="B10398" s="409" t="s">
        <v>844</v>
      </c>
      <c r="C10398" s="408" t="s">
        <v>42</v>
      </c>
      <c r="D10398" s="408">
        <v>62.17</v>
      </c>
    </row>
    <row r="10399" spans="1:4" ht="40.5">
      <c r="A10399" s="408">
        <v>92392</v>
      </c>
      <c r="B10399" s="409" t="s">
        <v>845</v>
      </c>
      <c r="C10399" s="408" t="s">
        <v>42</v>
      </c>
      <c r="D10399" s="408">
        <v>65.25</v>
      </c>
    </row>
    <row r="10400" spans="1:4" ht="40.5">
      <c r="A10400" s="408">
        <v>92393</v>
      </c>
      <c r="B10400" s="409" t="s">
        <v>846</v>
      </c>
      <c r="C10400" s="408" t="s">
        <v>42</v>
      </c>
      <c r="D10400" s="408">
        <v>55.49</v>
      </c>
    </row>
    <row r="10401" spans="1:4" ht="40.5">
      <c r="A10401" s="408">
        <v>92394</v>
      </c>
      <c r="B10401" s="409" t="s">
        <v>847</v>
      </c>
      <c r="C10401" s="408" t="s">
        <v>42</v>
      </c>
      <c r="D10401" s="408">
        <v>59.51</v>
      </c>
    </row>
    <row r="10402" spans="1:4" ht="40.5">
      <c r="A10402" s="408">
        <v>92395</v>
      </c>
      <c r="B10402" s="409" t="s">
        <v>848</v>
      </c>
      <c r="C10402" s="408" t="s">
        <v>42</v>
      </c>
      <c r="D10402" s="408">
        <v>75.3</v>
      </c>
    </row>
    <row r="10403" spans="1:4" ht="54">
      <c r="A10403" s="408">
        <v>92396</v>
      </c>
      <c r="B10403" s="409" t="s">
        <v>3459</v>
      </c>
      <c r="C10403" s="408" t="s">
        <v>42</v>
      </c>
      <c r="D10403" s="408">
        <v>65.13</v>
      </c>
    </row>
    <row r="10404" spans="1:4" ht="54">
      <c r="A10404" s="408">
        <v>92397</v>
      </c>
      <c r="B10404" s="409" t="s">
        <v>3460</v>
      </c>
      <c r="C10404" s="408" t="s">
        <v>42</v>
      </c>
      <c r="D10404" s="408">
        <v>54.63</v>
      </c>
    </row>
    <row r="10405" spans="1:4" ht="54">
      <c r="A10405" s="408">
        <v>92398</v>
      </c>
      <c r="B10405" s="409" t="s">
        <v>3461</v>
      </c>
      <c r="C10405" s="408" t="s">
        <v>42</v>
      </c>
      <c r="D10405" s="408">
        <v>61.16</v>
      </c>
    </row>
    <row r="10406" spans="1:4" ht="40.5">
      <c r="A10406" s="408">
        <v>92399</v>
      </c>
      <c r="B10406" s="409" t="s">
        <v>849</v>
      </c>
      <c r="C10406" s="408" t="s">
        <v>42</v>
      </c>
      <c r="D10406" s="408">
        <v>62.33</v>
      </c>
    </row>
    <row r="10407" spans="1:4" ht="54">
      <c r="A10407" s="408">
        <v>92400</v>
      </c>
      <c r="B10407" s="409" t="s">
        <v>3462</v>
      </c>
      <c r="C10407" s="408" t="s">
        <v>42</v>
      </c>
      <c r="D10407" s="408">
        <v>74.930000000000007</v>
      </c>
    </row>
    <row r="10408" spans="1:4" ht="40.5">
      <c r="A10408" s="408">
        <v>92401</v>
      </c>
      <c r="B10408" s="409" t="s">
        <v>850</v>
      </c>
      <c r="C10408" s="408" t="s">
        <v>42</v>
      </c>
      <c r="D10408" s="408">
        <v>76.2</v>
      </c>
    </row>
    <row r="10409" spans="1:4" ht="40.5">
      <c r="A10409" s="408">
        <v>92402</v>
      </c>
      <c r="B10409" s="409" t="s">
        <v>3463</v>
      </c>
      <c r="C10409" s="408" t="s">
        <v>42</v>
      </c>
      <c r="D10409" s="408">
        <v>66.599999999999994</v>
      </c>
    </row>
    <row r="10410" spans="1:4" ht="54">
      <c r="A10410" s="408">
        <v>92403</v>
      </c>
      <c r="B10410" s="409" t="s">
        <v>3464</v>
      </c>
      <c r="C10410" s="408" t="s">
        <v>42</v>
      </c>
      <c r="D10410" s="408">
        <v>55.98</v>
      </c>
    </row>
    <row r="10411" spans="1:4" ht="54">
      <c r="A10411" s="408">
        <v>92404</v>
      </c>
      <c r="B10411" s="409" t="s">
        <v>3465</v>
      </c>
      <c r="C10411" s="408" t="s">
        <v>42</v>
      </c>
      <c r="D10411" s="408">
        <v>62.5</v>
      </c>
    </row>
    <row r="10412" spans="1:4" ht="40.5">
      <c r="A10412" s="408">
        <v>92405</v>
      </c>
      <c r="B10412" s="409" t="s">
        <v>3466</v>
      </c>
      <c r="C10412" s="408" t="s">
        <v>42</v>
      </c>
      <c r="D10412" s="408">
        <v>63.63</v>
      </c>
    </row>
    <row r="10413" spans="1:4" ht="54">
      <c r="A10413" s="408">
        <v>92406</v>
      </c>
      <c r="B10413" s="409" t="s">
        <v>3467</v>
      </c>
      <c r="C10413" s="408" t="s">
        <v>42</v>
      </c>
      <c r="D10413" s="408">
        <v>76.290000000000006</v>
      </c>
    </row>
    <row r="10414" spans="1:4" ht="40.5">
      <c r="A10414" s="408">
        <v>92407</v>
      </c>
      <c r="B10414" s="409" t="s">
        <v>3468</v>
      </c>
      <c r="C10414" s="408" t="s">
        <v>42</v>
      </c>
      <c r="D10414" s="408">
        <v>77.53</v>
      </c>
    </row>
    <row r="10415" spans="1:4" ht="54">
      <c r="A10415" s="408">
        <v>93679</v>
      </c>
      <c r="B10415" s="409" t="s">
        <v>4084</v>
      </c>
      <c r="C10415" s="408" t="s">
        <v>42</v>
      </c>
      <c r="D10415" s="408">
        <v>71.239999999999995</v>
      </c>
    </row>
    <row r="10416" spans="1:4" ht="54">
      <c r="A10416" s="408">
        <v>93680</v>
      </c>
      <c r="B10416" s="409" t="s">
        <v>4085</v>
      </c>
      <c r="C10416" s="408" t="s">
        <v>42</v>
      </c>
      <c r="D10416" s="408">
        <v>60.47</v>
      </c>
    </row>
    <row r="10417" spans="1:4" ht="54">
      <c r="A10417" s="408">
        <v>93681</v>
      </c>
      <c r="B10417" s="409" t="s">
        <v>4086</v>
      </c>
      <c r="C10417" s="408" t="s">
        <v>42</v>
      </c>
      <c r="D10417" s="408">
        <v>72.83</v>
      </c>
    </row>
    <row r="10418" spans="1:4" ht="40.5">
      <c r="A10418" s="408">
        <v>93682</v>
      </c>
      <c r="B10418" s="409" t="s">
        <v>925</v>
      </c>
      <c r="C10418" s="408" t="s">
        <v>42</v>
      </c>
      <c r="D10418" s="408">
        <v>74.11</v>
      </c>
    </row>
    <row r="10419" spans="1:4" ht="27">
      <c r="A10419" s="408">
        <v>97114</v>
      </c>
      <c r="B10419" s="409" t="s">
        <v>5688</v>
      </c>
      <c r="C10419" s="408" t="s">
        <v>13</v>
      </c>
      <c r="D10419" s="408">
        <v>0.31</v>
      </c>
    </row>
    <row r="10420" spans="1:4" ht="40.5">
      <c r="A10420" s="408">
        <v>97115</v>
      </c>
      <c r="B10420" s="409" t="s">
        <v>5689</v>
      </c>
      <c r="C10420" s="408" t="s">
        <v>16</v>
      </c>
      <c r="D10420" s="408">
        <v>30.75</v>
      </c>
    </row>
    <row r="10421" spans="1:4" ht="40.5">
      <c r="A10421" s="408">
        <v>97120</v>
      </c>
      <c r="B10421" s="409" t="s">
        <v>5690</v>
      </c>
      <c r="C10421" s="408" t="s">
        <v>16</v>
      </c>
      <c r="D10421" s="408">
        <v>6.57</v>
      </c>
    </row>
    <row r="10422" spans="1:4" ht="40.5">
      <c r="A10422" s="408">
        <v>97802</v>
      </c>
      <c r="B10422" s="409" t="s">
        <v>5939</v>
      </c>
      <c r="C10422" s="408" t="s">
        <v>42</v>
      </c>
      <c r="D10422" s="408">
        <v>4.08</v>
      </c>
    </row>
    <row r="10423" spans="1:4" ht="54">
      <c r="A10423" s="408">
        <v>97803</v>
      </c>
      <c r="B10423" s="409" t="s">
        <v>5940</v>
      </c>
      <c r="C10423" s="408" t="s">
        <v>42</v>
      </c>
      <c r="D10423" s="408">
        <v>4.93</v>
      </c>
    </row>
    <row r="10424" spans="1:4" ht="40.5">
      <c r="A10424" s="408">
        <v>97805</v>
      </c>
      <c r="B10424" s="409" t="s">
        <v>5941</v>
      </c>
      <c r="C10424" s="408" t="s">
        <v>42</v>
      </c>
      <c r="D10424" s="408">
        <v>8.74</v>
      </c>
    </row>
    <row r="10425" spans="1:4" ht="54">
      <c r="A10425" s="408">
        <v>97806</v>
      </c>
      <c r="B10425" s="409" t="s">
        <v>5942</v>
      </c>
      <c r="C10425" s="408" t="s">
        <v>42</v>
      </c>
      <c r="D10425" s="408">
        <v>10.74</v>
      </c>
    </row>
    <row r="10426" spans="1:4" ht="54">
      <c r="A10426" s="408">
        <v>97807</v>
      </c>
      <c r="B10426" s="409" t="s">
        <v>5943</v>
      </c>
      <c r="C10426" s="408" t="s">
        <v>42</v>
      </c>
      <c r="D10426" s="408">
        <v>12.45</v>
      </c>
    </row>
    <row r="10427" spans="1:4" ht="40.5">
      <c r="A10427" s="408">
        <v>97809</v>
      </c>
      <c r="B10427" s="409" t="s">
        <v>5944</v>
      </c>
      <c r="C10427" s="408" t="s">
        <v>42</v>
      </c>
      <c r="D10427" s="408">
        <v>15.56</v>
      </c>
    </row>
    <row r="10428" spans="1:4" ht="54">
      <c r="A10428" s="408">
        <v>97810</v>
      </c>
      <c r="B10428" s="409" t="s">
        <v>5945</v>
      </c>
      <c r="C10428" s="408" t="s">
        <v>42</v>
      </c>
      <c r="D10428" s="408">
        <v>17.57</v>
      </c>
    </row>
    <row r="10429" spans="1:4" ht="54">
      <c r="A10429" s="408">
        <v>97811</v>
      </c>
      <c r="B10429" s="409" t="s">
        <v>5946</v>
      </c>
      <c r="C10429" s="408" t="s">
        <v>42</v>
      </c>
      <c r="D10429" s="408">
        <v>19.3</v>
      </c>
    </row>
    <row r="10430" spans="1:4" ht="40.5">
      <c r="A10430" s="408">
        <v>97813</v>
      </c>
      <c r="B10430" s="409" t="s">
        <v>5947</v>
      </c>
      <c r="C10430" s="408" t="s">
        <v>42</v>
      </c>
      <c r="D10430" s="408">
        <v>4.24</v>
      </c>
    </row>
    <row r="10431" spans="1:4" ht="54">
      <c r="A10431" s="408">
        <v>97814</v>
      </c>
      <c r="B10431" s="409" t="s">
        <v>5948</v>
      </c>
      <c r="C10431" s="408" t="s">
        <v>42</v>
      </c>
      <c r="D10431" s="408">
        <v>5.09</v>
      </c>
    </row>
    <row r="10432" spans="1:4" ht="40.5">
      <c r="A10432" s="408">
        <v>97816</v>
      </c>
      <c r="B10432" s="409" t="s">
        <v>5949</v>
      </c>
      <c r="C10432" s="408" t="s">
        <v>42</v>
      </c>
      <c r="D10432" s="408">
        <v>9.24</v>
      </c>
    </row>
    <row r="10433" spans="1:4" ht="54">
      <c r="A10433" s="408">
        <v>97817</v>
      </c>
      <c r="B10433" s="409" t="s">
        <v>5950</v>
      </c>
      <c r="C10433" s="408" t="s">
        <v>42</v>
      </c>
      <c r="D10433" s="408">
        <v>11.23</v>
      </c>
    </row>
    <row r="10434" spans="1:4" ht="54">
      <c r="A10434" s="408">
        <v>97818</v>
      </c>
      <c r="B10434" s="409" t="s">
        <v>5951</v>
      </c>
      <c r="C10434" s="408" t="s">
        <v>42</v>
      </c>
      <c r="D10434" s="408">
        <v>13.11</v>
      </c>
    </row>
    <row r="10435" spans="1:4" ht="40.5">
      <c r="A10435" s="408">
        <v>97820</v>
      </c>
      <c r="B10435" s="409" t="s">
        <v>5952</v>
      </c>
      <c r="C10435" s="408" t="s">
        <v>42</v>
      </c>
      <c r="D10435" s="408">
        <v>16.55</v>
      </c>
    </row>
    <row r="10436" spans="1:4" ht="54">
      <c r="A10436" s="408">
        <v>97821</v>
      </c>
      <c r="B10436" s="409" t="s">
        <v>5953</v>
      </c>
      <c r="C10436" s="408" t="s">
        <v>42</v>
      </c>
      <c r="D10436" s="408">
        <v>18.559999999999999</v>
      </c>
    </row>
    <row r="10437" spans="1:4" ht="54">
      <c r="A10437" s="408">
        <v>97822</v>
      </c>
      <c r="B10437" s="409" t="s">
        <v>5954</v>
      </c>
      <c r="C10437" s="408" t="s">
        <v>42</v>
      </c>
      <c r="D10437" s="408">
        <v>20.440000000000001</v>
      </c>
    </row>
    <row r="10438" spans="1:4" ht="40.5">
      <c r="A10438" s="408">
        <v>72947</v>
      </c>
      <c r="B10438" s="409" t="s">
        <v>1512</v>
      </c>
      <c r="C10438" s="408" t="s">
        <v>42</v>
      </c>
      <c r="D10438" s="408">
        <v>26.2</v>
      </c>
    </row>
    <row r="10439" spans="1:4" ht="13.5">
      <c r="A10439" s="408">
        <v>83693</v>
      </c>
      <c r="B10439" s="409" t="s">
        <v>258</v>
      </c>
      <c r="C10439" s="408" t="s">
        <v>42</v>
      </c>
      <c r="D10439" s="408">
        <v>3.04</v>
      </c>
    </row>
    <row r="10440" spans="1:4" ht="67.5">
      <c r="A10440" s="408" t="s">
        <v>5206</v>
      </c>
      <c r="B10440" s="409" t="s">
        <v>5207</v>
      </c>
      <c r="C10440" s="408" t="s">
        <v>13</v>
      </c>
      <c r="D10440" s="408">
        <v>491.22</v>
      </c>
    </row>
    <row r="10441" spans="1:4" ht="40.5">
      <c r="A10441" s="408" t="s">
        <v>5208</v>
      </c>
      <c r="B10441" s="409" t="s">
        <v>1011</v>
      </c>
      <c r="C10441" s="408" t="s">
        <v>13</v>
      </c>
      <c r="D10441" s="408">
        <v>422.39</v>
      </c>
    </row>
    <row r="10442" spans="1:4" ht="54">
      <c r="A10442" s="408" t="s">
        <v>5618</v>
      </c>
      <c r="B10442" s="409" t="s">
        <v>5619</v>
      </c>
      <c r="C10442" s="408" t="s">
        <v>42</v>
      </c>
      <c r="D10442" s="408">
        <v>4.9400000000000004</v>
      </c>
    </row>
    <row r="10443" spans="1:4" ht="27">
      <c r="A10443" s="408">
        <v>72962</v>
      </c>
      <c r="B10443" s="409" t="s">
        <v>174</v>
      </c>
      <c r="C10443" s="408" t="s">
        <v>57</v>
      </c>
      <c r="D10443" s="408">
        <v>309.77999999999997</v>
      </c>
    </row>
    <row r="10444" spans="1:4" ht="27">
      <c r="A10444" s="408">
        <v>72963</v>
      </c>
      <c r="B10444" s="409" t="s">
        <v>175</v>
      </c>
      <c r="C10444" s="408" t="s">
        <v>57</v>
      </c>
      <c r="D10444" s="408">
        <v>258.77999999999997</v>
      </c>
    </row>
    <row r="10445" spans="1:4" ht="40.5">
      <c r="A10445" s="408" t="s">
        <v>12257</v>
      </c>
      <c r="B10445" s="409" t="s">
        <v>12258</v>
      </c>
      <c r="C10445" s="408" t="s">
        <v>27</v>
      </c>
      <c r="D10445" s="408">
        <v>506.12</v>
      </c>
    </row>
    <row r="10446" spans="1:4" ht="67.5">
      <c r="A10446" s="408">
        <v>95990</v>
      </c>
      <c r="B10446" s="409" t="s">
        <v>5770</v>
      </c>
      <c r="C10446" s="408" t="s">
        <v>27</v>
      </c>
      <c r="D10446" s="408">
        <v>906.38</v>
      </c>
    </row>
    <row r="10447" spans="1:4" ht="54">
      <c r="A10447" s="408">
        <v>95992</v>
      </c>
      <c r="B10447" s="409" t="s">
        <v>5771</v>
      </c>
      <c r="C10447" s="408" t="s">
        <v>27</v>
      </c>
      <c r="D10447" s="408">
        <v>847.25</v>
      </c>
    </row>
    <row r="10448" spans="1:4" ht="67.5">
      <c r="A10448" s="408">
        <v>95993</v>
      </c>
      <c r="B10448" s="409" t="s">
        <v>5772</v>
      </c>
      <c r="C10448" s="408" t="s">
        <v>27</v>
      </c>
      <c r="D10448" s="408">
        <v>876.78</v>
      </c>
    </row>
    <row r="10449" spans="1:4" ht="54">
      <c r="A10449" s="408">
        <v>95994</v>
      </c>
      <c r="B10449" s="409" t="s">
        <v>5773</v>
      </c>
      <c r="C10449" s="408" t="s">
        <v>27</v>
      </c>
      <c r="D10449" s="408">
        <v>825.86</v>
      </c>
    </row>
    <row r="10450" spans="1:4" ht="67.5">
      <c r="A10450" s="408">
        <v>95995</v>
      </c>
      <c r="B10450" s="409" t="s">
        <v>5774</v>
      </c>
      <c r="C10450" s="408" t="s">
        <v>27</v>
      </c>
      <c r="D10450" s="408">
        <v>858.36</v>
      </c>
    </row>
    <row r="10451" spans="1:4" ht="54">
      <c r="A10451" s="408">
        <v>95996</v>
      </c>
      <c r="B10451" s="409" t="s">
        <v>5775</v>
      </c>
      <c r="C10451" s="408" t="s">
        <v>27</v>
      </c>
      <c r="D10451" s="408">
        <v>812.58</v>
      </c>
    </row>
    <row r="10452" spans="1:4" ht="67.5">
      <c r="A10452" s="408">
        <v>95997</v>
      </c>
      <c r="B10452" s="409" t="s">
        <v>5776</v>
      </c>
      <c r="C10452" s="408" t="s">
        <v>27</v>
      </c>
      <c r="D10452" s="408">
        <v>847.1</v>
      </c>
    </row>
    <row r="10453" spans="1:4" ht="54">
      <c r="A10453" s="408">
        <v>95998</v>
      </c>
      <c r="B10453" s="409" t="s">
        <v>5777</v>
      </c>
      <c r="C10453" s="408" t="s">
        <v>27</v>
      </c>
      <c r="D10453" s="408">
        <v>804.46</v>
      </c>
    </row>
    <row r="10454" spans="1:4" ht="67.5">
      <c r="A10454" s="408">
        <v>95999</v>
      </c>
      <c r="B10454" s="409" t="s">
        <v>5778</v>
      </c>
      <c r="C10454" s="408" t="s">
        <v>27</v>
      </c>
      <c r="D10454" s="408">
        <v>839.08</v>
      </c>
    </row>
    <row r="10455" spans="1:4" ht="54">
      <c r="A10455" s="408">
        <v>96000</v>
      </c>
      <c r="B10455" s="409" t="s">
        <v>5779</v>
      </c>
      <c r="C10455" s="408" t="s">
        <v>27</v>
      </c>
      <c r="D10455" s="408">
        <v>798.7</v>
      </c>
    </row>
    <row r="10456" spans="1:4" ht="54">
      <c r="A10456" s="408">
        <v>96001</v>
      </c>
      <c r="B10456" s="409" t="s">
        <v>5780</v>
      </c>
      <c r="C10456" s="408" t="s">
        <v>42</v>
      </c>
      <c r="D10456" s="408">
        <v>4.79</v>
      </c>
    </row>
    <row r="10457" spans="1:4" ht="40.5">
      <c r="A10457" s="408">
        <v>96002</v>
      </c>
      <c r="B10457" s="409" t="s">
        <v>5781</v>
      </c>
      <c r="C10457" s="408" t="s">
        <v>42</v>
      </c>
      <c r="D10457" s="408">
        <v>5.53</v>
      </c>
    </row>
    <row r="10458" spans="1:4" ht="40.5">
      <c r="A10458" s="408">
        <v>96393</v>
      </c>
      <c r="B10458" s="409" t="s">
        <v>4891</v>
      </c>
      <c r="C10458" s="408" t="s">
        <v>27</v>
      </c>
      <c r="D10458" s="408">
        <v>109.99</v>
      </c>
    </row>
    <row r="10459" spans="1:4" ht="40.5">
      <c r="A10459" s="408">
        <v>96394</v>
      </c>
      <c r="B10459" s="409" t="s">
        <v>4892</v>
      </c>
      <c r="C10459" s="408" t="s">
        <v>27</v>
      </c>
      <c r="D10459" s="408">
        <v>150.62</v>
      </c>
    </row>
    <row r="10460" spans="1:4" ht="40.5">
      <c r="A10460" s="408">
        <v>96395</v>
      </c>
      <c r="B10460" s="409" t="s">
        <v>4893</v>
      </c>
      <c r="C10460" s="408" t="s">
        <v>27</v>
      </c>
      <c r="D10460" s="408">
        <v>167.85</v>
      </c>
    </row>
    <row r="10461" spans="1:4" ht="40.5">
      <c r="A10461" s="408">
        <v>73445</v>
      </c>
      <c r="B10461" s="409" t="s">
        <v>1522</v>
      </c>
      <c r="C10461" s="408" t="s">
        <v>42</v>
      </c>
      <c r="D10461" s="408">
        <v>7.59</v>
      </c>
    </row>
    <row r="10462" spans="1:4" ht="13.5">
      <c r="A10462" s="408">
        <v>73446</v>
      </c>
      <c r="B10462" s="409" t="s">
        <v>186</v>
      </c>
      <c r="C10462" s="408" t="s">
        <v>42</v>
      </c>
      <c r="D10462" s="408">
        <v>17.04</v>
      </c>
    </row>
    <row r="10463" spans="1:4" ht="13.5">
      <c r="A10463" s="408" t="s">
        <v>5531</v>
      </c>
      <c r="B10463" s="409" t="s">
        <v>1149</v>
      </c>
      <c r="C10463" s="408" t="s">
        <v>42</v>
      </c>
      <c r="D10463" s="408">
        <v>14.11</v>
      </c>
    </row>
    <row r="10464" spans="1:4" ht="27">
      <c r="A10464" s="408" t="s">
        <v>5532</v>
      </c>
      <c r="B10464" s="409" t="s">
        <v>1150</v>
      </c>
      <c r="C10464" s="408" t="s">
        <v>42</v>
      </c>
      <c r="D10464" s="408">
        <v>17.649999999999999</v>
      </c>
    </row>
    <row r="10465" spans="1:4" ht="13.5">
      <c r="A10465" s="408">
        <v>79462</v>
      </c>
      <c r="B10465" s="409" t="s">
        <v>205</v>
      </c>
      <c r="C10465" s="408" t="s">
        <v>42</v>
      </c>
      <c r="D10465" s="408">
        <v>44.04</v>
      </c>
    </row>
    <row r="10466" spans="1:4" ht="40.5">
      <c r="A10466" s="408" t="s">
        <v>5607</v>
      </c>
      <c r="B10466" s="409" t="s">
        <v>5608</v>
      </c>
      <c r="C10466" s="408" t="s">
        <v>42</v>
      </c>
      <c r="D10466" s="408">
        <v>10.51</v>
      </c>
    </row>
    <row r="10467" spans="1:4" ht="27">
      <c r="A10467" s="408">
        <v>84651</v>
      </c>
      <c r="B10467" s="409" t="s">
        <v>288</v>
      </c>
      <c r="C10467" s="408" t="s">
        <v>42</v>
      </c>
      <c r="D10467" s="408">
        <v>8.44</v>
      </c>
    </row>
    <row r="10468" spans="1:4" ht="54">
      <c r="A10468" s="408">
        <v>88411</v>
      </c>
      <c r="B10468" s="409" t="s">
        <v>2093</v>
      </c>
      <c r="C10468" s="408" t="s">
        <v>42</v>
      </c>
      <c r="D10468" s="408">
        <v>1.68</v>
      </c>
    </row>
    <row r="10469" spans="1:4" ht="54">
      <c r="A10469" s="408">
        <v>88412</v>
      </c>
      <c r="B10469" s="409" t="s">
        <v>2094</v>
      </c>
      <c r="C10469" s="408" t="s">
        <v>42</v>
      </c>
      <c r="D10469" s="408">
        <v>1.19</v>
      </c>
    </row>
    <row r="10470" spans="1:4" ht="54">
      <c r="A10470" s="408">
        <v>88413</v>
      </c>
      <c r="B10470" s="409" t="s">
        <v>472</v>
      </c>
      <c r="C10470" s="408" t="s">
        <v>42</v>
      </c>
      <c r="D10470" s="408">
        <v>2.67</v>
      </c>
    </row>
    <row r="10471" spans="1:4" ht="54">
      <c r="A10471" s="408">
        <v>88414</v>
      </c>
      <c r="B10471" s="409" t="s">
        <v>473</v>
      </c>
      <c r="C10471" s="408" t="s">
        <v>42</v>
      </c>
      <c r="D10471" s="408">
        <v>2.99</v>
      </c>
    </row>
    <row r="10472" spans="1:4" ht="40.5">
      <c r="A10472" s="408">
        <v>88415</v>
      </c>
      <c r="B10472" s="409" t="s">
        <v>2095</v>
      </c>
      <c r="C10472" s="408" t="s">
        <v>42</v>
      </c>
      <c r="D10472" s="408">
        <v>1.84</v>
      </c>
    </row>
    <row r="10473" spans="1:4" ht="67.5">
      <c r="A10473" s="408">
        <v>88416</v>
      </c>
      <c r="B10473" s="409" t="s">
        <v>2096</v>
      </c>
      <c r="C10473" s="408" t="s">
        <v>42</v>
      </c>
      <c r="D10473" s="408">
        <v>13.45</v>
      </c>
    </row>
    <row r="10474" spans="1:4" ht="67.5">
      <c r="A10474" s="408">
        <v>88417</v>
      </c>
      <c r="B10474" s="409" t="s">
        <v>2097</v>
      </c>
      <c r="C10474" s="408" t="s">
        <v>42</v>
      </c>
      <c r="D10474" s="408">
        <v>11.72</v>
      </c>
    </row>
    <row r="10475" spans="1:4" ht="67.5">
      <c r="A10475" s="408">
        <v>88420</v>
      </c>
      <c r="B10475" s="409" t="s">
        <v>2098</v>
      </c>
      <c r="C10475" s="408" t="s">
        <v>42</v>
      </c>
      <c r="D10475" s="408">
        <v>16.97</v>
      </c>
    </row>
    <row r="10476" spans="1:4" ht="67.5">
      <c r="A10476" s="408">
        <v>88421</v>
      </c>
      <c r="B10476" s="409" t="s">
        <v>2099</v>
      </c>
      <c r="C10476" s="408" t="s">
        <v>42</v>
      </c>
      <c r="D10476" s="408">
        <v>18.079999999999998</v>
      </c>
    </row>
    <row r="10477" spans="1:4" ht="40.5">
      <c r="A10477" s="408">
        <v>88423</v>
      </c>
      <c r="B10477" s="409" t="s">
        <v>477</v>
      </c>
      <c r="C10477" s="408" t="s">
        <v>42</v>
      </c>
      <c r="D10477" s="408">
        <v>14</v>
      </c>
    </row>
    <row r="10478" spans="1:4" ht="67.5">
      <c r="A10478" s="408">
        <v>88424</v>
      </c>
      <c r="B10478" s="409" t="s">
        <v>2100</v>
      </c>
      <c r="C10478" s="408" t="s">
        <v>42</v>
      </c>
      <c r="D10478" s="408">
        <v>15.84</v>
      </c>
    </row>
    <row r="10479" spans="1:4" ht="67.5">
      <c r="A10479" s="408">
        <v>88426</v>
      </c>
      <c r="B10479" s="409" t="s">
        <v>2101</v>
      </c>
      <c r="C10479" s="408" t="s">
        <v>42</v>
      </c>
      <c r="D10479" s="408">
        <v>12.84</v>
      </c>
    </row>
    <row r="10480" spans="1:4" ht="67.5">
      <c r="A10480" s="408">
        <v>88428</v>
      </c>
      <c r="B10480" s="409" t="s">
        <v>2103</v>
      </c>
      <c r="C10480" s="408" t="s">
        <v>42</v>
      </c>
      <c r="D10480" s="408">
        <v>21.88</v>
      </c>
    </row>
    <row r="10481" spans="1:4" ht="67.5">
      <c r="A10481" s="408">
        <v>88429</v>
      </c>
      <c r="B10481" s="409" t="s">
        <v>2104</v>
      </c>
      <c r="C10481" s="408" t="s">
        <v>42</v>
      </c>
      <c r="D10481" s="408">
        <v>23.81</v>
      </c>
    </row>
    <row r="10482" spans="1:4" ht="54">
      <c r="A10482" s="408">
        <v>88431</v>
      </c>
      <c r="B10482" s="409" t="s">
        <v>480</v>
      </c>
      <c r="C10482" s="408" t="s">
        <v>42</v>
      </c>
      <c r="D10482" s="408">
        <v>16.79</v>
      </c>
    </row>
    <row r="10483" spans="1:4" ht="54">
      <c r="A10483" s="408">
        <v>88432</v>
      </c>
      <c r="B10483" s="409" t="s">
        <v>481</v>
      </c>
      <c r="C10483" s="408" t="s">
        <v>42</v>
      </c>
      <c r="D10483" s="408">
        <v>12.28</v>
      </c>
    </row>
    <row r="10484" spans="1:4" ht="27">
      <c r="A10484" s="408">
        <v>88482</v>
      </c>
      <c r="B10484" s="409" t="s">
        <v>489</v>
      </c>
      <c r="C10484" s="408" t="s">
        <v>42</v>
      </c>
      <c r="D10484" s="408">
        <v>2.1</v>
      </c>
    </row>
    <row r="10485" spans="1:4" ht="27">
      <c r="A10485" s="408">
        <v>88483</v>
      </c>
      <c r="B10485" s="409" t="s">
        <v>47</v>
      </c>
      <c r="C10485" s="408" t="s">
        <v>42</v>
      </c>
      <c r="D10485" s="408">
        <v>1.89</v>
      </c>
    </row>
    <row r="10486" spans="1:4" ht="27">
      <c r="A10486" s="408">
        <v>88484</v>
      </c>
      <c r="B10486" s="409" t="s">
        <v>490</v>
      </c>
      <c r="C10486" s="408" t="s">
        <v>42</v>
      </c>
      <c r="D10486" s="408">
        <v>1.86</v>
      </c>
    </row>
    <row r="10487" spans="1:4" ht="27">
      <c r="A10487" s="408">
        <v>88485</v>
      </c>
      <c r="B10487" s="409" t="s">
        <v>36</v>
      </c>
      <c r="C10487" s="408" t="s">
        <v>42</v>
      </c>
      <c r="D10487" s="408">
        <v>1.57</v>
      </c>
    </row>
    <row r="10488" spans="1:4" ht="40.5">
      <c r="A10488" s="408">
        <v>88486</v>
      </c>
      <c r="B10488" s="409" t="s">
        <v>491</v>
      </c>
      <c r="C10488" s="408" t="s">
        <v>42</v>
      </c>
      <c r="D10488" s="408">
        <v>8.86</v>
      </c>
    </row>
    <row r="10489" spans="1:4" ht="40.5">
      <c r="A10489" s="408">
        <v>88487</v>
      </c>
      <c r="B10489" s="409" t="s">
        <v>2111</v>
      </c>
      <c r="C10489" s="408" t="s">
        <v>42</v>
      </c>
      <c r="D10489" s="408">
        <v>7.92</v>
      </c>
    </row>
    <row r="10490" spans="1:4" ht="40.5">
      <c r="A10490" s="408">
        <v>88488</v>
      </c>
      <c r="B10490" s="409" t="s">
        <v>2112</v>
      </c>
      <c r="C10490" s="408" t="s">
        <v>42</v>
      </c>
      <c r="D10490" s="408">
        <v>11.37</v>
      </c>
    </row>
    <row r="10491" spans="1:4" ht="40.5">
      <c r="A10491" s="408">
        <v>88489</v>
      </c>
      <c r="B10491" s="409" t="s">
        <v>28</v>
      </c>
      <c r="C10491" s="408" t="s">
        <v>42</v>
      </c>
      <c r="D10491" s="408">
        <v>10.029999999999999</v>
      </c>
    </row>
    <row r="10492" spans="1:4" ht="40.5">
      <c r="A10492" s="408">
        <v>88490</v>
      </c>
      <c r="B10492" s="409" t="s">
        <v>2113</v>
      </c>
      <c r="C10492" s="408" t="s">
        <v>42</v>
      </c>
      <c r="D10492" s="408">
        <v>6.44</v>
      </c>
    </row>
    <row r="10493" spans="1:4" ht="40.5">
      <c r="A10493" s="408">
        <v>88491</v>
      </c>
      <c r="B10493" s="409" t="s">
        <v>2114</v>
      </c>
      <c r="C10493" s="408" t="s">
        <v>42</v>
      </c>
      <c r="D10493" s="408">
        <v>6.2</v>
      </c>
    </row>
    <row r="10494" spans="1:4" ht="40.5">
      <c r="A10494" s="408">
        <v>88492</v>
      </c>
      <c r="B10494" s="409" t="s">
        <v>2115</v>
      </c>
      <c r="C10494" s="408" t="s">
        <v>42</v>
      </c>
      <c r="D10494" s="408">
        <v>7.73</v>
      </c>
    </row>
    <row r="10495" spans="1:4" ht="40.5">
      <c r="A10495" s="408">
        <v>88493</v>
      </c>
      <c r="B10495" s="409" t="s">
        <v>2116</v>
      </c>
      <c r="C10495" s="408" t="s">
        <v>42</v>
      </c>
      <c r="D10495" s="408">
        <v>7.4</v>
      </c>
    </row>
    <row r="10496" spans="1:4" ht="27">
      <c r="A10496" s="408">
        <v>88494</v>
      </c>
      <c r="B10496" s="409" t="s">
        <v>492</v>
      </c>
      <c r="C10496" s="408" t="s">
        <v>42</v>
      </c>
      <c r="D10496" s="408">
        <v>13.91</v>
      </c>
    </row>
    <row r="10497" spans="1:4" ht="27">
      <c r="A10497" s="408">
        <v>88495</v>
      </c>
      <c r="B10497" s="409" t="s">
        <v>493</v>
      </c>
      <c r="C10497" s="408" t="s">
        <v>42</v>
      </c>
      <c r="D10497" s="408">
        <v>7.53</v>
      </c>
    </row>
    <row r="10498" spans="1:4" ht="27">
      <c r="A10498" s="408">
        <v>88496</v>
      </c>
      <c r="B10498" s="409" t="s">
        <v>494</v>
      </c>
      <c r="C10498" s="408" t="s">
        <v>42</v>
      </c>
      <c r="D10498" s="408">
        <v>18.88</v>
      </c>
    </row>
    <row r="10499" spans="1:4" ht="27">
      <c r="A10499" s="408">
        <v>88497</v>
      </c>
      <c r="B10499" s="409" t="s">
        <v>2117</v>
      </c>
      <c r="C10499" s="408" t="s">
        <v>42</v>
      </c>
      <c r="D10499" s="408">
        <v>10.34</v>
      </c>
    </row>
    <row r="10500" spans="1:4" ht="27">
      <c r="A10500" s="408">
        <v>95305</v>
      </c>
      <c r="B10500" s="409" t="s">
        <v>988</v>
      </c>
      <c r="C10500" s="408" t="s">
        <v>42</v>
      </c>
      <c r="D10500" s="408">
        <v>10.41</v>
      </c>
    </row>
    <row r="10501" spans="1:4" ht="27">
      <c r="A10501" s="408">
        <v>95306</v>
      </c>
      <c r="B10501" s="409" t="s">
        <v>989</v>
      </c>
      <c r="C10501" s="408" t="s">
        <v>42</v>
      </c>
      <c r="D10501" s="408">
        <v>12.11</v>
      </c>
    </row>
    <row r="10502" spans="1:4" ht="54">
      <c r="A10502" s="408">
        <v>95622</v>
      </c>
      <c r="B10502" s="409" t="s">
        <v>1000</v>
      </c>
      <c r="C10502" s="408" t="s">
        <v>42</v>
      </c>
      <c r="D10502" s="408">
        <v>10.16</v>
      </c>
    </row>
    <row r="10503" spans="1:4" ht="54">
      <c r="A10503" s="408">
        <v>95623</v>
      </c>
      <c r="B10503" s="409" t="s">
        <v>1001</v>
      </c>
      <c r="C10503" s="408" t="s">
        <v>42</v>
      </c>
      <c r="D10503" s="408">
        <v>7.8</v>
      </c>
    </row>
    <row r="10504" spans="1:4" ht="54">
      <c r="A10504" s="408">
        <v>95624</v>
      </c>
      <c r="B10504" s="409" t="s">
        <v>4660</v>
      </c>
      <c r="C10504" s="408" t="s">
        <v>42</v>
      </c>
      <c r="D10504" s="408">
        <v>14.99</v>
      </c>
    </row>
    <row r="10505" spans="1:4" ht="54">
      <c r="A10505" s="408">
        <v>95625</v>
      </c>
      <c r="B10505" s="409" t="s">
        <v>4661</v>
      </c>
      <c r="C10505" s="408" t="s">
        <v>42</v>
      </c>
      <c r="D10505" s="408">
        <v>16.510000000000002</v>
      </c>
    </row>
    <row r="10506" spans="1:4" ht="40.5">
      <c r="A10506" s="408">
        <v>95626</v>
      </c>
      <c r="B10506" s="409" t="s">
        <v>1002</v>
      </c>
      <c r="C10506" s="408" t="s">
        <v>42</v>
      </c>
      <c r="D10506" s="408">
        <v>10.94</v>
      </c>
    </row>
    <row r="10507" spans="1:4" ht="54">
      <c r="A10507" s="408">
        <v>96126</v>
      </c>
      <c r="B10507" s="409" t="s">
        <v>4815</v>
      </c>
      <c r="C10507" s="408" t="s">
        <v>42</v>
      </c>
      <c r="D10507" s="408">
        <v>12.42</v>
      </c>
    </row>
    <row r="10508" spans="1:4" ht="54">
      <c r="A10508" s="408">
        <v>96127</v>
      </c>
      <c r="B10508" s="409" t="s">
        <v>4816</v>
      </c>
      <c r="C10508" s="408" t="s">
        <v>42</v>
      </c>
      <c r="D10508" s="408">
        <v>9.4600000000000009</v>
      </c>
    </row>
    <row r="10509" spans="1:4" ht="54">
      <c r="A10509" s="408">
        <v>96128</v>
      </c>
      <c r="B10509" s="409" t="s">
        <v>4817</v>
      </c>
      <c r="C10509" s="408" t="s">
        <v>42</v>
      </c>
      <c r="D10509" s="408">
        <v>18.420000000000002</v>
      </c>
    </row>
    <row r="10510" spans="1:4" ht="54">
      <c r="A10510" s="408">
        <v>96129</v>
      </c>
      <c r="B10510" s="409" t="s">
        <v>4818</v>
      </c>
      <c r="C10510" s="408" t="s">
        <v>42</v>
      </c>
      <c r="D10510" s="408">
        <v>20.34</v>
      </c>
    </row>
    <row r="10511" spans="1:4" ht="40.5">
      <c r="A10511" s="408">
        <v>96130</v>
      </c>
      <c r="B10511" s="409" t="s">
        <v>4819</v>
      </c>
      <c r="C10511" s="408" t="s">
        <v>42</v>
      </c>
      <c r="D10511" s="408">
        <v>13.36</v>
      </c>
    </row>
    <row r="10512" spans="1:4" ht="54">
      <c r="A10512" s="408">
        <v>96131</v>
      </c>
      <c r="B10512" s="409" t="s">
        <v>4820</v>
      </c>
      <c r="C10512" s="408" t="s">
        <v>42</v>
      </c>
      <c r="D10512" s="408">
        <v>17.149999999999999</v>
      </c>
    </row>
    <row r="10513" spans="1:4" ht="54">
      <c r="A10513" s="408">
        <v>96132</v>
      </c>
      <c r="B10513" s="409" t="s">
        <v>4821</v>
      </c>
      <c r="C10513" s="408" t="s">
        <v>42</v>
      </c>
      <c r="D10513" s="408">
        <v>13.21</v>
      </c>
    </row>
    <row r="10514" spans="1:4" ht="54">
      <c r="A10514" s="408">
        <v>96133</v>
      </c>
      <c r="B10514" s="409" t="s">
        <v>4822</v>
      </c>
      <c r="C10514" s="408" t="s">
        <v>42</v>
      </c>
      <c r="D10514" s="408">
        <v>25.14</v>
      </c>
    </row>
    <row r="10515" spans="1:4" ht="54">
      <c r="A10515" s="408">
        <v>96134</v>
      </c>
      <c r="B10515" s="409" t="s">
        <v>4823</v>
      </c>
      <c r="C10515" s="408" t="s">
        <v>42</v>
      </c>
      <c r="D10515" s="408">
        <v>27.69</v>
      </c>
    </row>
    <row r="10516" spans="1:4" ht="40.5">
      <c r="A10516" s="408">
        <v>96135</v>
      </c>
      <c r="B10516" s="409" t="s">
        <v>4824</v>
      </c>
      <c r="C10516" s="408" t="s">
        <v>42</v>
      </c>
      <c r="D10516" s="408">
        <v>18.420000000000002</v>
      </c>
    </row>
    <row r="10517" spans="1:4" ht="13.5">
      <c r="A10517" s="408">
        <v>79460</v>
      </c>
      <c r="B10517" s="409" t="s">
        <v>204</v>
      </c>
      <c r="C10517" s="408" t="s">
        <v>42</v>
      </c>
      <c r="D10517" s="408">
        <v>37.82</v>
      </c>
    </row>
    <row r="10518" spans="1:4" ht="27">
      <c r="A10518" s="408">
        <v>79465</v>
      </c>
      <c r="B10518" s="409" t="s">
        <v>208</v>
      </c>
      <c r="C10518" s="408" t="s">
        <v>42</v>
      </c>
      <c r="D10518" s="408">
        <v>39.78</v>
      </c>
    </row>
    <row r="10519" spans="1:4" ht="13.5">
      <c r="A10519" s="408" t="s">
        <v>5615</v>
      </c>
      <c r="B10519" s="409" t="s">
        <v>1176</v>
      </c>
      <c r="C10519" s="408" t="s">
        <v>42</v>
      </c>
      <c r="D10519" s="408">
        <v>52.87</v>
      </c>
    </row>
    <row r="10520" spans="1:4" ht="27">
      <c r="A10520" s="408">
        <v>84647</v>
      </c>
      <c r="B10520" s="409" t="s">
        <v>287</v>
      </c>
      <c r="C10520" s="408" t="s">
        <v>42</v>
      </c>
      <c r="D10520" s="408">
        <v>118.45</v>
      </c>
    </row>
    <row r="10521" spans="1:4" ht="27">
      <c r="A10521" s="408">
        <v>84656</v>
      </c>
      <c r="B10521" s="409" t="s">
        <v>289</v>
      </c>
      <c r="C10521" s="408" t="s">
        <v>42</v>
      </c>
      <c r="D10521" s="408">
        <v>28.58</v>
      </c>
    </row>
    <row r="10522" spans="1:4" ht="27">
      <c r="A10522" s="408">
        <v>6082</v>
      </c>
      <c r="B10522" s="409" t="s">
        <v>89</v>
      </c>
      <c r="C10522" s="408" t="s">
        <v>42</v>
      </c>
      <c r="D10522" s="408">
        <v>14.51</v>
      </c>
    </row>
    <row r="10523" spans="1:4" ht="27">
      <c r="A10523" s="408">
        <v>40905</v>
      </c>
      <c r="B10523" s="409" t="s">
        <v>105</v>
      </c>
      <c r="C10523" s="408" t="s">
        <v>42</v>
      </c>
      <c r="D10523" s="408">
        <v>18.29</v>
      </c>
    </row>
    <row r="10524" spans="1:4" ht="27">
      <c r="A10524" s="408" t="s">
        <v>5178</v>
      </c>
      <c r="B10524" s="409" t="s">
        <v>1006</v>
      </c>
      <c r="C10524" s="408" t="s">
        <v>42</v>
      </c>
      <c r="D10524" s="408">
        <v>14.35</v>
      </c>
    </row>
    <row r="10525" spans="1:4" ht="40.5">
      <c r="A10525" s="408" t="s">
        <v>5483</v>
      </c>
      <c r="B10525" s="409" t="s">
        <v>1133</v>
      </c>
      <c r="C10525" s="408" t="s">
        <v>42</v>
      </c>
      <c r="D10525" s="408">
        <v>20.23</v>
      </c>
    </row>
    <row r="10526" spans="1:4" ht="40.5">
      <c r="A10526" s="408" t="s">
        <v>5484</v>
      </c>
      <c r="B10526" s="409" t="s">
        <v>5485</v>
      </c>
      <c r="C10526" s="408" t="s">
        <v>42</v>
      </c>
      <c r="D10526" s="408">
        <v>19.89</v>
      </c>
    </row>
    <row r="10527" spans="1:4" ht="40.5">
      <c r="A10527" s="408" t="s">
        <v>5486</v>
      </c>
      <c r="B10527" s="409" t="s">
        <v>5487</v>
      </c>
      <c r="C10527" s="408" t="s">
        <v>42</v>
      </c>
      <c r="D10527" s="408">
        <v>19.79</v>
      </c>
    </row>
    <row r="10528" spans="1:4" ht="13.5">
      <c r="A10528" s="408">
        <v>79463</v>
      </c>
      <c r="B10528" s="409" t="s">
        <v>206</v>
      </c>
      <c r="C10528" s="408" t="s">
        <v>42</v>
      </c>
      <c r="D10528" s="408">
        <v>12.29</v>
      </c>
    </row>
    <row r="10529" spans="1:4" ht="13.5">
      <c r="A10529" s="408">
        <v>79464</v>
      </c>
      <c r="B10529" s="409" t="s">
        <v>207</v>
      </c>
      <c r="C10529" s="408" t="s">
        <v>42</v>
      </c>
      <c r="D10529" s="408">
        <v>16.38</v>
      </c>
    </row>
    <row r="10530" spans="1:4" ht="27">
      <c r="A10530" s="408">
        <v>79466</v>
      </c>
      <c r="B10530" s="409" t="s">
        <v>209</v>
      </c>
      <c r="C10530" s="408" t="s">
        <v>42</v>
      </c>
      <c r="D10530" s="408">
        <v>15.74</v>
      </c>
    </row>
    <row r="10531" spans="1:4" ht="13.5">
      <c r="A10531" s="408" t="s">
        <v>5609</v>
      </c>
      <c r="B10531" s="409" t="s">
        <v>1172</v>
      </c>
      <c r="C10531" s="408" t="s">
        <v>42</v>
      </c>
      <c r="D10531" s="408">
        <v>20.28</v>
      </c>
    </row>
    <row r="10532" spans="1:4" ht="13.5">
      <c r="A10532" s="408">
        <v>84645</v>
      </c>
      <c r="B10532" s="409" t="s">
        <v>286</v>
      </c>
      <c r="C10532" s="408" t="s">
        <v>42</v>
      </c>
      <c r="D10532" s="408">
        <v>15.54</v>
      </c>
    </row>
    <row r="10533" spans="1:4" ht="13.5">
      <c r="A10533" s="408">
        <v>84657</v>
      </c>
      <c r="B10533" s="409" t="s">
        <v>290</v>
      </c>
      <c r="C10533" s="408" t="s">
        <v>42</v>
      </c>
      <c r="D10533" s="408">
        <v>8.1199999999999992</v>
      </c>
    </row>
    <row r="10534" spans="1:4" ht="27">
      <c r="A10534" s="408">
        <v>84659</v>
      </c>
      <c r="B10534" s="409" t="s">
        <v>291</v>
      </c>
      <c r="C10534" s="408" t="s">
        <v>42</v>
      </c>
      <c r="D10534" s="408">
        <v>13.41</v>
      </c>
    </row>
    <row r="10535" spans="1:4" ht="27">
      <c r="A10535" s="408">
        <v>84679</v>
      </c>
      <c r="B10535" s="409" t="s">
        <v>295</v>
      </c>
      <c r="C10535" s="408" t="s">
        <v>42</v>
      </c>
      <c r="D10535" s="408">
        <v>16.87</v>
      </c>
    </row>
    <row r="10536" spans="1:4" ht="27">
      <c r="A10536" s="408">
        <v>95464</v>
      </c>
      <c r="B10536" s="409" t="s">
        <v>990</v>
      </c>
      <c r="C10536" s="408" t="s">
        <v>42</v>
      </c>
      <c r="D10536" s="408">
        <v>18.36</v>
      </c>
    </row>
    <row r="10537" spans="1:4" ht="27">
      <c r="A10537" s="408">
        <v>73656</v>
      </c>
      <c r="B10537" s="409" t="s">
        <v>195</v>
      </c>
      <c r="C10537" s="408" t="s">
        <v>42</v>
      </c>
      <c r="D10537" s="408">
        <v>14.42</v>
      </c>
    </row>
    <row r="10538" spans="1:4" ht="40.5">
      <c r="A10538" s="408" t="s">
        <v>5238</v>
      </c>
      <c r="B10538" s="409" t="s">
        <v>5239</v>
      </c>
      <c r="C10538" s="408" t="s">
        <v>42</v>
      </c>
      <c r="D10538" s="408">
        <v>30.38</v>
      </c>
    </row>
    <row r="10539" spans="1:4" ht="40.5">
      <c r="A10539" s="408" t="s">
        <v>5351</v>
      </c>
      <c r="B10539" s="409" t="s">
        <v>1064</v>
      </c>
      <c r="C10539" s="408" t="s">
        <v>42</v>
      </c>
      <c r="D10539" s="408">
        <v>8.34</v>
      </c>
    </row>
    <row r="10540" spans="1:4" ht="27">
      <c r="A10540" s="408" t="s">
        <v>5398</v>
      </c>
      <c r="B10540" s="409" t="s">
        <v>1097</v>
      </c>
      <c r="C10540" s="408" t="s">
        <v>42</v>
      </c>
      <c r="D10540" s="408">
        <v>22.01</v>
      </c>
    </row>
    <row r="10541" spans="1:4" ht="27">
      <c r="A10541" s="408" t="s">
        <v>5399</v>
      </c>
      <c r="B10541" s="409" t="s">
        <v>1098</v>
      </c>
      <c r="C10541" s="408" t="s">
        <v>42</v>
      </c>
      <c r="D10541" s="408">
        <v>22.11</v>
      </c>
    </row>
    <row r="10542" spans="1:4" ht="27">
      <c r="A10542" s="408" t="s">
        <v>5400</v>
      </c>
      <c r="B10542" s="409" t="s">
        <v>1099</v>
      </c>
      <c r="C10542" s="408" t="s">
        <v>42</v>
      </c>
      <c r="D10542" s="408">
        <v>22.45</v>
      </c>
    </row>
    <row r="10543" spans="1:4" ht="27">
      <c r="A10543" s="408" t="s">
        <v>5481</v>
      </c>
      <c r="B10543" s="409" t="s">
        <v>1131</v>
      </c>
      <c r="C10543" s="408" t="s">
        <v>42</v>
      </c>
      <c r="D10543" s="408">
        <v>16.940000000000001</v>
      </c>
    </row>
    <row r="10544" spans="1:4" ht="27">
      <c r="A10544" s="408" t="s">
        <v>5482</v>
      </c>
      <c r="B10544" s="409" t="s">
        <v>1132</v>
      </c>
      <c r="C10544" s="408" t="s">
        <v>42</v>
      </c>
      <c r="D10544" s="408">
        <v>11.03</v>
      </c>
    </row>
    <row r="10545" spans="1:4" ht="67.5">
      <c r="A10545" s="408" t="s">
        <v>5557</v>
      </c>
      <c r="B10545" s="409" t="s">
        <v>5558</v>
      </c>
      <c r="C10545" s="408" t="s">
        <v>42</v>
      </c>
      <c r="D10545" s="408">
        <v>15.03</v>
      </c>
    </row>
    <row r="10546" spans="1:4" ht="40.5">
      <c r="A10546" s="408" t="s">
        <v>5610</v>
      </c>
      <c r="B10546" s="409" t="s">
        <v>1173</v>
      </c>
      <c r="C10546" s="408" t="s">
        <v>42</v>
      </c>
      <c r="D10546" s="408">
        <v>13.79</v>
      </c>
    </row>
    <row r="10547" spans="1:4" ht="54">
      <c r="A10547" s="408" t="s">
        <v>5611</v>
      </c>
      <c r="B10547" s="409" t="s">
        <v>5612</v>
      </c>
      <c r="C10547" s="408" t="s">
        <v>29</v>
      </c>
      <c r="D10547" s="408">
        <v>17.72</v>
      </c>
    </row>
    <row r="10548" spans="1:4" ht="27">
      <c r="A10548" s="408" t="s">
        <v>5616</v>
      </c>
      <c r="B10548" s="409" t="s">
        <v>1177</v>
      </c>
      <c r="C10548" s="408" t="s">
        <v>42</v>
      </c>
      <c r="D10548" s="408">
        <v>28.33</v>
      </c>
    </row>
    <row r="10549" spans="1:4" ht="40.5">
      <c r="A10549" s="408">
        <v>84660</v>
      </c>
      <c r="B10549" s="409" t="s">
        <v>292</v>
      </c>
      <c r="C10549" s="408" t="s">
        <v>42</v>
      </c>
      <c r="D10549" s="408">
        <v>5.82</v>
      </c>
    </row>
    <row r="10550" spans="1:4" ht="40.5">
      <c r="A10550" s="408">
        <v>84661</v>
      </c>
      <c r="B10550" s="409" t="s">
        <v>1601</v>
      </c>
      <c r="C10550" s="408" t="s">
        <v>42</v>
      </c>
      <c r="D10550" s="408">
        <v>14.31</v>
      </c>
    </row>
    <row r="10551" spans="1:4" ht="40.5">
      <c r="A10551" s="408">
        <v>84662</v>
      </c>
      <c r="B10551" s="409" t="s">
        <v>1602</v>
      </c>
      <c r="C10551" s="408" t="s">
        <v>42</v>
      </c>
      <c r="D10551" s="408">
        <v>22.6</v>
      </c>
    </row>
    <row r="10552" spans="1:4" ht="40.5">
      <c r="A10552" s="408">
        <v>95468</v>
      </c>
      <c r="B10552" s="409" t="s">
        <v>4617</v>
      </c>
      <c r="C10552" s="408" t="s">
        <v>42</v>
      </c>
      <c r="D10552" s="408">
        <v>33.07</v>
      </c>
    </row>
    <row r="10553" spans="1:4" ht="40.5">
      <c r="A10553" s="408">
        <v>41595</v>
      </c>
      <c r="B10553" s="409" t="s">
        <v>106</v>
      </c>
      <c r="C10553" s="408" t="s">
        <v>13</v>
      </c>
      <c r="D10553" s="408">
        <v>9.75</v>
      </c>
    </row>
    <row r="10554" spans="1:4" ht="27">
      <c r="A10554" s="408" t="s">
        <v>5435</v>
      </c>
      <c r="B10554" s="409" t="s">
        <v>1110</v>
      </c>
      <c r="C10554" s="408" t="s">
        <v>42</v>
      </c>
      <c r="D10554" s="408">
        <v>15.55</v>
      </c>
    </row>
    <row r="10555" spans="1:4" ht="27">
      <c r="A10555" s="408" t="s">
        <v>5602</v>
      </c>
      <c r="B10555" s="409" t="s">
        <v>1169</v>
      </c>
      <c r="C10555" s="408" t="s">
        <v>42</v>
      </c>
      <c r="D10555" s="408">
        <v>12.02</v>
      </c>
    </row>
    <row r="10556" spans="1:4" ht="40.5">
      <c r="A10556" s="408">
        <v>79467</v>
      </c>
      <c r="B10556" s="409" t="s">
        <v>1531</v>
      </c>
      <c r="C10556" s="408" t="s">
        <v>210</v>
      </c>
      <c r="D10556" s="408">
        <v>12.43</v>
      </c>
    </row>
    <row r="10557" spans="1:4" ht="27">
      <c r="A10557" s="408" t="s">
        <v>5613</v>
      </c>
      <c r="B10557" s="409" t="s">
        <v>1174</v>
      </c>
      <c r="C10557" s="408" t="s">
        <v>42</v>
      </c>
      <c r="D10557" s="408">
        <v>16.73</v>
      </c>
    </row>
    <row r="10558" spans="1:4" ht="40.5">
      <c r="A10558" s="408">
        <v>84663</v>
      </c>
      <c r="B10558" s="409" t="s">
        <v>1603</v>
      </c>
      <c r="C10558" s="408" t="s">
        <v>42</v>
      </c>
      <c r="D10558" s="408">
        <v>18.43</v>
      </c>
    </row>
    <row r="10559" spans="1:4" ht="27">
      <c r="A10559" s="408">
        <v>84665</v>
      </c>
      <c r="B10559" s="409" t="s">
        <v>293</v>
      </c>
      <c r="C10559" s="408" t="s">
        <v>42</v>
      </c>
      <c r="D10559" s="408">
        <v>16.68</v>
      </c>
    </row>
    <row r="10560" spans="1:4" ht="27">
      <c r="A10560" s="408">
        <v>84666</v>
      </c>
      <c r="B10560" s="409" t="s">
        <v>294</v>
      </c>
      <c r="C10560" s="408" t="s">
        <v>42</v>
      </c>
      <c r="D10560" s="408">
        <v>18.670000000000002</v>
      </c>
    </row>
    <row r="10561" spans="1:4" ht="27">
      <c r="A10561" s="408">
        <v>75889</v>
      </c>
      <c r="B10561" s="409" t="s">
        <v>203</v>
      </c>
      <c r="C10561" s="408" t="s">
        <v>42</v>
      </c>
      <c r="D10561" s="408">
        <v>16.57</v>
      </c>
    </row>
    <row r="10562" spans="1:4" ht="54">
      <c r="A10562" s="408">
        <v>72191</v>
      </c>
      <c r="B10562" s="409" t="s">
        <v>1476</v>
      </c>
      <c r="C10562" s="408" t="s">
        <v>42</v>
      </c>
      <c r="D10562" s="408">
        <v>72.239999999999995</v>
      </c>
    </row>
    <row r="10563" spans="1:4" ht="40.5">
      <c r="A10563" s="408">
        <v>72192</v>
      </c>
      <c r="B10563" s="409" t="s">
        <v>1477</v>
      </c>
      <c r="C10563" s="408" t="s">
        <v>42</v>
      </c>
      <c r="D10563" s="408">
        <v>19.899999999999999</v>
      </c>
    </row>
    <row r="10564" spans="1:4" ht="40.5">
      <c r="A10564" s="408">
        <v>72193</v>
      </c>
      <c r="B10564" s="409" t="s">
        <v>1478</v>
      </c>
      <c r="C10564" s="408" t="s">
        <v>42</v>
      </c>
      <c r="D10564" s="408">
        <v>54.19</v>
      </c>
    </row>
    <row r="10565" spans="1:4" ht="54">
      <c r="A10565" s="408">
        <v>73655</v>
      </c>
      <c r="B10565" s="409" t="s">
        <v>1525</v>
      </c>
      <c r="C10565" s="408" t="s">
        <v>42</v>
      </c>
      <c r="D10565" s="408">
        <v>132.57</v>
      </c>
    </row>
    <row r="10566" spans="1:4" ht="40.5">
      <c r="A10566" s="408" t="s">
        <v>5169</v>
      </c>
      <c r="B10566" s="409" t="s">
        <v>5170</v>
      </c>
      <c r="C10566" s="408" t="s">
        <v>42</v>
      </c>
      <c r="D10566" s="408">
        <v>158.61000000000001</v>
      </c>
    </row>
    <row r="10567" spans="1:4" ht="27">
      <c r="A10567" s="408">
        <v>84181</v>
      </c>
      <c r="B10567" s="409" t="s">
        <v>282</v>
      </c>
      <c r="C10567" s="408" t="s">
        <v>42</v>
      </c>
      <c r="D10567" s="408">
        <v>129.13999999999999</v>
      </c>
    </row>
    <row r="10568" spans="1:4" ht="67.5">
      <c r="A10568" s="408">
        <v>87246</v>
      </c>
      <c r="B10568" s="409" t="s">
        <v>1674</v>
      </c>
      <c r="C10568" s="408" t="s">
        <v>42</v>
      </c>
      <c r="D10568" s="408">
        <v>38.36</v>
      </c>
    </row>
    <row r="10569" spans="1:4" ht="67.5">
      <c r="A10569" s="408">
        <v>87247</v>
      </c>
      <c r="B10569" s="409" t="s">
        <v>1675</v>
      </c>
      <c r="C10569" s="408" t="s">
        <v>42</v>
      </c>
      <c r="D10569" s="408">
        <v>33.29</v>
      </c>
    </row>
    <row r="10570" spans="1:4" ht="67.5">
      <c r="A10570" s="408">
        <v>87248</v>
      </c>
      <c r="B10570" s="409" t="s">
        <v>1676</v>
      </c>
      <c r="C10570" s="408" t="s">
        <v>42</v>
      </c>
      <c r="D10570" s="408">
        <v>29.08</v>
      </c>
    </row>
    <row r="10571" spans="1:4" ht="67.5">
      <c r="A10571" s="408">
        <v>87249</v>
      </c>
      <c r="B10571" s="409" t="s">
        <v>1677</v>
      </c>
      <c r="C10571" s="408" t="s">
        <v>42</v>
      </c>
      <c r="D10571" s="408">
        <v>43.26</v>
      </c>
    </row>
    <row r="10572" spans="1:4" ht="67.5">
      <c r="A10572" s="408">
        <v>87250</v>
      </c>
      <c r="B10572" s="409" t="s">
        <v>1678</v>
      </c>
      <c r="C10572" s="408" t="s">
        <v>42</v>
      </c>
      <c r="D10572" s="408">
        <v>35.22</v>
      </c>
    </row>
    <row r="10573" spans="1:4" ht="67.5">
      <c r="A10573" s="408">
        <v>87251</v>
      </c>
      <c r="B10573" s="409" t="s">
        <v>1679</v>
      </c>
      <c r="C10573" s="408" t="s">
        <v>42</v>
      </c>
      <c r="D10573" s="408">
        <v>29.96</v>
      </c>
    </row>
    <row r="10574" spans="1:4" ht="67.5">
      <c r="A10574" s="408">
        <v>87255</v>
      </c>
      <c r="B10574" s="409" t="s">
        <v>1680</v>
      </c>
      <c r="C10574" s="408" t="s">
        <v>42</v>
      </c>
      <c r="D10574" s="408">
        <v>68.08</v>
      </c>
    </row>
    <row r="10575" spans="1:4" ht="67.5">
      <c r="A10575" s="408">
        <v>87256</v>
      </c>
      <c r="B10575" s="409" t="s">
        <v>1681</v>
      </c>
      <c r="C10575" s="408" t="s">
        <v>42</v>
      </c>
      <c r="D10575" s="408">
        <v>58.57</v>
      </c>
    </row>
    <row r="10576" spans="1:4" ht="67.5">
      <c r="A10576" s="408">
        <v>87257</v>
      </c>
      <c r="B10576" s="409" t="s">
        <v>1682</v>
      </c>
      <c r="C10576" s="408" t="s">
        <v>42</v>
      </c>
      <c r="D10576" s="408">
        <v>52.44</v>
      </c>
    </row>
    <row r="10577" spans="1:4" ht="54">
      <c r="A10577" s="408">
        <v>87258</v>
      </c>
      <c r="B10577" s="409" t="s">
        <v>1683</v>
      </c>
      <c r="C10577" s="408" t="s">
        <v>42</v>
      </c>
      <c r="D10577" s="408">
        <v>91.16</v>
      </c>
    </row>
    <row r="10578" spans="1:4" ht="54">
      <c r="A10578" s="408">
        <v>87259</v>
      </c>
      <c r="B10578" s="409" t="s">
        <v>1684</v>
      </c>
      <c r="C10578" s="408" t="s">
        <v>42</v>
      </c>
      <c r="D10578" s="408">
        <v>82.17</v>
      </c>
    </row>
    <row r="10579" spans="1:4" ht="54">
      <c r="A10579" s="408">
        <v>87260</v>
      </c>
      <c r="B10579" s="409" t="s">
        <v>1685</v>
      </c>
      <c r="C10579" s="408" t="s">
        <v>42</v>
      </c>
      <c r="D10579" s="408">
        <v>76.790000000000006</v>
      </c>
    </row>
    <row r="10580" spans="1:4" ht="54">
      <c r="A10580" s="408">
        <v>87261</v>
      </c>
      <c r="B10580" s="409" t="s">
        <v>1686</v>
      </c>
      <c r="C10580" s="408" t="s">
        <v>42</v>
      </c>
      <c r="D10580" s="408">
        <v>104.11</v>
      </c>
    </row>
    <row r="10581" spans="1:4" ht="54">
      <c r="A10581" s="408">
        <v>87262</v>
      </c>
      <c r="B10581" s="409" t="s">
        <v>1687</v>
      </c>
      <c r="C10581" s="408" t="s">
        <v>42</v>
      </c>
      <c r="D10581" s="408">
        <v>93.76</v>
      </c>
    </row>
    <row r="10582" spans="1:4" ht="54">
      <c r="A10582" s="408">
        <v>87263</v>
      </c>
      <c r="B10582" s="409" t="s">
        <v>1688</v>
      </c>
      <c r="C10582" s="408" t="s">
        <v>42</v>
      </c>
      <c r="D10582" s="408">
        <v>87.42</v>
      </c>
    </row>
    <row r="10583" spans="1:4" ht="67.5">
      <c r="A10583" s="408">
        <v>89046</v>
      </c>
      <c r="B10583" s="409" t="s">
        <v>2191</v>
      </c>
      <c r="C10583" s="408" t="s">
        <v>42</v>
      </c>
      <c r="D10583" s="408">
        <v>33.03</v>
      </c>
    </row>
    <row r="10584" spans="1:4" ht="81">
      <c r="A10584" s="408">
        <v>89171</v>
      </c>
      <c r="B10584" s="409" t="s">
        <v>2201</v>
      </c>
      <c r="C10584" s="408" t="s">
        <v>42</v>
      </c>
      <c r="D10584" s="408">
        <v>31</v>
      </c>
    </row>
    <row r="10585" spans="1:4" ht="67.5">
      <c r="A10585" s="408">
        <v>93389</v>
      </c>
      <c r="B10585" s="409" t="s">
        <v>4022</v>
      </c>
      <c r="C10585" s="408" t="s">
        <v>42</v>
      </c>
      <c r="D10585" s="408">
        <v>35.049999999999997</v>
      </c>
    </row>
    <row r="10586" spans="1:4" ht="67.5">
      <c r="A10586" s="408">
        <v>93390</v>
      </c>
      <c r="B10586" s="409" t="s">
        <v>4023</v>
      </c>
      <c r="C10586" s="408" t="s">
        <v>42</v>
      </c>
      <c r="D10586" s="408">
        <v>30.05</v>
      </c>
    </row>
    <row r="10587" spans="1:4" ht="67.5">
      <c r="A10587" s="408">
        <v>93391</v>
      </c>
      <c r="B10587" s="409" t="s">
        <v>4024</v>
      </c>
      <c r="C10587" s="408" t="s">
        <v>42</v>
      </c>
      <c r="D10587" s="408">
        <v>25.84</v>
      </c>
    </row>
    <row r="10588" spans="1:4" ht="40.5">
      <c r="A10588" s="408" t="s">
        <v>5179</v>
      </c>
      <c r="B10588" s="409" t="s">
        <v>1007</v>
      </c>
      <c r="C10588" s="408" t="s">
        <v>42</v>
      </c>
      <c r="D10588" s="408">
        <v>203.37</v>
      </c>
    </row>
    <row r="10589" spans="1:4" ht="40.5">
      <c r="A10589" s="408" t="s">
        <v>5397</v>
      </c>
      <c r="B10589" s="409" t="s">
        <v>1096</v>
      </c>
      <c r="C10589" s="408" t="s">
        <v>42</v>
      </c>
      <c r="D10589" s="408">
        <v>42.31</v>
      </c>
    </row>
    <row r="10590" spans="1:4" ht="40.5">
      <c r="A10590" s="408">
        <v>84183</v>
      </c>
      <c r="B10590" s="409" t="s">
        <v>283</v>
      </c>
      <c r="C10590" s="408" t="s">
        <v>42</v>
      </c>
      <c r="D10590" s="408">
        <v>143.51</v>
      </c>
    </row>
    <row r="10591" spans="1:4" ht="40.5">
      <c r="A10591" s="408">
        <v>98670</v>
      </c>
      <c r="B10591" s="409" t="s">
        <v>6380</v>
      </c>
      <c r="C10591" s="408" t="s">
        <v>42</v>
      </c>
      <c r="D10591" s="408">
        <v>125.42</v>
      </c>
    </row>
    <row r="10592" spans="1:4" ht="27">
      <c r="A10592" s="408">
        <v>98671</v>
      </c>
      <c r="B10592" s="409" t="s">
        <v>6381</v>
      </c>
      <c r="C10592" s="408" t="s">
        <v>42</v>
      </c>
      <c r="D10592" s="408">
        <v>286.47000000000003</v>
      </c>
    </row>
    <row r="10593" spans="1:4" ht="27">
      <c r="A10593" s="408">
        <v>98672</v>
      </c>
      <c r="B10593" s="409" t="s">
        <v>6382</v>
      </c>
      <c r="C10593" s="408" t="s">
        <v>42</v>
      </c>
      <c r="D10593" s="408">
        <v>401.29</v>
      </c>
    </row>
    <row r="10594" spans="1:4" ht="40.5">
      <c r="A10594" s="408">
        <v>98673</v>
      </c>
      <c r="B10594" s="409" t="s">
        <v>6383</v>
      </c>
      <c r="C10594" s="408" t="s">
        <v>42</v>
      </c>
      <c r="D10594" s="408">
        <v>128.13</v>
      </c>
    </row>
    <row r="10595" spans="1:4" ht="54">
      <c r="A10595" s="408">
        <v>98679</v>
      </c>
      <c r="B10595" s="409" t="s">
        <v>6384</v>
      </c>
      <c r="C10595" s="408" t="s">
        <v>42</v>
      </c>
      <c r="D10595" s="408">
        <v>24.58</v>
      </c>
    </row>
    <row r="10596" spans="1:4" ht="54">
      <c r="A10596" s="408">
        <v>98680</v>
      </c>
      <c r="B10596" s="409" t="s">
        <v>6385</v>
      </c>
      <c r="C10596" s="408" t="s">
        <v>42</v>
      </c>
      <c r="D10596" s="408">
        <v>30.85</v>
      </c>
    </row>
    <row r="10597" spans="1:4" ht="54">
      <c r="A10597" s="408">
        <v>98681</v>
      </c>
      <c r="B10597" s="409" t="s">
        <v>6386</v>
      </c>
      <c r="C10597" s="408" t="s">
        <v>42</v>
      </c>
      <c r="D10597" s="408">
        <v>22.89</v>
      </c>
    </row>
    <row r="10598" spans="1:4" ht="54">
      <c r="A10598" s="408">
        <v>98682</v>
      </c>
      <c r="B10598" s="409" t="s">
        <v>6387</v>
      </c>
      <c r="C10598" s="408" t="s">
        <v>42</v>
      </c>
      <c r="D10598" s="408">
        <v>29.15</v>
      </c>
    </row>
    <row r="10599" spans="1:4" ht="27">
      <c r="A10599" s="408">
        <v>98685</v>
      </c>
      <c r="B10599" s="409" t="s">
        <v>6388</v>
      </c>
      <c r="C10599" s="408" t="s">
        <v>13</v>
      </c>
      <c r="D10599" s="408">
        <v>52.12</v>
      </c>
    </row>
    <row r="10600" spans="1:4" ht="27">
      <c r="A10600" s="408">
        <v>98686</v>
      </c>
      <c r="B10600" s="409" t="s">
        <v>6389</v>
      </c>
      <c r="C10600" s="408" t="s">
        <v>13</v>
      </c>
      <c r="D10600" s="408">
        <v>29.08</v>
      </c>
    </row>
    <row r="10601" spans="1:4" ht="27">
      <c r="A10601" s="408">
        <v>98688</v>
      </c>
      <c r="B10601" s="409" t="s">
        <v>6390</v>
      </c>
      <c r="C10601" s="408" t="s">
        <v>13</v>
      </c>
      <c r="D10601" s="408">
        <v>31.51</v>
      </c>
    </row>
    <row r="10602" spans="1:4" ht="27">
      <c r="A10602" s="408">
        <v>98689</v>
      </c>
      <c r="B10602" s="409" t="s">
        <v>6391</v>
      </c>
      <c r="C10602" s="408" t="s">
        <v>13</v>
      </c>
      <c r="D10602" s="408">
        <v>74.27</v>
      </c>
    </row>
    <row r="10603" spans="1:4" ht="40.5">
      <c r="A10603" s="408">
        <v>72187</v>
      </c>
      <c r="B10603" s="409" t="s">
        <v>123</v>
      </c>
      <c r="C10603" s="408" t="s">
        <v>42</v>
      </c>
      <c r="D10603" s="408">
        <v>167.28</v>
      </c>
    </row>
    <row r="10604" spans="1:4" ht="40.5">
      <c r="A10604" s="408">
        <v>72188</v>
      </c>
      <c r="B10604" s="409" t="s">
        <v>1475</v>
      </c>
      <c r="C10604" s="408" t="s">
        <v>42</v>
      </c>
      <c r="D10604" s="408">
        <v>167.28</v>
      </c>
    </row>
    <row r="10605" spans="1:4" ht="27">
      <c r="A10605" s="408" t="s">
        <v>5374</v>
      </c>
      <c r="B10605" s="409" t="s">
        <v>1077</v>
      </c>
      <c r="C10605" s="408" t="s">
        <v>42</v>
      </c>
      <c r="D10605" s="408">
        <v>150.47</v>
      </c>
    </row>
    <row r="10606" spans="1:4" ht="27">
      <c r="A10606" s="408">
        <v>84186</v>
      </c>
      <c r="B10606" s="409" t="s">
        <v>284</v>
      </c>
      <c r="C10606" s="408" t="s">
        <v>42</v>
      </c>
      <c r="D10606" s="408">
        <v>64.069999999999993</v>
      </c>
    </row>
    <row r="10607" spans="1:4" ht="27">
      <c r="A10607" s="408">
        <v>84187</v>
      </c>
      <c r="B10607" s="409" t="s">
        <v>285</v>
      </c>
      <c r="C10607" s="408" t="s">
        <v>42</v>
      </c>
      <c r="D10607" s="408">
        <v>10.99</v>
      </c>
    </row>
    <row r="10608" spans="1:4" ht="54">
      <c r="A10608" s="408">
        <v>72136</v>
      </c>
      <c r="B10608" s="409" t="s">
        <v>121</v>
      </c>
      <c r="C10608" s="408" t="s">
        <v>42</v>
      </c>
      <c r="D10608" s="408">
        <v>75.16</v>
      </c>
    </row>
    <row r="10609" spans="1:4" ht="54">
      <c r="A10609" s="408">
        <v>72137</v>
      </c>
      <c r="B10609" s="409" t="s">
        <v>1466</v>
      </c>
      <c r="C10609" s="408" t="s">
        <v>42</v>
      </c>
      <c r="D10609" s="408">
        <v>89.13</v>
      </c>
    </row>
    <row r="10610" spans="1:4" ht="27">
      <c r="A10610" s="408">
        <v>72815</v>
      </c>
      <c r="B10610" s="409" t="s">
        <v>161</v>
      </c>
      <c r="C10610" s="408" t="s">
        <v>42</v>
      </c>
      <c r="D10610" s="408">
        <v>42.6</v>
      </c>
    </row>
    <row r="10611" spans="1:4" ht="40.5">
      <c r="A10611" s="408">
        <v>84191</v>
      </c>
      <c r="B10611" s="409" t="s">
        <v>1599</v>
      </c>
      <c r="C10611" s="408" t="s">
        <v>42</v>
      </c>
      <c r="D10611" s="408">
        <v>96.08</v>
      </c>
    </row>
    <row r="10612" spans="1:4" ht="40.5">
      <c r="A10612" s="408" t="s">
        <v>5500</v>
      </c>
      <c r="B10612" s="409" t="s">
        <v>5501</v>
      </c>
      <c r="C10612" s="408" t="s">
        <v>13</v>
      </c>
      <c r="D10612" s="408">
        <v>34.119999999999997</v>
      </c>
    </row>
    <row r="10613" spans="1:4" ht="27">
      <c r="A10613" s="408">
        <v>98695</v>
      </c>
      <c r="B10613" s="409" t="s">
        <v>6392</v>
      </c>
      <c r="C10613" s="408" t="s">
        <v>13</v>
      </c>
      <c r="D10613" s="408">
        <v>70.790000000000006</v>
      </c>
    </row>
    <row r="10614" spans="1:4" ht="27">
      <c r="A10614" s="408">
        <v>98697</v>
      </c>
      <c r="B10614" s="409" t="s">
        <v>6393</v>
      </c>
      <c r="C10614" s="408" t="s">
        <v>13</v>
      </c>
      <c r="D10614" s="408">
        <v>46.96</v>
      </c>
    </row>
    <row r="10615" spans="1:4" ht="27">
      <c r="A10615" s="408" t="s">
        <v>5382</v>
      </c>
      <c r="B10615" s="409" t="s">
        <v>1085</v>
      </c>
      <c r="C10615" s="408" t="s">
        <v>13</v>
      </c>
      <c r="D10615" s="408">
        <v>15.76</v>
      </c>
    </row>
    <row r="10616" spans="1:4" ht="27">
      <c r="A10616" s="408">
        <v>84162</v>
      </c>
      <c r="B10616" s="409" t="s">
        <v>279</v>
      </c>
      <c r="C10616" s="408" t="s">
        <v>13</v>
      </c>
      <c r="D10616" s="408">
        <v>16.850000000000001</v>
      </c>
    </row>
    <row r="10617" spans="1:4" ht="40.5">
      <c r="A10617" s="408">
        <v>88648</v>
      </c>
      <c r="B10617" s="409" t="s">
        <v>2128</v>
      </c>
      <c r="C10617" s="408" t="s">
        <v>13</v>
      </c>
      <c r="D10617" s="408">
        <v>4.55</v>
      </c>
    </row>
    <row r="10618" spans="1:4" ht="40.5">
      <c r="A10618" s="408">
        <v>88649</v>
      </c>
      <c r="B10618" s="409" t="s">
        <v>2129</v>
      </c>
      <c r="C10618" s="408" t="s">
        <v>13</v>
      </c>
      <c r="D10618" s="408">
        <v>5.0999999999999996</v>
      </c>
    </row>
    <row r="10619" spans="1:4" ht="40.5">
      <c r="A10619" s="408">
        <v>88650</v>
      </c>
      <c r="B10619" s="409" t="s">
        <v>2130</v>
      </c>
      <c r="C10619" s="408" t="s">
        <v>13</v>
      </c>
      <c r="D10619" s="408">
        <v>9.48</v>
      </c>
    </row>
    <row r="10620" spans="1:4" ht="54">
      <c r="A10620" s="408">
        <v>96467</v>
      </c>
      <c r="B10620" s="409" t="s">
        <v>4900</v>
      </c>
      <c r="C10620" s="408" t="s">
        <v>13</v>
      </c>
      <c r="D10620" s="408">
        <v>4.17</v>
      </c>
    </row>
    <row r="10621" spans="1:4" ht="13.5">
      <c r="A10621" s="408" t="s">
        <v>5298</v>
      </c>
      <c r="B10621" s="409" t="s">
        <v>1055</v>
      </c>
      <c r="C10621" s="408" t="s">
        <v>13</v>
      </c>
      <c r="D10621" s="408">
        <v>22.94</v>
      </c>
    </row>
    <row r="10622" spans="1:4" ht="40.5">
      <c r="A10622" s="408">
        <v>84168</v>
      </c>
      <c r="B10622" s="409" t="s">
        <v>280</v>
      </c>
      <c r="C10622" s="408" t="s">
        <v>13</v>
      </c>
      <c r="D10622" s="408">
        <v>18.91</v>
      </c>
    </row>
    <row r="10623" spans="1:4" ht="40.5">
      <c r="A10623" s="408">
        <v>68325</v>
      </c>
      <c r="B10623" s="409" t="s">
        <v>1453</v>
      </c>
      <c r="C10623" s="408" t="s">
        <v>42</v>
      </c>
      <c r="D10623" s="408">
        <v>42.41</v>
      </c>
    </row>
    <row r="10624" spans="1:4" ht="40.5">
      <c r="A10624" s="408">
        <v>68333</v>
      </c>
      <c r="B10624" s="409" t="s">
        <v>1454</v>
      </c>
      <c r="C10624" s="408" t="s">
        <v>42</v>
      </c>
      <c r="D10624" s="408">
        <v>42.69</v>
      </c>
    </row>
    <row r="10625" spans="1:4" ht="40.5">
      <c r="A10625" s="408">
        <v>72183</v>
      </c>
      <c r="B10625" s="409" t="s">
        <v>1474</v>
      </c>
      <c r="C10625" s="408" t="s">
        <v>42</v>
      </c>
      <c r="D10625" s="408">
        <v>75.52</v>
      </c>
    </row>
    <row r="10626" spans="1:4" ht="27">
      <c r="A10626" s="408">
        <v>84175</v>
      </c>
      <c r="B10626" s="409" t="s">
        <v>1598</v>
      </c>
      <c r="C10626" s="408" t="s">
        <v>13</v>
      </c>
      <c r="D10626" s="408">
        <v>11.05</v>
      </c>
    </row>
    <row r="10627" spans="1:4" ht="40.5">
      <c r="A10627" s="408">
        <v>84176</v>
      </c>
      <c r="B10627" s="409" t="s">
        <v>281</v>
      </c>
      <c r="C10627" s="408" t="s">
        <v>13</v>
      </c>
      <c r="D10627" s="408">
        <v>20.309999999999999</v>
      </c>
    </row>
    <row r="10628" spans="1:4" ht="54">
      <c r="A10628" s="408">
        <v>94990</v>
      </c>
      <c r="B10628" s="409" t="s">
        <v>4431</v>
      </c>
      <c r="C10628" s="408" t="s">
        <v>27</v>
      </c>
      <c r="D10628" s="408">
        <v>535.89</v>
      </c>
    </row>
    <row r="10629" spans="1:4" ht="54">
      <c r="A10629" s="408">
        <v>94991</v>
      </c>
      <c r="B10629" s="409" t="s">
        <v>975</v>
      </c>
      <c r="C10629" s="408" t="s">
        <v>27</v>
      </c>
      <c r="D10629" s="408">
        <v>481.53</v>
      </c>
    </row>
    <row r="10630" spans="1:4" ht="67.5">
      <c r="A10630" s="408">
        <v>94992</v>
      </c>
      <c r="B10630" s="409" t="s">
        <v>4432</v>
      </c>
      <c r="C10630" s="408" t="s">
        <v>42</v>
      </c>
      <c r="D10630" s="408">
        <v>57.98</v>
      </c>
    </row>
    <row r="10631" spans="1:4" ht="54">
      <c r="A10631" s="408">
        <v>94993</v>
      </c>
      <c r="B10631" s="409" t="s">
        <v>4433</v>
      </c>
      <c r="C10631" s="408" t="s">
        <v>42</v>
      </c>
      <c r="D10631" s="408">
        <v>54.72</v>
      </c>
    </row>
    <row r="10632" spans="1:4" ht="67.5">
      <c r="A10632" s="408">
        <v>94994</v>
      </c>
      <c r="B10632" s="409" t="s">
        <v>4434</v>
      </c>
      <c r="C10632" s="408" t="s">
        <v>42</v>
      </c>
      <c r="D10632" s="408">
        <v>69.59</v>
      </c>
    </row>
    <row r="10633" spans="1:4" ht="54">
      <c r="A10633" s="408">
        <v>94995</v>
      </c>
      <c r="B10633" s="409" t="s">
        <v>4435</v>
      </c>
      <c r="C10633" s="408" t="s">
        <v>42</v>
      </c>
      <c r="D10633" s="408">
        <v>65.23</v>
      </c>
    </row>
    <row r="10634" spans="1:4" ht="67.5">
      <c r="A10634" s="408">
        <v>94996</v>
      </c>
      <c r="B10634" s="409" t="s">
        <v>4436</v>
      </c>
      <c r="C10634" s="408" t="s">
        <v>42</v>
      </c>
      <c r="D10634" s="408">
        <v>80.53</v>
      </c>
    </row>
    <row r="10635" spans="1:4" ht="54">
      <c r="A10635" s="408">
        <v>94997</v>
      </c>
      <c r="B10635" s="409" t="s">
        <v>4437</v>
      </c>
      <c r="C10635" s="408" t="s">
        <v>42</v>
      </c>
      <c r="D10635" s="408">
        <v>75.09</v>
      </c>
    </row>
    <row r="10636" spans="1:4" ht="67.5">
      <c r="A10636" s="408">
        <v>94998</v>
      </c>
      <c r="B10636" s="409" t="s">
        <v>4438</v>
      </c>
      <c r="C10636" s="408" t="s">
        <v>42</v>
      </c>
      <c r="D10636" s="408">
        <v>91.23</v>
      </c>
    </row>
    <row r="10637" spans="1:4" ht="54">
      <c r="A10637" s="408">
        <v>94999</v>
      </c>
      <c r="B10637" s="409" t="s">
        <v>4439</v>
      </c>
      <c r="C10637" s="408" t="s">
        <v>42</v>
      </c>
      <c r="D10637" s="408">
        <v>84.7</v>
      </c>
    </row>
    <row r="10638" spans="1:4" ht="67.5">
      <c r="A10638" s="408">
        <v>87620</v>
      </c>
      <c r="B10638" s="409" t="s">
        <v>1934</v>
      </c>
      <c r="C10638" s="408" t="s">
        <v>42</v>
      </c>
      <c r="D10638" s="408">
        <v>24.14</v>
      </c>
    </row>
    <row r="10639" spans="1:4" ht="54">
      <c r="A10639" s="408">
        <v>87622</v>
      </c>
      <c r="B10639" s="409" t="s">
        <v>1935</v>
      </c>
      <c r="C10639" s="408" t="s">
        <v>42</v>
      </c>
      <c r="D10639" s="408">
        <v>27.08</v>
      </c>
    </row>
    <row r="10640" spans="1:4" ht="54">
      <c r="A10640" s="408">
        <v>87623</v>
      </c>
      <c r="B10640" s="409" t="s">
        <v>1936</v>
      </c>
      <c r="C10640" s="408" t="s">
        <v>42</v>
      </c>
      <c r="D10640" s="408">
        <v>55</v>
      </c>
    </row>
    <row r="10641" spans="1:4" ht="54">
      <c r="A10641" s="408">
        <v>87624</v>
      </c>
      <c r="B10641" s="409" t="s">
        <v>1937</v>
      </c>
      <c r="C10641" s="408" t="s">
        <v>42</v>
      </c>
      <c r="D10641" s="408">
        <v>60.33</v>
      </c>
    </row>
    <row r="10642" spans="1:4" ht="67.5">
      <c r="A10642" s="408">
        <v>87630</v>
      </c>
      <c r="B10642" s="409" t="s">
        <v>1938</v>
      </c>
      <c r="C10642" s="408" t="s">
        <v>42</v>
      </c>
      <c r="D10642" s="408">
        <v>29.92</v>
      </c>
    </row>
    <row r="10643" spans="1:4" ht="54">
      <c r="A10643" s="408">
        <v>87632</v>
      </c>
      <c r="B10643" s="409" t="s">
        <v>1939</v>
      </c>
      <c r="C10643" s="408" t="s">
        <v>42</v>
      </c>
      <c r="D10643" s="408">
        <v>34</v>
      </c>
    </row>
    <row r="10644" spans="1:4" ht="54">
      <c r="A10644" s="408">
        <v>87633</v>
      </c>
      <c r="B10644" s="409" t="s">
        <v>1940</v>
      </c>
      <c r="C10644" s="408" t="s">
        <v>42</v>
      </c>
      <c r="D10644" s="408">
        <v>72.819999999999993</v>
      </c>
    </row>
    <row r="10645" spans="1:4" ht="54">
      <c r="A10645" s="408">
        <v>87634</v>
      </c>
      <c r="B10645" s="409" t="s">
        <v>1941</v>
      </c>
      <c r="C10645" s="408" t="s">
        <v>42</v>
      </c>
      <c r="D10645" s="408">
        <v>80.23</v>
      </c>
    </row>
    <row r="10646" spans="1:4" ht="67.5">
      <c r="A10646" s="408">
        <v>87640</v>
      </c>
      <c r="B10646" s="409" t="s">
        <v>1942</v>
      </c>
      <c r="C10646" s="408" t="s">
        <v>42</v>
      </c>
      <c r="D10646" s="408">
        <v>34.590000000000003</v>
      </c>
    </row>
    <row r="10647" spans="1:4" ht="54">
      <c r="A10647" s="408">
        <v>87642</v>
      </c>
      <c r="B10647" s="409" t="s">
        <v>1943</v>
      </c>
      <c r="C10647" s="408" t="s">
        <v>42</v>
      </c>
      <c r="D10647" s="408">
        <v>39.61</v>
      </c>
    </row>
    <row r="10648" spans="1:4" ht="54">
      <c r="A10648" s="408">
        <v>87643</v>
      </c>
      <c r="B10648" s="409" t="s">
        <v>1944</v>
      </c>
      <c r="C10648" s="408" t="s">
        <v>42</v>
      </c>
      <c r="D10648" s="408">
        <v>87.35</v>
      </c>
    </row>
    <row r="10649" spans="1:4" ht="54">
      <c r="A10649" s="408">
        <v>87644</v>
      </c>
      <c r="B10649" s="409" t="s">
        <v>1945</v>
      </c>
      <c r="C10649" s="408" t="s">
        <v>42</v>
      </c>
      <c r="D10649" s="408">
        <v>96.46</v>
      </c>
    </row>
    <row r="10650" spans="1:4" ht="67.5">
      <c r="A10650" s="408">
        <v>87680</v>
      </c>
      <c r="B10650" s="409" t="s">
        <v>358</v>
      </c>
      <c r="C10650" s="408" t="s">
        <v>42</v>
      </c>
      <c r="D10650" s="408">
        <v>28.29</v>
      </c>
    </row>
    <row r="10651" spans="1:4" ht="54">
      <c r="A10651" s="408">
        <v>87682</v>
      </c>
      <c r="B10651" s="409" t="s">
        <v>1946</v>
      </c>
      <c r="C10651" s="408" t="s">
        <v>42</v>
      </c>
      <c r="D10651" s="408">
        <v>33.31</v>
      </c>
    </row>
    <row r="10652" spans="1:4" ht="54">
      <c r="A10652" s="408">
        <v>87683</v>
      </c>
      <c r="B10652" s="409" t="s">
        <v>1947</v>
      </c>
      <c r="C10652" s="408" t="s">
        <v>42</v>
      </c>
      <c r="D10652" s="408">
        <v>81.05</v>
      </c>
    </row>
    <row r="10653" spans="1:4" ht="54">
      <c r="A10653" s="408">
        <v>87684</v>
      </c>
      <c r="B10653" s="409" t="s">
        <v>1948</v>
      </c>
      <c r="C10653" s="408" t="s">
        <v>42</v>
      </c>
      <c r="D10653" s="408">
        <v>90.16</v>
      </c>
    </row>
    <row r="10654" spans="1:4" ht="67.5">
      <c r="A10654" s="408">
        <v>87690</v>
      </c>
      <c r="B10654" s="409" t="s">
        <v>359</v>
      </c>
      <c r="C10654" s="408" t="s">
        <v>42</v>
      </c>
      <c r="D10654" s="408">
        <v>32.85</v>
      </c>
    </row>
    <row r="10655" spans="1:4" ht="54">
      <c r="A10655" s="408">
        <v>87692</v>
      </c>
      <c r="B10655" s="409" t="s">
        <v>1949</v>
      </c>
      <c r="C10655" s="408" t="s">
        <v>42</v>
      </c>
      <c r="D10655" s="408">
        <v>38.6</v>
      </c>
    </row>
    <row r="10656" spans="1:4" ht="54">
      <c r="A10656" s="408">
        <v>87693</v>
      </c>
      <c r="B10656" s="409" t="s">
        <v>1950</v>
      </c>
      <c r="C10656" s="408" t="s">
        <v>42</v>
      </c>
      <c r="D10656" s="408">
        <v>93.27</v>
      </c>
    </row>
    <row r="10657" spans="1:4" ht="54">
      <c r="A10657" s="408">
        <v>87694</v>
      </c>
      <c r="B10657" s="409" t="s">
        <v>1951</v>
      </c>
      <c r="C10657" s="408" t="s">
        <v>42</v>
      </c>
      <c r="D10657" s="408">
        <v>103.7</v>
      </c>
    </row>
    <row r="10658" spans="1:4" ht="67.5">
      <c r="A10658" s="408">
        <v>87700</v>
      </c>
      <c r="B10658" s="409" t="s">
        <v>360</v>
      </c>
      <c r="C10658" s="408" t="s">
        <v>42</v>
      </c>
      <c r="D10658" s="408">
        <v>35.49</v>
      </c>
    </row>
    <row r="10659" spans="1:4" ht="54">
      <c r="A10659" s="408">
        <v>87702</v>
      </c>
      <c r="B10659" s="409" t="s">
        <v>1952</v>
      </c>
      <c r="C10659" s="408" t="s">
        <v>42</v>
      </c>
      <c r="D10659" s="408">
        <v>41.75</v>
      </c>
    </row>
    <row r="10660" spans="1:4" ht="54">
      <c r="A10660" s="408">
        <v>87703</v>
      </c>
      <c r="B10660" s="409" t="s">
        <v>1953</v>
      </c>
      <c r="C10660" s="408" t="s">
        <v>42</v>
      </c>
      <c r="D10660" s="408">
        <v>101.29</v>
      </c>
    </row>
    <row r="10661" spans="1:4" ht="54">
      <c r="A10661" s="408">
        <v>87704</v>
      </c>
      <c r="B10661" s="409" t="s">
        <v>1954</v>
      </c>
      <c r="C10661" s="408" t="s">
        <v>42</v>
      </c>
      <c r="D10661" s="408">
        <v>112.65</v>
      </c>
    </row>
    <row r="10662" spans="1:4" ht="67.5">
      <c r="A10662" s="408">
        <v>87735</v>
      </c>
      <c r="B10662" s="409" t="s">
        <v>1955</v>
      </c>
      <c r="C10662" s="408" t="s">
        <v>42</v>
      </c>
      <c r="D10662" s="408">
        <v>31.85</v>
      </c>
    </row>
    <row r="10663" spans="1:4" ht="54">
      <c r="A10663" s="408">
        <v>87737</v>
      </c>
      <c r="B10663" s="409" t="s">
        <v>1956</v>
      </c>
      <c r="C10663" s="408" t="s">
        <v>42</v>
      </c>
      <c r="D10663" s="408">
        <v>34.79</v>
      </c>
    </row>
    <row r="10664" spans="1:4" ht="54">
      <c r="A10664" s="408">
        <v>87738</v>
      </c>
      <c r="B10664" s="409" t="s">
        <v>1957</v>
      </c>
      <c r="C10664" s="408" t="s">
        <v>42</v>
      </c>
      <c r="D10664" s="408">
        <v>62.71</v>
      </c>
    </row>
    <row r="10665" spans="1:4" ht="54">
      <c r="A10665" s="408">
        <v>87739</v>
      </c>
      <c r="B10665" s="409" t="s">
        <v>1958</v>
      </c>
      <c r="C10665" s="408" t="s">
        <v>42</v>
      </c>
      <c r="D10665" s="408">
        <v>68.040000000000006</v>
      </c>
    </row>
    <row r="10666" spans="1:4" ht="67.5">
      <c r="A10666" s="408">
        <v>87745</v>
      </c>
      <c r="B10666" s="409" t="s">
        <v>1959</v>
      </c>
      <c r="C10666" s="408" t="s">
        <v>42</v>
      </c>
      <c r="D10666" s="408">
        <v>37.64</v>
      </c>
    </row>
    <row r="10667" spans="1:4" ht="54">
      <c r="A10667" s="408">
        <v>87747</v>
      </c>
      <c r="B10667" s="409" t="s">
        <v>1960</v>
      </c>
      <c r="C10667" s="408" t="s">
        <v>42</v>
      </c>
      <c r="D10667" s="408">
        <v>41.72</v>
      </c>
    </row>
    <row r="10668" spans="1:4" ht="54">
      <c r="A10668" s="408">
        <v>87748</v>
      </c>
      <c r="B10668" s="409" t="s">
        <v>1961</v>
      </c>
      <c r="C10668" s="408" t="s">
        <v>42</v>
      </c>
      <c r="D10668" s="408">
        <v>80.540000000000006</v>
      </c>
    </row>
    <row r="10669" spans="1:4" ht="54">
      <c r="A10669" s="408">
        <v>87749</v>
      </c>
      <c r="B10669" s="409" t="s">
        <v>1962</v>
      </c>
      <c r="C10669" s="408" t="s">
        <v>42</v>
      </c>
      <c r="D10669" s="408">
        <v>87.95</v>
      </c>
    </row>
    <row r="10670" spans="1:4" ht="67.5">
      <c r="A10670" s="408">
        <v>87755</v>
      </c>
      <c r="B10670" s="409" t="s">
        <v>1963</v>
      </c>
      <c r="C10670" s="408" t="s">
        <v>42</v>
      </c>
      <c r="D10670" s="408">
        <v>34.159999999999997</v>
      </c>
    </row>
    <row r="10671" spans="1:4" ht="67.5">
      <c r="A10671" s="408">
        <v>87757</v>
      </c>
      <c r="B10671" s="409" t="s">
        <v>1964</v>
      </c>
      <c r="C10671" s="408" t="s">
        <v>42</v>
      </c>
      <c r="D10671" s="408">
        <v>38.24</v>
      </c>
    </row>
    <row r="10672" spans="1:4" ht="67.5">
      <c r="A10672" s="408">
        <v>87758</v>
      </c>
      <c r="B10672" s="409" t="s">
        <v>1965</v>
      </c>
      <c r="C10672" s="408" t="s">
        <v>42</v>
      </c>
      <c r="D10672" s="408">
        <v>77.06</v>
      </c>
    </row>
    <row r="10673" spans="1:4" ht="54">
      <c r="A10673" s="408">
        <v>87759</v>
      </c>
      <c r="B10673" s="409" t="s">
        <v>1966</v>
      </c>
      <c r="C10673" s="408" t="s">
        <v>42</v>
      </c>
      <c r="D10673" s="408">
        <v>84.47</v>
      </c>
    </row>
    <row r="10674" spans="1:4" ht="67.5">
      <c r="A10674" s="408">
        <v>87765</v>
      </c>
      <c r="B10674" s="409" t="s">
        <v>1967</v>
      </c>
      <c r="C10674" s="408" t="s">
        <v>42</v>
      </c>
      <c r="D10674" s="408">
        <v>38.83</v>
      </c>
    </row>
    <row r="10675" spans="1:4" ht="67.5">
      <c r="A10675" s="408">
        <v>87767</v>
      </c>
      <c r="B10675" s="409" t="s">
        <v>1968</v>
      </c>
      <c r="C10675" s="408" t="s">
        <v>42</v>
      </c>
      <c r="D10675" s="408">
        <v>43.85</v>
      </c>
    </row>
    <row r="10676" spans="1:4" ht="67.5">
      <c r="A10676" s="408">
        <v>87768</v>
      </c>
      <c r="B10676" s="409" t="s">
        <v>1969</v>
      </c>
      <c r="C10676" s="408" t="s">
        <v>42</v>
      </c>
      <c r="D10676" s="408">
        <v>91.59</v>
      </c>
    </row>
    <row r="10677" spans="1:4" ht="54">
      <c r="A10677" s="408">
        <v>87769</v>
      </c>
      <c r="B10677" s="409" t="s">
        <v>1970</v>
      </c>
      <c r="C10677" s="408" t="s">
        <v>42</v>
      </c>
      <c r="D10677" s="408">
        <v>100.7</v>
      </c>
    </row>
    <row r="10678" spans="1:4" ht="40.5">
      <c r="A10678" s="408">
        <v>88470</v>
      </c>
      <c r="B10678" s="409" t="s">
        <v>483</v>
      </c>
      <c r="C10678" s="408" t="s">
        <v>42</v>
      </c>
      <c r="D10678" s="408">
        <v>22.37</v>
      </c>
    </row>
    <row r="10679" spans="1:4" ht="40.5">
      <c r="A10679" s="408">
        <v>88471</v>
      </c>
      <c r="B10679" s="409" t="s">
        <v>484</v>
      </c>
      <c r="C10679" s="408" t="s">
        <v>42</v>
      </c>
      <c r="D10679" s="408">
        <v>27.63</v>
      </c>
    </row>
    <row r="10680" spans="1:4" ht="40.5">
      <c r="A10680" s="408">
        <v>88472</v>
      </c>
      <c r="B10680" s="409" t="s">
        <v>485</v>
      </c>
      <c r="C10680" s="408" t="s">
        <v>42</v>
      </c>
      <c r="D10680" s="408">
        <v>31.76</v>
      </c>
    </row>
    <row r="10681" spans="1:4" ht="40.5">
      <c r="A10681" s="408">
        <v>88476</v>
      </c>
      <c r="B10681" s="409" t="s">
        <v>486</v>
      </c>
      <c r="C10681" s="408" t="s">
        <v>42</v>
      </c>
      <c r="D10681" s="408">
        <v>18.09</v>
      </c>
    </row>
    <row r="10682" spans="1:4" ht="40.5">
      <c r="A10682" s="408">
        <v>88477</v>
      </c>
      <c r="B10682" s="409" t="s">
        <v>487</v>
      </c>
      <c r="C10682" s="408" t="s">
        <v>42</v>
      </c>
      <c r="D10682" s="408">
        <v>24.82</v>
      </c>
    </row>
    <row r="10683" spans="1:4" ht="40.5">
      <c r="A10683" s="408">
        <v>88478</v>
      </c>
      <c r="B10683" s="409" t="s">
        <v>488</v>
      </c>
      <c r="C10683" s="408" t="s">
        <v>42</v>
      </c>
      <c r="D10683" s="408">
        <v>30.27</v>
      </c>
    </row>
    <row r="10684" spans="1:4" ht="67.5">
      <c r="A10684" s="408">
        <v>90900</v>
      </c>
      <c r="B10684" s="409" t="s">
        <v>719</v>
      </c>
      <c r="C10684" s="408" t="s">
        <v>42</v>
      </c>
      <c r="D10684" s="408">
        <v>58.89</v>
      </c>
    </row>
    <row r="10685" spans="1:4" ht="54">
      <c r="A10685" s="408">
        <v>90902</v>
      </c>
      <c r="B10685" s="409" t="s">
        <v>2969</v>
      </c>
      <c r="C10685" s="408" t="s">
        <v>42</v>
      </c>
      <c r="D10685" s="408">
        <v>64.64</v>
      </c>
    </row>
    <row r="10686" spans="1:4" ht="54">
      <c r="A10686" s="408">
        <v>90903</v>
      </c>
      <c r="B10686" s="409" t="s">
        <v>2970</v>
      </c>
      <c r="C10686" s="408" t="s">
        <v>42</v>
      </c>
      <c r="D10686" s="408">
        <v>119.31</v>
      </c>
    </row>
    <row r="10687" spans="1:4" ht="54">
      <c r="A10687" s="408">
        <v>90904</v>
      </c>
      <c r="B10687" s="409" t="s">
        <v>2971</v>
      </c>
      <c r="C10687" s="408" t="s">
        <v>42</v>
      </c>
      <c r="D10687" s="408">
        <v>129.74</v>
      </c>
    </row>
    <row r="10688" spans="1:4" ht="67.5">
      <c r="A10688" s="408">
        <v>90910</v>
      </c>
      <c r="B10688" s="409" t="s">
        <v>720</v>
      </c>
      <c r="C10688" s="408" t="s">
        <v>42</v>
      </c>
      <c r="D10688" s="408">
        <v>62.22</v>
      </c>
    </row>
    <row r="10689" spans="1:4" ht="54">
      <c r="A10689" s="408">
        <v>90912</v>
      </c>
      <c r="B10689" s="409" t="s">
        <v>2972</v>
      </c>
      <c r="C10689" s="408" t="s">
        <v>42</v>
      </c>
      <c r="D10689" s="408">
        <v>68.48</v>
      </c>
    </row>
    <row r="10690" spans="1:4" ht="54">
      <c r="A10690" s="408">
        <v>90913</v>
      </c>
      <c r="B10690" s="409" t="s">
        <v>2973</v>
      </c>
      <c r="C10690" s="408" t="s">
        <v>42</v>
      </c>
      <c r="D10690" s="408">
        <v>128.02000000000001</v>
      </c>
    </row>
    <row r="10691" spans="1:4" ht="54">
      <c r="A10691" s="408">
        <v>90914</v>
      </c>
      <c r="B10691" s="409" t="s">
        <v>2974</v>
      </c>
      <c r="C10691" s="408" t="s">
        <v>42</v>
      </c>
      <c r="D10691" s="408">
        <v>139.38</v>
      </c>
    </row>
    <row r="10692" spans="1:4" ht="67.5">
      <c r="A10692" s="408">
        <v>90920</v>
      </c>
      <c r="B10692" s="409" t="s">
        <v>721</v>
      </c>
      <c r="C10692" s="408" t="s">
        <v>42</v>
      </c>
      <c r="D10692" s="408">
        <v>68.36</v>
      </c>
    </row>
    <row r="10693" spans="1:4" ht="54">
      <c r="A10693" s="408">
        <v>90922</v>
      </c>
      <c r="B10693" s="409" t="s">
        <v>2975</v>
      </c>
      <c r="C10693" s="408" t="s">
        <v>42</v>
      </c>
      <c r="D10693" s="408">
        <v>75.56</v>
      </c>
    </row>
    <row r="10694" spans="1:4" ht="54">
      <c r="A10694" s="408">
        <v>90923</v>
      </c>
      <c r="B10694" s="409" t="s">
        <v>2976</v>
      </c>
      <c r="C10694" s="408" t="s">
        <v>42</v>
      </c>
      <c r="D10694" s="408">
        <v>144.02000000000001</v>
      </c>
    </row>
    <row r="10695" spans="1:4" ht="54">
      <c r="A10695" s="408">
        <v>90924</v>
      </c>
      <c r="B10695" s="409" t="s">
        <v>2977</v>
      </c>
      <c r="C10695" s="408" t="s">
        <v>42</v>
      </c>
      <c r="D10695" s="408">
        <v>157.08000000000001</v>
      </c>
    </row>
    <row r="10696" spans="1:4" ht="67.5">
      <c r="A10696" s="408">
        <v>90930</v>
      </c>
      <c r="B10696" s="409" t="s">
        <v>722</v>
      </c>
      <c r="C10696" s="408" t="s">
        <v>42</v>
      </c>
      <c r="D10696" s="408">
        <v>53.9</v>
      </c>
    </row>
    <row r="10697" spans="1:4" ht="54">
      <c r="A10697" s="408">
        <v>90932</v>
      </c>
      <c r="B10697" s="409" t="s">
        <v>2978</v>
      </c>
      <c r="C10697" s="408" t="s">
        <v>42</v>
      </c>
      <c r="D10697" s="408">
        <v>59.65</v>
      </c>
    </row>
    <row r="10698" spans="1:4" ht="54">
      <c r="A10698" s="408">
        <v>90933</v>
      </c>
      <c r="B10698" s="409" t="s">
        <v>2979</v>
      </c>
      <c r="C10698" s="408" t="s">
        <v>42</v>
      </c>
      <c r="D10698" s="408">
        <v>114.32</v>
      </c>
    </row>
    <row r="10699" spans="1:4" ht="54">
      <c r="A10699" s="408">
        <v>90934</v>
      </c>
      <c r="B10699" s="409" t="s">
        <v>2980</v>
      </c>
      <c r="C10699" s="408" t="s">
        <v>42</v>
      </c>
      <c r="D10699" s="408">
        <v>124.75</v>
      </c>
    </row>
    <row r="10700" spans="1:4" ht="67.5">
      <c r="A10700" s="408">
        <v>90940</v>
      </c>
      <c r="B10700" s="409" t="s">
        <v>723</v>
      </c>
      <c r="C10700" s="408" t="s">
        <v>42</v>
      </c>
      <c r="D10700" s="408">
        <v>57.25</v>
      </c>
    </row>
    <row r="10701" spans="1:4" ht="54">
      <c r="A10701" s="408">
        <v>90942</v>
      </c>
      <c r="B10701" s="409" t="s">
        <v>2981</v>
      </c>
      <c r="C10701" s="408" t="s">
        <v>42</v>
      </c>
      <c r="D10701" s="408">
        <v>63.51</v>
      </c>
    </row>
    <row r="10702" spans="1:4" ht="54">
      <c r="A10702" s="408">
        <v>90943</v>
      </c>
      <c r="B10702" s="409" t="s">
        <v>2982</v>
      </c>
      <c r="C10702" s="408" t="s">
        <v>42</v>
      </c>
      <c r="D10702" s="408">
        <v>123.05</v>
      </c>
    </row>
    <row r="10703" spans="1:4" ht="54">
      <c r="A10703" s="408">
        <v>90944</v>
      </c>
      <c r="B10703" s="409" t="s">
        <v>2983</v>
      </c>
      <c r="C10703" s="408" t="s">
        <v>42</v>
      </c>
      <c r="D10703" s="408">
        <v>134.41</v>
      </c>
    </row>
    <row r="10704" spans="1:4" ht="67.5">
      <c r="A10704" s="408">
        <v>90950</v>
      </c>
      <c r="B10704" s="409" t="s">
        <v>724</v>
      </c>
      <c r="C10704" s="408" t="s">
        <v>42</v>
      </c>
      <c r="D10704" s="408">
        <v>63.38</v>
      </c>
    </row>
    <row r="10705" spans="1:4" ht="54">
      <c r="A10705" s="408">
        <v>90952</v>
      </c>
      <c r="B10705" s="409" t="s">
        <v>2984</v>
      </c>
      <c r="C10705" s="408" t="s">
        <v>42</v>
      </c>
      <c r="D10705" s="408">
        <v>70.58</v>
      </c>
    </row>
    <row r="10706" spans="1:4" ht="54">
      <c r="A10706" s="408">
        <v>90953</v>
      </c>
      <c r="B10706" s="409" t="s">
        <v>2985</v>
      </c>
      <c r="C10706" s="408" t="s">
        <v>42</v>
      </c>
      <c r="D10706" s="408">
        <v>139.04</v>
      </c>
    </row>
    <row r="10707" spans="1:4" ht="54">
      <c r="A10707" s="408">
        <v>90954</v>
      </c>
      <c r="B10707" s="409" t="s">
        <v>2986</v>
      </c>
      <c r="C10707" s="408" t="s">
        <v>42</v>
      </c>
      <c r="D10707" s="408">
        <v>152.1</v>
      </c>
    </row>
    <row r="10708" spans="1:4" ht="94.5">
      <c r="A10708" s="408">
        <v>94438</v>
      </c>
      <c r="B10708" s="409" t="s">
        <v>4197</v>
      </c>
      <c r="C10708" s="408" t="s">
        <v>42</v>
      </c>
      <c r="D10708" s="408">
        <v>32.14</v>
      </c>
    </row>
    <row r="10709" spans="1:4" ht="121.5">
      <c r="A10709" s="408">
        <v>94439</v>
      </c>
      <c r="B10709" s="409" t="s">
        <v>4198</v>
      </c>
      <c r="C10709" s="408" t="s">
        <v>42</v>
      </c>
      <c r="D10709" s="408">
        <v>35.880000000000003</v>
      </c>
    </row>
    <row r="10710" spans="1:4" ht="81">
      <c r="A10710" s="408">
        <v>94779</v>
      </c>
      <c r="B10710" s="409" t="s">
        <v>4357</v>
      </c>
      <c r="C10710" s="408" t="s">
        <v>42</v>
      </c>
      <c r="D10710" s="408">
        <v>31.26</v>
      </c>
    </row>
    <row r="10711" spans="1:4" ht="108">
      <c r="A10711" s="408">
        <v>94782</v>
      </c>
      <c r="B10711" s="409" t="s">
        <v>4358</v>
      </c>
      <c r="C10711" s="408" t="s">
        <v>42</v>
      </c>
      <c r="D10711" s="408">
        <v>35.4</v>
      </c>
    </row>
    <row r="10712" spans="1:4" ht="27">
      <c r="A10712" s="408">
        <v>72190</v>
      </c>
      <c r="B10712" s="409" t="s">
        <v>124</v>
      </c>
      <c r="C10712" s="408" t="s">
        <v>13</v>
      </c>
      <c r="D10712" s="408">
        <v>28.54</v>
      </c>
    </row>
    <row r="10713" spans="1:4" ht="67.5">
      <c r="A10713" s="408">
        <v>87871</v>
      </c>
      <c r="B10713" s="409" t="s">
        <v>2039</v>
      </c>
      <c r="C10713" s="408" t="s">
        <v>42</v>
      </c>
      <c r="D10713" s="408">
        <v>15.51</v>
      </c>
    </row>
    <row r="10714" spans="1:4" ht="67.5">
      <c r="A10714" s="408">
        <v>87872</v>
      </c>
      <c r="B10714" s="409" t="s">
        <v>2040</v>
      </c>
      <c r="C10714" s="408" t="s">
        <v>42</v>
      </c>
      <c r="D10714" s="408">
        <v>14.88</v>
      </c>
    </row>
    <row r="10715" spans="1:4" ht="81">
      <c r="A10715" s="408">
        <v>87873</v>
      </c>
      <c r="B10715" s="409" t="s">
        <v>361</v>
      </c>
      <c r="C10715" s="408" t="s">
        <v>42</v>
      </c>
      <c r="D10715" s="408">
        <v>4.0599999999999996</v>
      </c>
    </row>
    <row r="10716" spans="1:4" ht="81">
      <c r="A10716" s="408">
        <v>87874</v>
      </c>
      <c r="B10716" s="409" t="s">
        <v>362</v>
      </c>
      <c r="C10716" s="408" t="s">
        <v>42</v>
      </c>
      <c r="D10716" s="408">
        <v>3.94</v>
      </c>
    </row>
    <row r="10717" spans="1:4" ht="67.5">
      <c r="A10717" s="408">
        <v>87876</v>
      </c>
      <c r="B10717" s="409" t="s">
        <v>2041</v>
      </c>
      <c r="C10717" s="408" t="s">
        <v>42</v>
      </c>
      <c r="D10717" s="408">
        <v>8.34</v>
      </c>
    </row>
    <row r="10718" spans="1:4" ht="67.5">
      <c r="A10718" s="408">
        <v>87877</v>
      </c>
      <c r="B10718" s="409" t="s">
        <v>363</v>
      </c>
      <c r="C10718" s="408" t="s">
        <v>42</v>
      </c>
      <c r="D10718" s="408">
        <v>8.0500000000000007</v>
      </c>
    </row>
    <row r="10719" spans="1:4" ht="54">
      <c r="A10719" s="408">
        <v>87878</v>
      </c>
      <c r="B10719" s="409" t="s">
        <v>2042</v>
      </c>
      <c r="C10719" s="408" t="s">
        <v>42</v>
      </c>
      <c r="D10719" s="408">
        <v>3.2</v>
      </c>
    </row>
    <row r="10720" spans="1:4" ht="67.5">
      <c r="A10720" s="408">
        <v>87879</v>
      </c>
      <c r="B10720" s="409" t="s">
        <v>2043</v>
      </c>
      <c r="C10720" s="408" t="s">
        <v>42</v>
      </c>
      <c r="D10720" s="408">
        <v>2.78</v>
      </c>
    </row>
    <row r="10721" spans="1:4" ht="54">
      <c r="A10721" s="408">
        <v>87881</v>
      </c>
      <c r="B10721" s="409" t="s">
        <v>2044</v>
      </c>
      <c r="C10721" s="408" t="s">
        <v>42</v>
      </c>
      <c r="D10721" s="408">
        <v>3.98</v>
      </c>
    </row>
    <row r="10722" spans="1:4" ht="54">
      <c r="A10722" s="408">
        <v>87882</v>
      </c>
      <c r="B10722" s="409" t="s">
        <v>2045</v>
      </c>
      <c r="C10722" s="408" t="s">
        <v>42</v>
      </c>
      <c r="D10722" s="408">
        <v>3.86</v>
      </c>
    </row>
    <row r="10723" spans="1:4" ht="54">
      <c r="A10723" s="408">
        <v>87884</v>
      </c>
      <c r="B10723" s="409" t="s">
        <v>2046</v>
      </c>
      <c r="C10723" s="408" t="s">
        <v>42</v>
      </c>
      <c r="D10723" s="408">
        <v>8.26</v>
      </c>
    </row>
    <row r="10724" spans="1:4" ht="54">
      <c r="A10724" s="408">
        <v>87885</v>
      </c>
      <c r="B10724" s="409" t="s">
        <v>2047</v>
      </c>
      <c r="C10724" s="408" t="s">
        <v>42</v>
      </c>
      <c r="D10724" s="408">
        <v>7.97</v>
      </c>
    </row>
    <row r="10725" spans="1:4" ht="54">
      <c r="A10725" s="408">
        <v>87886</v>
      </c>
      <c r="B10725" s="409" t="s">
        <v>2048</v>
      </c>
      <c r="C10725" s="408" t="s">
        <v>42</v>
      </c>
      <c r="D10725" s="408">
        <v>20.309999999999999</v>
      </c>
    </row>
    <row r="10726" spans="1:4" ht="54">
      <c r="A10726" s="408">
        <v>87887</v>
      </c>
      <c r="B10726" s="409" t="s">
        <v>2049</v>
      </c>
      <c r="C10726" s="408" t="s">
        <v>42</v>
      </c>
      <c r="D10726" s="408">
        <v>19.68</v>
      </c>
    </row>
    <row r="10727" spans="1:4" ht="81">
      <c r="A10727" s="408">
        <v>87888</v>
      </c>
      <c r="B10727" s="409" t="s">
        <v>364</v>
      </c>
      <c r="C10727" s="408" t="s">
        <v>42</v>
      </c>
      <c r="D10727" s="408">
        <v>5.0999999999999996</v>
      </c>
    </row>
    <row r="10728" spans="1:4" ht="81">
      <c r="A10728" s="408">
        <v>87889</v>
      </c>
      <c r="B10728" s="409" t="s">
        <v>2050</v>
      </c>
      <c r="C10728" s="408" t="s">
        <v>42</v>
      </c>
      <c r="D10728" s="408">
        <v>4.9800000000000004</v>
      </c>
    </row>
    <row r="10729" spans="1:4" ht="81">
      <c r="A10729" s="408">
        <v>87891</v>
      </c>
      <c r="B10729" s="409" t="s">
        <v>2051</v>
      </c>
      <c r="C10729" s="408" t="s">
        <v>42</v>
      </c>
      <c r="D10729" s="408">
        <v>9.3800000000000008</v>
      </c>
    </row>
    <row r="10730" spans="1:4" ht="81">
      <c r="A10730" s="408">
        <v>87892</v>
      </c>
      <c r="B10730" s="409" t="s">
        <v>2052</v>
      </c>
      <c r="C10730" s="408" t="s">
        <v>42</v>
      </c>
      <c r="D10730" s="408">
        <v>9.09</v>
      </c>
    </row>
    <row r="10731" spans="1:4" ht="67.5">
      <c r="A10731" s="408">
        <v>87893</v>
      </c>
      <c r="B10731" s="409" t="s">
        <v>365</v>
      </c>
      <c r="C10731" s="408" t="s">
        <v>42</v>
      </c>
      <c r="D10731" s="408">
        <v>5.01</v>
      </c>
    </row>
    <row r="10732" spans="1:4" ht="67.5">
      <c r="A10732" s="408">
        <v>87894</v>
      </c>
      <c r="B10732" s="409" t="s">
        <v>366</v>
      </c>
      <c r="C10732" s="408" t="s">
        <v>42</v>
      </c>
      <c r="D10732" s="408">
        <v>4.59</v>
      </c>
    </row>
    <row r="10733" spans="1:4" ht="67.5">
      <c r="A10733" s="408">
        <v>87896</v>
      </c>
      <c r="B10733" s="409" t="s">
        <v>367</v>
      </c>
      <c r="C10733" s="408" t="s">
        <v>42</v>
      </c>
      <c r="D10733" s="408">
        <v>4.49</v>
      </c>
    </row>
    <row r="10734" spans="1:4" ht="67.5">
      <c r="A10734" s="408">
        <v>87897</v>
      </c>
      <c r="B10734" s="409" t="s">
        <v>368</v>
      </c>
      <c r="C10734" s="408" t="s">
        <v>42</v>
      </c>
      <c r="D10734" s="408">
        <v>4.07</v>
      </c>
    </row>
    <row r="10735" spans="1:4" ht="81">
      <c r="A10735" s="408">
        <v>87899</v>
      </c>
      <c r="B10735" s="409" t="s">
        <v>369</v>
      </c>
      <c r="C10735" s="408" t="s">
        <v>42</v>
      </c>
      <c r="D10735" s="408">
        <v>6.01</v>
      </c>
    </row>
    <row r="10736" spans="1:4" ht="81">
      <c r="A10736" s="408">
        <v>87900</v>
      </c>
      <c r="B10736" s="409" t="s">
        <v>2053</v>
      </c>
      <c r="C10736" s="408" t="s">
        <v>42</v>
      </c>
      <c r="D10736" s="408">
        <v>5.89</v>
      </c>
    </row>
    <row r="10737" spans="1:4" ht="81">
      <c r="A10737" s="408">
        <v>87902</v>
      </c>
      <c r="B10737" s="409" t="s">
        <v>2054</v>
      </c>
      <c r="C10737" s="408" t="s">
        <v>42</v>
      </c>
      <c r="D10737" s="408">
        <v>10.29</v>
      </c>
    </row>
    <row r="10738" spans="1:4" ht="81">
      <c r="A10738" s="408">
        <v>87903</v>
      </c>
      <c r="B10738" s="409" t="s">
        <v>2055</v>
      </c>
      <c r="C10738" s="408" t="s">
        <v>42</v>
      </c>
      <c r="D10738" s="408">
        <v>10</v>
      </c>
    </row>
    <row r="10739" spans="1:4" ht="67.5">
      <c r="A10739" s="408">
        <v>87904</v>
      </c>
      <c r="B10739" s="409" t="s">
        <v>370</v>
      </c>
      <c r="C10739" s="408" t="s">
        <v>42</v>
      </c>
      <c r="D10739" s="408">
        <v>6.52</v>
      </c>
    </row>
    <row r="10740" spans="1:4" ht="67.5">
      <c r="A10740" s="408">
        <v>87905</v>
      </c>
      <c r="B10740" s="409" t="s">
        <v>371</v>
      </c>
      <c r="C10740" s="408" t="s">
        <v>42</v>
      </c>
      <c r="D10740" s="408">
        <v>6.1</v>
      </c>
    </row>
    <row r="10741" spans="1:4" ht="67.5">
      <c r="A10741" s="408">
        <v>87907</v>
      </c>
      <c r="B10741" s="409" t="s">
        <v>372</v>
      </c>
      <c r="C10741" s="408" t="s">
        <v>42</v>
      </c>
      <c r="D10741" s="408">
        <v>5.79</v>
      </c>
    </row>
    <row r="10742" spans="1:4" ht="67.5">
      <c r="A10742" s="408">
        <v>87908</v>
      </c>
      <c r="B10742" s="409" t="s">
        <v>373</v>
      </c>
      <c r="C10742" s="408" t="s">
        <v>42</v>
      </c>
      <c r="D10742" s="408">
        <v>5.37</v>
      </c>
    </row>
    <row r="10743" spans="1:4" ht="67.5">
      <c r="A10743" s="408">
        <v>87910</v>
      </c>
      <c r="B10743" s="409" t="s">
        <v>2056</v>
      </c>
      <c r="C10743" s="408" t="s">
        <v>42</v>
      </c>
      <c r="D10743" s="408">
        <v>20.23</v>
      </c>
    </row>
    <row r="10744" spans="1:4" ht="67.5">
      <c r="A10744" s="408">
        <v>87911</v>
      </c>
      <c r="B10744" s="409" t="s">
        <v>2057</v>
      </c>
      <c r="C10744" s="408" t="s">
        <v>42</v>
      </c>
      <c r="D10744" s="408">
        <v>19.600000000000001</v>
      </c>
    </row>
    <row r="10745" spans="1:4" ht="67.5">
      <c r="A10745" s="408">
        <v>5991</v>
      </c>
      <c r="B10745" s="409" t="s">
        <v>1390</v>
      </c>
      <c r="C10745" s="408" t="s">
        <v>42</v>
      </c>
      <c r="D10745" s="408">
        <v>38.729999999999997</v>
      </c>
    </row>
    <row r="10746" spans="1:4" ht="40.5">
      <c r="A10746" s="408">
        <v>84023</v>
      </c>
      <c r="B10746" s="409" t="s">
        <v>267</v>
      </c>
      <c r="C10746" s="408" t="s">
        <v>42</v>
      </c>
      <c r="D10746" s="408">
        <v>36.72</v>
      </c>
    </row>
    <row r="10747" spans="1:4" ht="40.5">
      <c r="A10747" s="408">
        <v>84024</v>
      </c>
      <c r="B10747" s="409" t="s">
        <v>268</v>
      </c>
      <c r="C10747" s="408" t="s">
        <v>42</v>
      </c>
      <c r="D10747" s="408">
        <v>34.6</v>
      </c>
    </row>
    <row r="10748" spans="1:4" ht="40.5">
      <c r="A10748" s="408">
        <v>84026</v>
      </c>
      <c r="B10748" s="409" t="s">
        <v>269</v>
      </c>
      <c r="C10748" s="408" t="s">
        <v>42</v>
      </c>
      <c r="D10748" s="408">
        <v>43.44</v>
      </c>
    </row>
    <row r="10749" spans="1:4" ht="40.5">
      <c r="A10749" s="408">
        <v>84027</v>
      </c>
      <c r="B10749" s="409" t="s">
        <v>270</v>
      </c>
      <c r="C10749" s="408" t="s">
        <v>42</v>
      </c>
      <c r="D10749" s="408">
        <v>29.16</v>
      </c>
    </row>
    <row r="10750" spans="1:4" ht="40.5">
      <c r="A10750" s="408">
        <v>84028</v>
      </c>
      <c r="B10750" s="409" t="s">
        <v>1592</v>
      </c>
      <c r="C10750" s="408" t="s">
        <v>42</v>
      </c>
      <c r="D10750" s="408">
        <v>49.03</v>
      </c>
    </row>
    <row r="10751" spans="1:4" ht="54">
      <c r="A10751" s="408">
        <v>84072</v>
      </c>
      <c r="B10751" s="409" t="s">
        <v>1593</v>
      </c>
      <c r="C10751" s="408" t="s">
        <v>42</v>
      </c>
      <c r="D10751" s="408">
        <v>29.6</v>
      </c>
    </row>
    <row r="10752" spans="1:4" ht="54">
      <c r="A10752" s="408">
        <v>87411</v>
      </c>
      <c r="B10752" s="409" t="s">
        <v>1801</v>
      </c>
      <c r="C10752" s="408" t="s">
        <v>42</v>
      </c>
      <c r="D10752" s="408">
        <v>12.03</v>
      </c>
    </row>
    <row r="10753" spans="1:4" ht="54">
      <c r="A10753" s="408">
        <v>87412</v>
      </c>
      <c r="B10753" s="409" t="s">
        <v>1802</v>
      </c>
      <c r="C10753" s="408" t="s">
        <v>42</v>
      </c>
      <c r="D10753" s="408">
        <v>16.95</v>
      </c>
    </row>
    <row r="10754" spans="1:4" ht="54">
      <c r="A10754" s="408">
        <v>87413</v>
      </c>
      <c r="B10754" s="409" t="s">
        <v>1803</v>
      </c>
      <c r="C10754" s="408" t="s">
        <v>42</v>
      </c>
      <c r="D10754" s="408">
        <v>19.760000000000002</v>
      </c>
    </row>
    <row r="10755" spans="1:4" ht="54">
      <c r="A10755" s="408">
        <v>87414</v>
      </c>
      <c r="B10755" s="409" t="s">
        <v>1804</v>
      </c>
      <c r="C10755" s="408" t="s">
        <v>42</v>
      </c>
      <c r="D10755" s="408">
        <v>18.010000000000002</v>
      </c>
    </row>
    <row r="10756" spans="1:4" ht="54">
      <c r="A10756" s="408">
        <v>87415</v>
      </c>
      <c r="B10756" s="409" t="s">
        <v>1805</v>
      </c>
      <c r="C10756" s="408" t="s">
        <v>42</v>
      </c>
      <c r="D10756" s="408">
        <v>22.78</v>
      </c>
    </row>
    <row r="10757" spans="1:4" ht="54">
      <c r="A10757" s="408">
        <v>87416</v>
      </c>
      <c r="B10757" s="409" t="s">
        <v>1806</v>
      </c>
      <c r="C10757" s="408" t="s">
        <v>42</v>
      </c>
      <c r="D10757" s="408">
        <v>25.78</v>
      </c>
    </row>
    <row r="10758" spans="1:4" ht="54">
      <c r="A10758" s="408">
        <v>87417</v>
      </c>
      <c r="B10758" s="409" t="s">
        <v>1807</v>
      </c>
      <c r="C10758" s="408" t="s">
        <v>42</v>
      </c>
      <c r="D10758" s="408">
        <v>12.72</v>
      </c>
    </row>
    <row r="10759" spans="1:4" ht="54">
      <c r="A10759" s="408">
        <v>87418</v>
      </c>
      <c r="B10759" s="409" t="s">
        <v>1808</v>
      </c>
      <c r="C10759" s="408" t="s">
        <v>42</v>
      </c>
      <c r="D10759" s="408">
        <v>13.09</v>
      </c>
    </row>
    <row r="10760" spans="1:4" ht="54">
      <c r="A10760" s="408">
        <v>87419</v>
      </c>
      <c r="B10760" s="409" t="s">
        <v>1809</v>
      </c>
      <c r="C10760" s="408" t="s">
        <v>42</v>
      </c>
      <c r="D10760" s="408">
        <v>14.15</v>
      </c>
    </row>
    <row r="10761" spans="1:4" ht="54">
      <c r="A10761" s="408">
        <v>87420</v>
      </c>
      <c r="B10761" s="409" t="s">
        <v>1810</v>
      </c>
      <c r="C10761" s="408" t="s">
        <v>42</v>
      </c>
      <c r="D10761" s="408">
        <v>19.25</v>
      </c>
    </row>
    <row r="10762" spans="1:4" ht="54">
      <c r="A10762" s="408">
        <v>87421</v>
      </c>
      <c r="B10762" s="409" t="s">
        <v>1811</v>
      </c>
      <c r="C10762" s="408" t="s">
        <v>42</v>
      </c>
      <c r="D10762" s="408">
        <v>19.62</v>
      </c>
    </row>
    <row r="10763" spans="1:4" ht="54">
      <c r="A10763" s="408">
        <v>87422</v>
      </c>
      <c r="B10763" s="409" t="s">
        <v>1812</v>
      </c>
      <c r="C10763" s="408" t="s">
        <v>42</v>
      </c>
      <c r="D10763" s="408">
        <v>20.68</v>
      </c>
    </row>
    <row r="10764" spans="1:4" ht="54">
      <c r="A10764" s="408">
        <v>87423</v>
      </c>
      <c r="B10764" s="409" t="s">
        <v>1813</v>
      </c>
      <c r="C10764" s="408" t="s">
        <v>42</v>
      </c>
      <c r="D10764" s="408">
        <v>25.23</v>
      </c>
    </row>
    <row r="10765" spans="1:4" ht="54">
      <c r="A10765" s="408">
        <v>87424</v>
      </c>
      <c r="B10765" s="409" t="s">
        <v>1814</v>
      </c>
      <c r="C10765" s="408" t="s">
        <v>42</v>
      </c>
      <c r="D10765" s="408">
        <v>25.78</v>
      </c>
    </row>
    <row r="10766" spans="1:4" ht="54">
      <c r="A10766" s="408">
        <v>87425</v>
      </c>
      <c r="B10766" s="409" t="s">
        <v>1815</v>
      </c>
      <c r="C10766" s="408" t="s">
        <v>42</v>
      </c>
      <c r="D10766" s="408">
        <v>26.66</v>
      </c>
    </row>
    <row r="10767" spans="1:4" ht="54">
      <c r="A10767" s="408">
        <v>87426</v>
      </c>
      <c r="B10767" s="409" t="s">
        <v>1816</v>
      </c>
      <c r="C10767" s="408" t="s">
        <v>42</v>
      </c>
      <c r="D10767" s="408">
        <v>29.79</v>
      </c>
    </row>
    <row r="10768" spans="1:4" ht="54">
      <c r="A10768" s="408">
        <v>87427</v>
      </c>
      <c r="B10768" s="409" t="s">
        <v>1817</v>
      </c>
      <c r="C10768" s="408" t="s">
        <v>42</v>
      </c>
      <c r="D10768" s="408">
        <v>30.33</v>
      </c>
    </row>
    <row r="10769" spans="1:7" ht="54">
      <c r="A10769" s="408">
        <v>87428</v>
      </c>
      <c r="B10769" s="409" t="s">
        <v>1818</v>
      </c>
      <c r="C10769" s="408" t="s">
        <v>42</v>
      </c>
      <c r="D10769" s="408">
        <v>31.21</v>
      </c>
    </row>
    <row r="10770" spans="1:7" ht="67.5">
      <c r="A10770" s="408">
        <v>87429</v>
      </c>
      <c r="B10770" s="409" t="s">
        <v>1819</v>
      </c>
      <c r="C10770" s="408" t="s">
        <v>42</v>
      </c>
      <c r="D10770" s="408">
        <v>14.41</v>
      </c>
    </row>
    <row r="10771" spans="1:7" ht="67.5">
      <c r="A10771" s="408">
        <v>87430</v>
      </c>
      <c r="B10771" s="409" t="s">
        <v>1820</v>
      </c>
      <c r="C10771" s="408" t="s">
        <v>42</v>
      </c>
      <c r="D10771" s="408">
        <v>14.78</v>
      </c>
    </row>
    <row r="10772" spans="1:7" ht="67.5">
      <c r="A10772" s="408">
        <v>87431</v>
      </c>
      <c r="B10772" s="409" t="s">
        <v>1821</v>
      </c>
      <c r="C10772" s="408" t="s">
        <v>42</v>
      </c>
      <c r="D10772" s="408">
        <v>14.96</v>
      </c>
    </row>
    <row r="10773" spans="1:7" ht="67.5">
      <c r="A10773" s="408">
        <v>87432</v>
      </c>
      <c r="B10773" s="409" t="s">
        <v>1822</v>
      </c>
      <c r="C10773" s="408" t="s">
        <v>42</v>
      </c>
      <c r="D10773" s="408">
        <v>21</v>
      </c>
    </row>
    <row r="10774" spans="1:7" ht="67.5">
      <c r="A10774" s="408">
        <v>87433</v>
      </c>
      <c r="B10774" s="409" t="s">
        <v>1823</v>
      </c>
      <c r="C10774" s="408" t="s">
        <v>42</v>
      </c>
      <c r="D10774" s="408">
        <v>21.73</v>
      </c>
    </row>
    <row r="10775" spans="1:7" ht="67.5">
      <c r="A10775" s="408">
        <v>87434</v>
      </c>
      <c r="B10775" s="409" t="s">
        <v>1824</v>
      </c>
      <c r="C10775" s="408" t="s">
        <v>42</v>
      </c>
      <c r="D10775" s="408">
        <v>22.24</v>
      </c>
      <c r="E10775" s="399"/>
      <c r="F10775" s="400"/>
      <c r="G10775" s="400"/>
    </row>
    <row r="10776" spans="1:7" ht="67.5">
      <c r="A10776" s="408">
        <v>87435</v>
      </c>
      <c r="B10776" s="409" t="s">
        <v>1825</v>
      </c>
      <c r="C10776" s="408" t="s">
        <v>42</v>
      </c>
      <c r="D10776" s="408">
        <v>23.3</v>
      </c>
    </row>
    <row r="10777" spans="1:7" ht="67.5">
      <c r="A10777" s="408">
        <v>87436</v>
      </c>
      <c r="B10777" s="409" t="s">
        <v>1826</v>
      </c>
      <c r="C10777" s="408" t="s">
        <v>42</v>
      </c>
      <c r="D10777" s="408">
        <v>24.53</v>
      </c>
    </row>
    <row r="10778" spans="1:7" ht="67.5">
      <c r="A10778" s="408">
        <v>87437</v>
      </c>
      <c r="B10778" s="409" t="s">
        <v>351</v>
      </c>
      <c r="C10778" s="408" t="s">
        <v>42</v>
      </c>
      <c r="D10778" s="408">
        <v>25.41</v>
      </c>
    </row>
    <row r="10779" spans="1:7" ht="67.5">
      <c r="A10779" s="408">
        <v>87438</v>
      </c>
      <c r="B10779" s="409" t="s">
        <v>1827</v>
      </c>
      <c r="C10779" s="408" t="s">
        <v>42</v>
      </c>
      <c r="D10779" s="408">
        <v>28.83</v>
      </c>
    </row>
    <row r="10780" spans="1:7" ht="67.5">
      <c r="A10780" s="408">
        <v>87439</v>
      </c>
      <c r="B10780" s="409" t="s">
        <v>1828</v>
      </c>
      <c r="C10780" s="408" t="s">
        <v>42</v>
      </c>
      <c r="D10780" s="408">
        <v>30.41</v>
      </c>
    </row>
    <row r="10781" spans="1:7" ht="67.5">
      <c r="A10781" s="408">
        <v>87440</v>
      </c>
      <c r="B10781" s="409" t="s">
        <v>352</v>
      </c>
      <c r="C10781" s="408" t="s">
        <v>42</v>
      </c>
      <c r="D10781" s="408">
        <v>31.13</v>
      </c>
    </row>
    <row r="10782" spans="1:7" ht="94.5">
      <c r="A10782" s="408">
        <v>87527</v>
      </c>
      <c r="B10782" s="409" t="s">
        <v>1909</v>
      </c>
      <c r="C10782" s="408" t="s">
        <v>42</v>
      </c>
      <c r="D10782" s="408">
        <v>27.16</v>
      </c>
    </row>
    <row r="10783" spans="1:7" ht="81">
      <c r="A10783" s="408">
        <v>87528</v>
      </c>
      <c r="B10783" s="409" t="s">
        <v>1910</v>
      </c>
      <c r="C10783" s="408" t="s">
        <v>42</v>
      </c>
      <c r="D10783" s="408">
        <v>30.74</v>
      </c>
    </row>
    <row r="10784" spans="1:7" ht="81">
      <c r="A10784" s="408">
        <v>87529</v>
      </c>
      <c r="B10784" s="409" t="s">
        <v>1911</v>
      </c>
      <c r="C10784" s="408" t="s">
        <v>42</v>
      </c>
      <c r="D10784" s="408">
        <v>24.55</v>
      </c>
    </row>
    <row r="10785" spans="1:4" ht="81">
      <c r="A10785" s="408">
        <v>87530</v>
      </c>
      <c r="B10785" s="409" t="s">
        <v>1912</v>
      </c>
      <c r="C10785" s="408" t="s">
        <v>42</v>
      </c>
      <c r="D10785" s="408">
        <v>28.13</v>
      </c>
    </row>
    <row r="10786" spans="1:4" ht="94.5">
      <c r="A10786" s="408">
        <v>87531</v>
      </c>
      <c r="B10786" s="409" t="s">
        <v>1913</v>
      </c>
      <c r="C10786" s="408" t="s">
        <v>42</v>
      </c>
      <c r="D10786" s="408">
        <v>23.63</v>
      </c>
    </row>
    <row r="10787" spans="1:4" ht="94.5">
      <c r="A10787" s="408">
        <v>87532</v>
      </c>
      <c r="B10787" s="409" t="s">
        <v>1914</v>
      </c>
      <c r="C10787" s="408" t="s">
        <v>42</v>
      </c>
      <c r="D10787" s="408">
        <v>27.21</v>
      </c>
    </row>
    <row r="10788" spans="1:4" ht="94.5">
      <c r="A10788" s="408">
        <v>87535</v>
      </c>
      <c r="B10788" s="409" t="s">
        <v>1915</v>
      </c>
      <c r="C10788" s="408" t="s">
        <v>42</v>
      </c>
      <c r="D10788" s="408">
        <v>21.01</v>
      </c>
    </row>
    <row r="10789" spans="1:4" ht="94.5">
      <c r="A10789" s="408">
        <v>87536</v>
      </c>
      <c r="B10789" s="409" t="s">
        <v>1916</v>
      </c>
      <c r="C10789" s="408" t="s">
        <v>42</v>
      </c>
      <c r="D10789" s="408">
        <v>24.59</v>
      </c>
    </row>
    <row r="10790" spans="1:4" ht="108">
      <c r="A10790" s="408">
        <v>87537</v>
      </c>
      <c r="B10790" s="409" t="s">
        <v>1917</v>
      </c>
      <c r="C10790" s="408" t="s">
        <v>42</v>
      </c>
      <c r="D10790" s="408">
        <v>48.24</v>
      </c>
    </row>
    <row r="10791" spans="1:4" ht="94.5">
      <c r="A10791" s="408">
        <v>87538</v>
      </c>
      <c r="B10791" s="409" t="s">
        <v>1918</v>
      </c>
      <c r="C10791" s="408" t="s">
        <v>42</v>
      </c>
      <c r="D10791" s="408">
        <v>46.02</v>
      </c>
    </row>
    <row r="10792" spans="1:4" ht="108">
      <c r="A10792" s="408">
        <v>87539</v>
      </c>
      <c r="B10792" s="409" t="s">
        <v>1919</v>
      </c>
      <c r="C10792" s="408" t="s">
        <v>42</v>
      </c>
      <c r="D10792" s="408">
        <v>45.23</v>
      </c>
    </row>
    <row r="10793" spans="1:4" ht="108">
      <c r="A10793" s="408">
        <v>87541</v>
      </c>
      <c r="B10793" s="409" t="s">
        <v>1920</v>
      </c>
      <c r="C10793" s="408" t="s">
        <v>42</v>
      </c>
      <c r="D10793" s="408">
        <v>43.01</v>
      </c>
    </row>
    <row r="10794" spans="1:4" ht="94.5">
      <c r="A10794" s="408">
        <v>87543</v>
      </c>
      <c r="B10794" s="409" t="s">
        <v>5762</v>
      </c>
      <c r="C10794" s="408" t="s">
        <v>42</v>
      </c>
      <c r="D10794" s="408">
        <v>15.25</v>
      </c>
    </row>
    <row r="10795" spans="1:4" ht="94.5">
      <c r="A10795" s="408">
        <v>87545</v>
      </c>
      <c r="B10795" s="409" t="s">
        <v>1921</v>
      </c>
      <c r="C10795" s="408" t="s">
        <v>42</v>
      </c>
      <c r="D10795" s="408">
        <v>18.48</v>
      </c>
    </row>
    <row r="10796" spans="1:4" ht="81">
      <c r="A10796" s="408">
        <v>87546</v>
      </c>
      <c r="B10796" s="409" t="s">
        <v>1922</v>
      </c>
      <c r="C10796" s="408" t="s">
        <v>42</v>
      </c>
      <c r="D10796" s="408">
        <v>20.51</v>
      </c>
    </row>
    <row r="10797" spans="1:4" ht="81">
      <c r="A10797" s="408">
        <v>87547</v>
      </c>
      <c r="B10797" s="409" t="s">
        <v>1923</v>
      </c>
      <c r="C10797" s="408" t="s">
        <v>42</v>
      </c>
      <c r="D10797" s="408">
        <v>15.89</v>
      </c>
    </row>
    <row r="10798" spans="1:4" ht="81">
      <c r="A10798" s="408">
        <v>87548</v>
      </c>
      <c r="B10798" s="409" t="s">
        <v>1924</v>
      </c>
      <c r="C10798" s="408" t="s">
        <v>42</v>
      </c>
      <c r="D10798" s="408">
        <v>17.920000000000002</v>
      </c>
    </row>
    <row r="10799" spans="1:4" ht="94.5">
      <c r="A10799" s="408">
        <v>87549</v>
      </c>
      <c r="B10799" s="409" t="s">
        <v>1925</v>
      </c>
      <c r="C10799" s="408" t="s">
        <v>42</v>
      </c>
      <c r="D10799" s="408">
        <v>14.95</v>
      </c>
    </row>
    <row r="10800" spans="1:4" ht="94.5">
      <c r="A10800" s="408">
        <v>87550</v>
      </c>
      <c r="B10800" s="409" t="s">
        <v>1926</v>
      </c>
      <c r="C10800" s="408" t="s">
        <v>42</v>
      </c>
      <c r="D10800" s="408">
        <v>16.98</v>
      </c>
    </row>
    <row r="10801" spans="1:4" ht="94.5">
      <c r="A10801" s="408">
        <v>87553</v>
      </c>
      <c r="B10801" s="409" t="s">
        <v>1927</v>
      </c>
      <c r="C10801" s="408" t="s">
        <v>42</v>
      </c>
      <c r="D10801" s="408">
        <v>12.35</v>
      </c>
    </row>
    <row r="10802" spans="1:4" ht="81">
      <c r="A10802" s="408">
        <v>87554</v>
      </c>
      <c r="B10802" s="409" t="s">
        <v>1928</v>
      </c>
      <c r="C10802" s="408" t="s">
        <v>42</v>
      </c>
      <c r="D10802" s="408">
        <v>14.38</v>
      </c>
    </row>
    <row r="10803" spans="1:4" ht="108">
      <c r="A10803" s="408">
        <v>87555</v>
      </c>
      <c r="B10803" s="409" t="s">
        <v>1929</v>
      </c>
      <c r="C10803" s="408" t="s">
        <v>42</v>
      </c>
      <c r="D10803" s="408">
        <v>29.62</v>
      </c>
    </row>
    <row r="10804" spans="1:4" ht="94.5">
      <c r="A10804" s="408">
        <v>87556</v>
      </c>
      <c r="B10804" s="409" t="s">
        <v>1930</v>
      </c>
      <c r="C10804" s="408" t="s">
        <v>42</v>
      </c>
      <c r="D10804" s="408">
        <v>27.42</v>
      </c>
    </row>
    <row r="10805" spans="1:4" ht="108">
      <c r="A10805" s="408">
        <v>87557</v>
      </c>
      <c r="B10805" s="409" t="s">
        <v>1931</v>
      </c>
      <c r="C10805" s="408" t="s">
        <v>42</v>
      </c>
      <c r="D10805" s="408">
        <v>26.61</v>
      </c>
    </row>
    <row r="10806" spans="1:4" ht="108">
      <c r="A10806" s="408">
        <v>87559</v>
      </c>
      <c r="B10806" s="409" t="s">
        <v>1932</v>
      </c>
      <c r="C10806" s="408" t="s">
        <v>42</v>
      </c>
      <c r="D10806" s="408">
        <v>24.39</v>
      </c>
    </row>
    <row r="10807" spans="1:4" ht="108">
      <c r="A10807" s="408">
        <v>87561</v>
      </c>
      <c r="B10807" s="409" t="s">
        <v>1933</v>
      </c>
      <c r="C10807" s="408" t="s">
        <v>42</v>
      </c>
      <c r="D10807" s="408">
        <v>26.81</v>
      </c>
    </row>
    <row r="10808" spans="1:4" ht="67.5">
      <c r="A10808" s="408">
        <v>87775</v>
      </c>
      <c r="B10808" s="409" t="s">
        <v>1971</v>
      </c>
      <c r="C10808" s="408" t="s">
        <v>42</v>
      </c>
      <c r="D10808" s="408">
        <v>38.78</v>
      </c>
    </row>
    <row r="10809" spans="1:4" ht="67.5">
      <c r="A10809" s="408">
        <v>87777</v>
      </c>
      <c r="B10809" s="409" t="s">
        <v>1972</v>
      </c>
      <c r="C10809" s="408" t="s">
        <v>42</v>
      </c>
      <c r="D10809" s="408">
        <v>41.77</v>
      </c>
    </row>
    <row r="10810" spans="1:4" ht="81">
      <c r="A10810" s="408">
        <v>87778</v>
      </c>
      <c r="B10810" s="409" t="s">
        <v>1973</v>
      </c>
      <c r="C10810" s="408" t="s">
        <v>42</v>
      </c>
      <c r="D10810" s="408">
        <v>54.48</v>
      </c>
    </row>
    <row r="10811" spans="1:4" ht="67.5">
      <c r="A10811" s="408">
        <v>87779</v>
      </c>
      <c r="B10811" s="409" t="s">
        <v>1974</v>
      </c>
      <c r="C10811" s="408" t="s">
        <v>42</v>
      </c>
      <c r="D10811" s="408">
        <v>45.26</v>
      </c>
    </row>
    <row r="10812" spans="1:4" ht="67.5">
      <c r="A10812" s="408">
        <v>87781</v>
      </c>
      <c r="B10812" s="409" t="s">
        <v>1975</v>
      </c>
      <c r="C10812" s="408" t="s">
        <v>42</v>
      </c>
      <c r="D10812" s="408">
        <v>49.27</v>
      </c>
    </row>
    <row r="10813" spans="1:4" ht="81">
      <c r="A10813" s="408">
        <v>87783</v>
      </c>
      <c r="B10813" s="409" t="s">
        <v>1976</v>
      </c>
      <c r="C10813" s="408" t="s">
        <v>42</v>
      </c>
      <c r="D10813" s="408">
        <v>67.77</v>
      </c>
    </row>
    <row r="10814" spans="1:4" ht="67.5">
      <c r="A10814" s="408">
        <v>87784</v>
      </c>
      <c r="B10814" s="409" t="s">
        <v>1977</v>
      </c>
      <c r="C10814" s="408" t="s">
        <v>42</v>
      </c>
      <c r="D10814" s="408">
        <v>51.73</v>
      </c>
    </row>
    <row r="10815" spans="1:4" ht="67.5">
      <c r="A10815" s="408">
        <v>87786</v>
      </c>
      <c r="B10815" s="409" t="s">
        <v>1978</v>
      </c>
      <c r="C10815" s="408" t="s">
        <v>42</v>
      </c>
      <c r="D10815" s="408">
        <v>56.76</v>
      </c>
    </row>
    <row r="10816" spans="1:4" ht="81">
      <c r="A10816" s="408">
        <v>87787</v>
      </c>
      <c r="B10816" s="409" t="s">
        <v>1979</v>
      </c>
      <c r="C10816" s="408" t="s">
        <v>42</v>
      </c>
      <c r="D10816" s="408">
        <v>81.06</v>
      </c>
    </row>
    <row r="10817" spans="1:4" ht="81">
      <c r="A10817" s="408">
        <v>87788</v>
      </c>
      <c r="B10817" s="409" t="s">
        <v>1980</v>
      </c>
      <c r="C10817" s="408" t="s">
        <v>42</v>
      </c>
      <c r="D10817" s="408">
        <v>66.56</v>
      </c>
    </row>
    <row r="10818" spans="1:4" ht="67.5">
      <c r="A10818" s="408">
        <v>87790</v>
      </c>
      <c r="B10818" s="409" t="s">
        <v>1981</v>
      </c>
      <c r="C10818" s="408" t="s">
        <v>42</v>
      </c>
      <c r="D10818" s="408">
        <v>72.09</v>
      </c>
    </row>
    <row r="10819" spans="1:4" ht="94.5">
      <c r="A10819" s="408">
        <v>87791</v>
      </c>
      <c r="B10819" s="409" t="s">
        <v>1982</v>
      </c>
      <c r="C10819" s="408" t="s">
        <v>42</v>
      </c>
      <c r="D10819" s="408">
        <v>96.29</v>
      </c>
    </row>
    <row r="10820" spans="1:4" ht="81">
      <c r="A10820" s="408">
        <v>87792</v>
      </c>
      <c r="B10820" s="409" t="s">
        <v>1983</v>
      </c>
      <c r="C10820" s="408" t="s">
        <v>42</v>
      </c>
      <c r="D10820" s="408">
        <v>25.67</v>
      </c>
    </row>
    <row r="10821" spans="1:4" ht="67.5">
      <c r="A10821" s="408">
        <v>87794</v>
      </c>
      <c r="B10821" s="409" t="s">
        <v>1984</v>
      </c>
      <c r="C10821" s="408" t="s">
        <v>42</v>
      </c>
      <c r="D10821" s="408">
        <v>28.46</v>
      </c>
    </row>
    <row r="10822" spans="1:4" ht="81">
      <c r="A10822" s="408">
        <v>87795</v>
      </c>
      <c r="B10822" s="409" t="s">
        <v>1985</v>
      </c>
      <c r="C10822" s="408" t="s">
        <v>42</v>
      </c>
      <c r="D10822" s="408">
        <v>40.020000000000003</v>
      </c>
    </row>
    <row r="10823" spans="1:4" ht="81">
      <c r="A10823" s="408">
        <v>87797</v>
      </c>
      <c r="B10823" s="409" t="s">
        <v>1986</v>
      </c>
      <c r="C10823" s="408" t="s">
        <v>42</v>
      </c>
      <c r="D10823" s="408">
        <v>31.89</v>
      </c>
    </row>
    <row r="10824" spans="1:4" ht="67.5">
      <c r="A10824" s="408">
        <v>87799</v>
      </c>
      <c r="B10824" s="409" t="s">
        <v>1987</v>
      </c>
      <c r="C10824" s="408" t="s">
        <v>42</v>
      </c>
      <c r="D10824" s="408">
        <v>35.630000000000003</v>
      </c>
    </row>
    <row r="10825" spans="1:4" ht="81">
      <c r="A10825" s="408">
        <v>87800</v>
      </c>
      <c r="B10825" s="409" t="s">
        <v>1988</v>
      </c>
      <c r="C10825" s="408" t="s">
        <v>42</v>
      </c>
      <c r="D10825" s="408">
        <v>52.61</v>
      </c>
    </row>
    <row r="10826" spans="1:4" ht="81">
      <c r="A10826" s="408">
        <v>87801</v>
      </c>
      <c r="B10826" s="409" t="s">
        <v>1989</v>
      </c>
      <c r="C10826" s="408" t="s">
        <v>42</v>
      </c>
      <c r="D10826" s="408">
        <v>38.11</v>
      </c>
    </row>
    <row r="10827" spans="1:4" ht="67.5">
      <c r="A10827" s="408">
        <v>87803</v>
      </c>
      <c r="B10827" s="409" t="s">
        <v>1990</v>
      </c>
      <c r="C10827" s="408" t="s">
        <v>42</v>
      </c>
      <c r="D10827" s="408">
        <v>42.8</v>
      </c>
    </row>
    <row r="10828" spans="1:4" ht="81">
      <c r="A10828" s="408">
        <v>87804</v>
      </c>
      <c r="B10828" s="409" t="s">
        <v>1991</v>
      </c>
      <c r="C10828" s="408" t="s">
        <v>42</v>
      </c>
      <c r="D10828" s="408">
        <v>65.22</v>
      </c>
    </row>
    <row r="10829" spans="1:4" ht="81">
      <c r="A10829" s="408">
        <v>87805</v>
      </c>
      <c r="B10829" s="409" t="s">
        <v>1992</v>
      </c>
      <c r="C10829" s="408" t="s">
        <v>42</v>
      </c>
      <c r="D10829" s="408">
        <v>43.88</v>
      </c>
    </row>
    <row r="10830" spans="1:4" ht="67.5">
      <c r="A10830" s="408">
        <v>87807</v>
      </c>
      <c r="B10830" s="409" t="s">
        <v>1993</v>
      </c>
      <c r="C10830" s="408" t="s">
        <v>42</v>
      </c>
      <c r="D10830" s="408">
        <v>49.05</v>
      </c>
    </row>
    <row r="10831" spans="1:4" ht="94.5">
      <c r="A10831" s="408">
        <v>87808</v>
      </c>
      <c r="B10831" s="409" t="s">
        <v>1994</v>
      </c>
      <c r="C10831" s="408" t="s">
        <v>42</v>
      </c>
      <c r="D10831" s="408">
        <v>71.180000000000007</v>
      </c>
    </row>
    <row r="10832" spans="1:4" ht="94.5">
      <c r="A10832" s="408">
        <v>87809</v>
      </c>
      <c r="B10832" s="409" t="s">
        <v>1995</v>
      </c>
      <c r="C10832" s="408" t="s">
        <v>42</v>
      </c>
      <c r="D10832" s="408">
        <v>61.88</v>
      </c>
    </row>
    <row r="10833" spans="1:4" ht="81">
      <c r="A10833" s="408">
        <v>87811</v>
      </c>
      <c r="B10833" s="409" t="s">
        <v>1996</v>
      </c>
      <c r="C10833" s="408" t="s">
        <v>42</v>
      </c>
      <c r="D10833" s="408">
        <v>64.67</v>
      </c>
    </row>
    <row r="10834" spans="1:4" ht="81">
      <c r="A10834" s="408">
        <v>87812</v>
      </c>
      <c r="B10834" s="409" t="s">
        <v>1997</v>
      </c>
      <c r="C10834" s="408" t="s">
        <v>42</v>
      </c>
      <c r="D10834" s="408">
        <v>75.900000000000006</v>
      </c>
    </row>
    <row r="10835" spans="1:4" ht="94.5">
      <c r="A10835" s="408">
        <v>87813</v>
      </c>
      <c r="B10835" s="409" t="s">
        <v>1998</v>
      </c>
      <c r="C10835" s="408" t="s">
        <v>42</v>
      </c>
      <c r="D10835" s="408">
        <v>68.099999999999994</v>
      </c>
    </row>
    <row r="10836" spans="1:4" ht="81">
      <c r="A10836" s="408">
        <v>87815</v>
      </c>
      <c r="B10836" s="409" t="s">
        <v>1999</v>
      </c>
      <c r="C10836" s="408" t="s">
        <v>42</v>
      </c>
      <c r="D10836" s="408">
        <v>71.84</v>
      </c>
    </row>
    <row r="10837" spans="1:4" ht="81">
      <c r="A10837" s="408">
        <v>87816</v>
      </c>
      <c r="B10837" s="409" t="s">
        <v>2000</v>
      </c>
      <c r="C10837" s="408" t="s">
        <v>42</v>
      </c>
      <c r="D10837" s="408">
        <v>88.5</v>
      </c>
    </row>
    <row r="10838" spans="1:4" ht="94.5">
      <c r="A10838" s="408">
        <v>87817</v>
      </c>
      <c r="B10838" s="409" t="s">
        <v>2001</v>
      </c>
      <c r="C10838" s="408" t="s">
        <v>42</v>
      </c>
      <c r="D10838" s="408">
        <v>74</v>
      </c>
    </row>
    <row r="10839" spans="1:4" ht="81">
      <c r="A10839" s="408">
        <v>87819</v>
      </c>
      <c r="B10839" s="409" t="s">
        <v>2002</v>
      </c>
      <c r="C10839" s="408" t="s">
        <v>42</v>
      </c>
      <c r="D10839" s="408">
        <v>78.69</v>
      </c>
    </row>
    <row r="10840" spans="1:4" ht="81">
      <c r="A10840" s="408">
        <v>87820</v>
      </c>
      <c r="B10840" s="409" t="s">
        <v>2003</v>
      </c>
      <c r="C10840" s="408" t="s">
        <v>42</v>
      </c>
      <c r="D10840" s="408">
        <v>101.1</v>
      </c>
    </row>
    <row r="10841" spans="1:4" ht="94.5">
      <c r="A10841" s="408">
        <v>87821</v>
      </c>
      <c r="B10841" s="409" t="s">
        <v>2004</v>
      </c>
      <c r="C10841" s="408" t="s">
        <v>42</v>
      </c>
      <c r="D10841" s="408">
        <v>106.63</v>
      </c>
    </row>
    <row r="10842" spans="1:4" ht="81">
      <c r="A10842" s="408">
        <v>87823</v>
      </c>
      <c r="B10842" s="409" t="s">
        <v>2005</v>
      </c>
      <c r="C10842" s="408" t="s">
        <v>42</v>
      </c>
      <c r="D10842" s="408">
        <v>111.8</v>
      </c>
    </row>
    <row r="10843" spans="1:4" ht="94.5">
      <c r="A10843" s="408">
        <v>87824</v>
      </c>
      <c r="B10843" s="409" t="s">
        <v>2006</v>
      </c>
      <c r="C10843" s="408" t="s">
        <v>42</v>
      </c>
      <c r="D10843" s="408">
        <v>133.62</v>
      </c>
    </row>
    <row r="10844" spans="1:4" ht="94.5">
      <c r="A10844" s="408">
        <v>87825</v>
      </c>
      <c r="B10844" s="409" t="s">
        <v>2007</v>
      </c>
      <c r="C10844" s="408" t="s">
        <v>42</v>
      </c>
      <c r="D10844" s="408">
        <v>48.97</v>
      </c>
    </row>
    <row r="10845" spans="1:4" ht="81">
      <c r="A10845" s="408">
        <v>87827</v>
      </c>
      <c r="B10845" s="409" t="s">
        <v>2008</v>
      </c>
      <c r="C10845" s="408" t="s">
        <v>42</v>
      </c>
      <c r="D10845" s="408">
        <v>52.39</v>
      </c>
    </row>
    <row r="10846" spans="1:4" ht="81">
      <c r="A10846" s="408">
        <v>87828</v>
      </c>
      <c r="B10846" s="409" t="s">
        <v>2009</v>
      </c>
      <c r="C10846" s="408" t="s">
        <v>42</v>
      </c>
      <c r="D10846" s="408">
        <v>67.53</v>
      </c>
    </row>
    <row r="10847" spans="1:4" ht="94.5">
      <c r="A10847" s="408">
        <v>87829</v>
      </c>
      <c r="B10847" s="409" t="s">
        <v>2010</v>
      </c>
      <c r="C10847" s="408" t="s">
        <v>42</v>
      </c>
      <c r="D10847" s="408">
        <v>55.98</v>
      </c>
    </row>
    <row r="10848" spans="1:4" ht="81">
      <c r="A10848" s="408">
        <v>87831</v>
      </c>
      <c r="B10848" s="409" t="s">
        <v>2011</v>
      </c>
      <c r="C10848" s="408" t="s">
        <v>42</v>
      </c>
      <c r="D10848" s="408">
        <v>60.56</v>
      </c>
    </row>
    <row r="10849" spans="1:4" ht="94.5">
      <c r="A10849" s="408">
        <v>87832</v>
      </c>
      <c r="B10849" s="409" t="s">
        <v>2012</v>
      </c>
      <c r="C10849" s="408" t="s">
        <v>42</v>
      </c>
      <c r="D10849" s="408">
        <v>82.32</v>
      </c>
    </row>
    <row r="10850" spans="1:4" ht="67.5">
      <c r="A10850" s="408">
        <v>87834</v>
      </c>
      <c r="B10850" s="409" t="s">
        <v>2013</v>
      </c>
      <c r="C10850" s="408" t="s">
        <v>42</v>
      </c>
      <c r="D10850" s="408">
        <v>138.35</v>
      </c>
    </row>
    <row r="10851" spans="1:4" ht="67.5">
      <c r="A10851" s="408">
        <v>87835</v>
      </c>
      <c r="B10851" s="409" t="s">
        <v>2014</v>
      </c>
      <c r="C10851" s="408" t="s">
        <v>42</v>
      </c>
      <c r="D10851" s="408">
        <v>94.46</v>
      </c>
    </row>
    <row r="10852" spans="1:4" ht="67.5">
      <c r="A10852" s="408">
        <v>87836</v>
      </c>
      <c r="B10852" s="409" t="s">
        <v>2015</v>
      </c>
      <c r="C10852" s="408" t="s">
        <v>42</v>
      </c>
      <c r="D10852" s="408">
        <v>132.02000000000001</v>
      </c>
    </row>
    <row r="10853" spans="1:4" ht="67.5">
      <c r="A10853" s="408">
        <v>87837</v>
      </c>
      <c r="B10853" s="409" t="s">
        <v>2016</v>
      </c>
      <c r="C10853" s="408" t="s">
        <v>42</v>
      </c>
      <c r="D10853" s="408">
        <v>88.97</v>
      </c>
    </row>
    <row r="10854" spans="1:4" ht="67.5">
      <c r="A10854" s="408">
        <v>87838</v>
      </c>
      <c r="B10854" s="409" t="s">
        <v>2017</v>
      </c>
      <c r="C10854" s="408" t="s">
        <v>42</v>
      </c>
      <c r="D10854" s="408">
        <v>144.68</v>
      </c>
    </row>
    <row r="10855" spans="1:4" ht="67.5">
      <c r="A10855" s="408">
        <v>87839</v>
      </c>
      <c r="B10855" s="409" t="s">
        <v>2018</v>
      </c>
      <c r="C10855" s="408" t="s">
        <v>42</v>
      </c>
      <c r="D10855" s="408">
        <v>98.68</v>
      </c>
    </row>
    <row r="10856" spans="1:4" ht="81">
      <c r="A10856" s="408">
        <v>87840</v>
      </c>
      <c r="B10856" s="409" t="s">
        <v>2019</v>
      </c>
      <c r="C10856" s="408" t="s">
        <v>42</v>
      </c>
      <c r="D10856" s="408">
        <v>136.99</v>
      </c>
    </row>
    <row r="10857" spans="1:4" ht="67.5">
      <c r="A10857" s="408">
        <v>87841</v>
      </c>
      <c r="B10857" s="409" t="s">
        <v>2020</v>
      </c>
      <c r="C10857" s="408" t="s">
        <v>42</v>
      </c>
      <c r="D10857" s="408">
        <v>91.81</v>
      </c>
    </row>
    <row r="10858" spans="1:4" ht="67.5">
      <c r="A10858" s="408">
        <v>87842</v>
      </c>
      <c r="B10858" s="409" t="s">
        <v>2021</v>
      </c>
      <c r="C10858" s="408" t="s">
        <v>42</v>
      </c>
      <c r="D10858" s="408">
        <v>142.07</v>
      </c>
    </row>
    <row r="10859" spans="1:4" ht="67.5">
      <c r="A10859" s="408">
        <v>87843</v>
      </c>
      <c r="B10859" s="409" t="s">
        <v>2022</v>
      </c>
      <c r="C10859" s="408" t="s">
        <v>42</v>
      </c>
      <c r="D10859" s="408">
        <v>104.93</v>
      </c>
    </row>
    <row r="10860" spans="1:4" ht="67.5">
      <c r="A10860" s="408">
        <v>87844</v>
      </c>
      <c r="B10860" s="409" t="s">
        <v>2023</v>
      </c>
      <c r="C10860" s="408" t="s">
        <v>42</v>
      </c>
      <c r="D10860" s="408">
        <v>130.75</v>
      </c>
    </row>
    <row r="10861" spans="1:4" ht="67.5">
      <c r="A10861" s="408">
        <v>87845</v>
      </c>
      <c r="B10861" s="409" t="s">
        <v>2024</v>
      </c>
      <c r="C10861" s="408" t="s">
        <v>42</v>
      </c>
      <c r="D10861" s="408">
        <v>94.47</v>
      </c>
    </row>
    <row r="10862" spans="1:4" ht="67.5">
      <c r="A10862" s="408">
        <v>87846</v>
      </c>
      <c r="B10862" s="409" t="s">
        <v>2025</v>
      </c>
      <c r="C10862" s="408" t="s">
        <v>42</v>
      </c>
      <c r="D10862" s="408">
        <v>149.75</v>
      </c>
    </row>
    <row r="10863" spans="1:4" ht="67.5">
      <c r="A10863" s="408">
        <v>87847</v>
      </c>
      <c r="B10863" s="409" t="s">
        <v>2026</v>
      </c>
      <c r="C10863" s="408" t="s">
        <v>42</v>
      </c>
      <c r="D10863" s="408">
        <v>105.85</v>
      </c>
    </row>
    <row r="10864" spans="1:4" ht="67.5">
      <c r="A10864" s="408">
        <v>87848</v>
      </c>
      <c r="B10864" s="409" t="s">
        <v>2027</v>
      </c>
      <c r="C10864" s="408" t="s">
        <v>42</v>
      </c>
      <c r="D10864" s="408">
        <v>142.38</v>
      </c>
    </row>
    <row r="10865" spans="1:4" ht="67.5">
      <c r="A10865" s="408">
        <v>87849</v>
      </c>
      <c r="B10865" s="409" t="s">
        <v>2028</v>
      </c>
      <c r="C10865" s="408" t="s">
        <v>42</v>
      </c>
      <c r="D10865" s="408">
        <v>99.33</v>
      </c>
    </row>
    <row r="10866" spans="1:4" ht="67.5">
      <c r="A10866" s="408">
        <v>87850</v>
      </c>
      <c r="B10866" s="409" t="s">
        <v>2029</v>
      </c>
      <c r="C10866" s="408" t="s">
        <v>42</v>
      </c>
      <c r="D10866" s="408">
        <v>156.1</v>
      </c>
    </row>
    <row r="10867" spans="1:4" ht="67.5">
      <c r="A10867" s="408">
        <v>87851</v>
      </c>
      <c r="B10867" s="409" t="s">
        <v>2030</v>
      </c>
      <c r="C10867" s="408" t="s">
        <v>42</v>
      </c>
      <c r="D10867" s="408">
        <v>110.1</v>
      </c>
    </row>
    <row r="10868" spans="1:4" ht="81">
      <c r="A10868" s="408">
        <v>87852</v>
      </c>
      <c r="B10868" s="409" t="s">
        <v>2031</v>
      </c>
      <c r="C10868" s="408" t="s">
        <v>42</v>
      </c>
      <c r="D10868" s="408">
        <v>147.32</v>
      </c>
    </row>
    <row r="10869" spans="1:4" ht="67.5">
      <c r="A10869" s="408">
        <v>87853</v>
      </c>
      <c r="B10869" s="409" t="s">
        <v>2032</v>
      </c>
      <c r="C10869" s="408" t="s">
        <v>42</v>
      </c>
      <c r="D10869" s="408">
        <v>102.15</v>
      </c>
    </row>
    <row r="10870" spans="1:4" ht="67.5">
      <c r="A10870" s="408">
        <v>87854</v>
      </c>
      <c r="B10870" s="409" t="s">
        <v>2033</v>
      </c>
      <c r="C10870" s="408" t="s">
        <v>42</v>
      </c>
      <c r="D10870" s="408">
        <v>153.47</v>
      </c>
    </row>
    <row r="10871" spans="1:4" ht="67.5">
      <c r="A10871" s="408">
        <v>87855</v>
      </c>
      <c r="B10871" s="409" t="s">
        <v>2034</v>
      </c>
      <c r="C10871" s="408" t="s">
        <v>42</v>
      </c>
      <c r="D10871" s="408">
        <v>116.35</v>
      </c>
    </row>
    <row r="10872" spans="1:4" ht="67.5">
      <c r="A10872" s="408">
        <v>87856</v>
      </c>
      <c r="B10872" s="409" t="s">
        <v>2035</v>
      </c>
      <c r="C10872" s="408" t="s">
        <v>42</v>
      </c>
      <c r="D10872" s="408">
        <v>141.11000000000001</v>
      </c>
    </row>
    <row r="10873" spans="1:4" ht="67.5">
      <c r="A10873" s="408">
        <v>87857</v>
      </c>
      <c r="B10873" s="409" t="s">
        <v>2036</v>
      </c>
      <c r="C10873" s="408" t="s">
        <v>42</v>
      </c>
      <c r="D10873" s="408">
        <v>104.81</v>
      </c>
    </row>
    <row r="10874" spans="1:4" ht="54">
      <c r="A10874" s="408">
        <v>87858</v>
      </c>
      <c r="B10874" s="409" t="s">
        <v>2037</v>
      </c>
      <c r="C10874" s="408" t="s">
        <v>42</v>
      </c>
      <c r="D10874" s="408">
        <v>101.39</v>
      </c>
    </row>
    <row r="10875" spans="1:4" ht="54">
      <c r="A10875" s="408">
        <v>87859</v>
      </c>
      <c r="B10875" s="409" t="s">
        <v>2038</v>
      </c>
      <c r="C10875" s="408" t="s">
        <v>42</v>
      </c>
      <c r="D10875" s="408">
        <v>117.11</v>
      </c>
    </row>
    <row r="10876" spans="1:4" ht="94.5">
      <c r="A10876" s="408">
        <v>89048</v>
      </c>
      <c r="B10876" s="409" t="s">
        <v>2192</v>
      </c>
      <c r="C10876" s="408" t="s">
        <v>42</v>
      </c>
      <c r="D10876" s="408">
        <v>25.11</v>
      </c>
    </row>
    <row r="10877" spans="1:4" ht="81">
      <c r="A10877" s="408">
        <v>89049</v>
      </c>
      <c r="B10877" s="409" t="s">
        <v>2193</v>
      </c>
      <c r="C10877" s="408" t="s">
        <v>42</v>
      </c>
      <c r="D10877" s="408">
        <v>16.52</v>
      </c>
    </row>
    <row r="10878" spans="1:4" ht="94.5">
      <c r="A10878" s="408">
        <v>89173</v>
      </c>
      <c r="B10878" s="409" t="s">
        <v>2202</v>
      </c>
      <c r="C10878" s="408" t="s">
        <v>42</v>
      </c>
      <c r="D10878" s="408">
        <v>24.68</v>
      </c>
    </row>
    <row r="10879" spans="1:4" ht="81">
      <c r="A10879" s="408">
        <v>90406</v>
      </c>
      <c r="B10879" s="409" t="s">
        <v>2796</v>
      </c>
      <c r="C10879" s="408" t="s">
        <v>42</v>
      </c>
      <c r="D10879" s="408">
        <v>32.159999999999997</v>
      </c>
    </row>
    <row r="10880" spans="1:4" ht="67.5">
      <c r="A10880" s="408">
        <v>90407</v>
      </c>
      <c r="B10880" s="409" t="s">
        <v>2797</v>
      </c>
      <c r="C10880" s="408" t="s">
        <v>42</v>
      </c>
      <c r="D10880" s="408">
        <v>35.74</v>
      </c>
    </row>
    <row r="10881" spans="1:4" ht="81">
      <c r="A10881" s="408">
        <v>90408</v>
      </c>
      <c r="B10881" s="409" t="s">
        <v>2798</v>
      </c>
      <c r="C10881" s="408" t="s">
        <v>42</v>
      </c>
      <c r="D10881" s="408">
        <v>23.28</v>
      </c>
    </row>
    <row r="10882" spans="1:4" ht="67.5">
      <c r="A10882" s="408">
        <v>90409</v>
      </c>
      <c r="B10882" s="409" t="s">
        <v>2799</v>
      </c>
      <c r="C10882" s="408" t="s">
        <v>42</v>
      </c>
      <c r="D10882" s="408">
        <v>25.31</v>
      </c>
    </row>
    <row r="10883" spans="1:4" ht="27">
      <c r="A10883" s="408">
        <v>5998</v>
      </c>
      <c r="B10883" s="409" t="s">
        <v>88</v>
      </c>
      <c r="C10883" s="408" t="s">
        <v>42</v>
      </c>
      <c r="D10883" s="408">
        <v>0.8</v>
      </c>
    </row>
    <row r="10884" spans="1:4" ht="27">
      <c r="A10884" s="408">
        <v>84084</v>
      </c>
      <c r="B10884" s="409" t="s">
        <v>271</v>
      </c>
      <c r="C10884" s="408" t="s">
        <v>42</v>
      </c>
      <c r="D10884" s="408">
        <v>5.96</v>
      </c>
    </row>
    <row r="10885" spans="1:4" ht="67.5">
      <c r="A10885" s="408">
        <v>87242</v>
      </c>
      <c r="B10885" s="409" t="s">
        <v>338</v>
      </c>
      <c r="C10885" s="408" t="s">
        <v>42</v>
      </c>
      <c r="D10885" s="408">
        <v>141.44</v>
      </c>
    </row>
    <row r="10886" spans="1:4" ht="67.5">
      <c r="A10886" s="408">
        <v>87243</v>
      </c>
      <c r="B10886" s="409" t="s">
        <v>339</v>
      </c>
      <c r="C10886" s="408" t="s">
        <v>42</v>
      </c>
      <c r="D10886" s="408">
        <v>129.22999999999999</v>
      </c>
    </row>
    <row r="10887" spans="1:4" ht="67.5">
      <c r="A10887" s="408">
        <v>87244</v>
      </c>
      <c r="B10887" s="409" t="s">
        <v>1672</v>
      </c>
      <c r="C10887" s="408" t="s">
        <v>42</v>
      </c>
      <c r="D10887" s="408">
        <v>138.29</v>
      </c>
    </row>
    <row r="10888" spans="1:4" ht="67.5">
      <c r="A10888" s="408">
        <v>87245</v>
      </c>
      <c r="B10888" s="409" t="s">
        <v>1673</v>
      </c>
      <c r="C10888" s="408" t="s">
        <v>42</v>
      </c>
      <c r="D10888" s="408">
        <v>164.94</v>
      </c>
    </row>
    <row r="10889" spans="1:4" ht="67.5">
      <c r="A10889" s="408">
        <v>87264</v>
      </c>
      <c r="B10889" s="409" t="s">
        <v>1689</v>
      </c>
      <c r="C10889" s="408" t="s">
        <v>42</v>
      </c>
      <c r="D10889" s="408">
        <v>45.17</v>
      </c>
    </row>
    <row r="10890" spans="1:4" ht="67.5">
      <c r="A10890" s="408">
        <v>87265</v>
      </c>
      <c r="B10890" s="409" t="s">
        <v>1690</v>
      </c>
      <c r="C10890" s="408" t="s">
        <v>42</v>
      </c>
      <c r="D10890" s="408">
        <v>39.43</v>
      </c>
    </row>
    <row r="10891" spans="1:4" ht="67.5">
      <c r="A10891" s="408">
        <v>87266</v>
      </c>
      <c r="B10891" s="409" t="s">
        <v>1691</v>
      </c>
      <c r="C10891" s="408" t="s">
        <v>42</v>
      </c>
      <c r="D10891" s="408">
        <v>47.21</v>
      </c>
    </row>
    <row r="10892" spans="1:4" ht="67.5">
      <c r="A10892" s="408">
        <v>87267</v>
      </c>
      <c r="B10892" s="409" t="s">
        <v>1692</v>
      </c>
      <c r="C10892" s="408" t="s">
        <v>42</v>
      </c>
      <c r="D10892" s="408">
        <v>44.65</v>
      </c>
    </row>
    <row r="10893" spans="1:4" ht="67.5">
      <c r="A10893" s="408">
        <v>87268</v>
      </c>
      <c r="B10893" s="409" t="s">
        <v>1693</v>
      </c>
      <c r="C10893" s="408" t="s">
        <v>42</v>
      </c>
      <c r="D10893" s="408">
        <v>48.57</v>
      </c>
    </row>
    <row r="10894" spans="1:4" ht="67.5">
      <c r="A10894" s="408">
        <v>87269</v>
      </c>
      <c r="B10894" s="409" t="s">
        <v>1694</v>
      </c>
      <c r="C10894" s="408" t="s">
        <v>42</v>
      </c>
      <c r="D10894" s="408">
        <v>42.31</v>
      </c>
    </row>
    <row r="10895" spans="1:4" ht="67.5">
      <c r="A10895" s="408">
        <v>87270</v>
      </c>
      <c r="B10895" s="409" t="s">
        <v>1695</v>
      </c>
      <c r="C10895" s="408" t="s">
        <v>42</v>
      </c>
      <c r="D10895" s="408">
        <v>50.29</v>
      </c>
    </row>
    <row r="10896" spans="1:4" ht="67.5">
      <c r="A10896" s="408">
        <v>87271</v>
      </c>
      <c r="B10896" s="409" t="s">
        <v>1696</v>
      </c>
      <c r="C10896" s="408" t="s">
        <v>42</v>
      </c>
      <c r="D10896" s="408">
        <v>47.33</v>
      </c>
    </row>
    <row r="10897" spans="1:4" ht="67.5">
      <c r="A10897" s="408">
        <v>87272</v>
      </c>
      <c r="B10897" s="409" t="s">
        <v>1697</v>
      </c>
      <c r="C10897" s="408" t="s">
        <v>42</v>
      </c>
      <c r="D10897" s="408">
        <v>51.84</v>
      </c>
    </row>
    <row r="10898" spans="1:4" ht="67.5">
      <c r="A10898" s="408">
        <v>87273</v>
      </c>
      <c r="B10898" s="409" t="s">
        <v>1698</v>
      </c>
      <c r="C10898" s="408" t="s">
        <v>42</v>
      </c>
      <c r="D10898" s="408">
        <v>44.19</v>
      </c>
    </row>
    <row r="10899" spans="1:4" ht="67.5">
      <c r="A10899" s="408">
        <v>87274</v>
      </c>
      <c r="B10899" s="409" t="s">
        <v>1699</v>
      </c>
      <c r="C10899" s="408" t="s">
        <v>42</v>
      </c>
      <c r="D10899" s="408">
        <v>53.05</v>
      </c>
    </row>
    <row r="10900" spans="1:4" ht="67.5">
      <c r="A10900" s="408">
        <v>87275</v>
      </c>
      <c r="B10900" s="409" t="s">
        <v>1700</v>
      </c>
      <c r="C10900" s="408" t="s">
        <v>42</v>
      </c>
      <c r="D10900" s="408">
        <v>50.45</v>
      </c>
    </row>
    <row r="10901" spans="1:4" ht="67.5">
      <c r="A10901" s="408">
        <v>88786</v>
      </c>
      <c r="B10901" s="409" t="s">
        <v>2132</v>
      </c>
      <c r="C10901" s="408" t="s">
        <v>42</v>
      </c>
      <c r="D10901" s="408">
        <v>157.41</v>
      </c>
    </row>
    <row r="10902" spans="1:4" ht="67.5">
      <c r="A10902" s="408">
        <v>88787</v>
      </c>
      <c r="B10902" s="409" t="s">
        <v>2133</v>
      </c>
      <c r="C10902" s="408" t="s">
        <v>42</v>
      </c>
      <c r="D10902" s="408">
        <v>144.56</v>
      </c>
    </row>
    <row r="10903" spans="1:4" ht="81">
      <c r="A10903" s="408">
        <v>88788</v>
      </c>
      <c r="B10903" s="409" t="s">
        <v>2134</v>
      </c>
      <c r="C10903" s="408" t="s">
        <v>42</v>
      </c>
      <c r="D10903" s="408">
        <v>153.62</v>
      </c>
    </row>
    <row r="10904" spans="1:4" ht="81">
      <c r="A10904" s="408">
        <v>88789</v>
      </c>
      <c r="B10904" s="409" t="s">
        <v>2135</v>
      </c>
      <c r="C10904" s="408" t="s">
        <v>42</v>
      </c>
      <c r="D10904" s="408">
        <v>182.47</v>
      </c>
    </row>
    <row r="10905" spans="1:4" ht="94.5">
      <c r="A10905" s="408">
        <v>89045</v>
      </c>
      <c r="B10905" s="409" t="s">
        <v>2190</v>
      </c>
      <c r="C10905" s="408" t="s">
        <v>42</v>
      </c>
      <c r="D10905" s="408">
        <v>45.02</v>
      </c>
    </row>
    <row r="10906" spans="1:4" ht="94.5">
      <c r="A10906" s="408">
        <v>89170</v>
      </c>
      <c r="B10906" s="409" t="s">
        <v>2200</v>
      </c>
      <c r="C10906" s="408" t="s">
        <v>42</v>
      </c>
      <c r="D10906" s="408">
        <v>43.58</v>
      </c>
    </row>
    <row r="10907" spans="1:4" ht="81">
      <c r="A10907" s="408">
        <v>93392</v>
      </c>
      <c r="B10907" s="409" t="s">
        <v>12259</v>
      </c>
      <c r="C10907" s="408" t="s">
        <v>42</v>
      </c>
      <c r="D10907" s="408">
        <v>36.04</v>
      </c>
    </row>
    <row r="10908" spans="1:4" ht="81">
      <c r="A10908" s="408">
        <v>93393</v>
      </c>
      <c r="B10908" s="409" t="s">
        <v>12260</v>
      </c>
      <c r="C10908" s="408" t="s">
        <v>42</v>
      </c>
      <c r="D10908" s="408">
        <v>30.38</v>
      </c>
    </row>
    <row r="10909" spans="1:4" ht="81">
      <c r="A10909" s="408">
        <v>93394</v>
      </c>
      <c r="B10909" s="409" t="s">
        <v>12261</v>
      </c>
      <c r="C10909" s="408" t="s">
        <v>42</v>
      </c>
      <c r="D10909" s="408">
        <v>38.08</v>
      </c>
    </row>
    <row r="10910" spans="1:4" ht="81">
      <c r="A10910" s="408">
        <v>93395</v>
      </c>
      <c r="B10910" s="409" t="s">
        <v>12262</v>
      </c>
      <c r="C10910" s="408" t="s">
        <v>42</v>
      </c>
      <c r="D10910" s="408">
        <v>35.520000000000003</v>
      </c>
    </row>
    <row r="10911" spans="1:4" ht="81">
      <c r="A10911" s="408">
        <v>99194</v>
      </c>
      <c r="B10911" s="409" t="s">
        <v>12263</v>
      </c>
      <c r="C10911" s="408" t="s">
        <v>42</v>
      </c>
      <c r="D10911" s="408">
        <v>41.53</v>
      </c>
    </row>
    <row r="10912" spans="1:4" ht="81">
      <c r="A10912" s="408">
        <v>99195</v>
      </c>
      <c r="B10912" s="409" t="s">
        <v>12264</v>
      </c>
      <c r="C10912" s="408" t="s">
        <v>42</v>
      </c>
      <c r="D10912" s="408">
        <v>35.869999999999997</v>
      </c>
    </row>
    <row r="10913" spans="1:4" ht="81">
      <c r="A10913" s="408">
        <v>99196</v>
      </c>
      <c r="B10913" s="409" t="s">
        <v>12265</v>
      </c>
      <c r="C10913" s="408" t="s">
        <v>42</v>
      </c>
      <c r="D10913" s="408">
        <v>43.57</v>
      </c>
    </row>
    <row r="10914" spans="1:4" ht="81">
      <c r="A10914" s="408">
        <v>99198</v>
      </c>
      <c r="B10914" s="409" t="s">
        <v>12266</v>
      </c>
      <c r="C10914" s="408" t="s">
        <v>42</v>
      </c>
      <c r="D10914" s="408">
        <v>41.01</v>
      </c>
    </row>
    <row r="10915" spans="1:4" ht="54">
      <c r="A10915" s="408">
        <v>84088</v>
      </c>
      <c r="B10915" s="409" t="s">
        <v>1594</v>
      </c>
      <c r="C10915" s="408" t="s">
        <v>13</v>
      </c>
      <c r="D10915" s="408">
        <v>92.33</v>
      </c>
    </row>
    <row r="10916" spans="1:4" ht="54">
      <c r="A10916" s="408">
        <v>84089</v>
      </c>
      <c r="B10916" s="409" t="s">
        <v>1595</v>
      </c>
      <c r="C10916" s="408" t="s">
        <v>13</v>
      </c>
      <c r="D10916" s="408">
        <v>130.09</v>
      </c>
    </row>
    <row r="10917" spans="1:4" ht="27">
      <c r="A10917" s="408">
        <v>40675</v>
      </c>
      <c r="B10917" s="409" t="s">
        <v>102</v>
      </c>
      <c r="C10917" s="408" t="s">
        <v>13</v>
      </c>
      <c r="D10917" s="408">
        <v>3.9</v>
      </c>
    </row>
    <row r="10918" spans="1:4" ht="27">
      <c r="A10918" s="408">
        <v>84093</v>
      </c>
      <c r="B10918" s="409" t="s">
        <v>1596</v>
      </c>
      <c r="C10918" s="408" t="s">
        <v>13</v>
      </c>
      <c r="D10918" s="408">
        <v>23.09</v>
      </c>
    </row>
    <row r="10919" spans="1:4" ht="40.5">
      <c r="A10919" s="408">
        <v>96112</v>
      </c>
      <c r="B10919" s="409" t="s">
        <v>4806</v>
      </c>
      <c r="C10919" s="408" t="s">
        <v>42</v>
      </c>
      <c r="D10919" s="408">
        <v>79.709999999999994</v>
      </c>
    </row>
    <row r="10920" spans="1:4" ht="40.5">
      <c r="A10920" s="408">
        <v>96117</v>
      </c>
      <c r="B10920" s="409" t="s">
        <v>4810</v>
      </c>
      <c r="C10920" s="408" t="s">
        <v>42</v>
      </c>
      <c r="D10920" s="408">
        <v>87.79</v>
      </c>
    </row>
    <row r="10921" spans="1:4" ht="27">
      <c r="A10921" s="408">
        <v>96122</v>
      </c>
      <c r="B10921" s="409" t="s">
        <v>4813</v>
      </c>
      <c r="C10921" s="408" t="s">
        <v>13</v>
      </c>
      <c r="D10921" s="408">
        <v>19.71</v>
      </c>
    </row>
    <row r="10922" spans="1:4" ht="27">
      <c r="A10922" s="408">
        <v>96109</v>
      </c>
      <c r="B10922" s="409" t="s">
        <v>4803</v>
      </c>
      <c r="C10922" s="408" t="s">
        <v>42</v>
      </c>
      <c r="D10922" s="408">
        <v>35.94</v>
      </c>
    </row>
    <row r="10923" spans="1:4" ht="40.5">
      <c r="A10923" s="408">
        <v>96110</v>
      </c>
      <c r="B10923" s="409" t="s">
        <v>4804</v>
      </c>
      <c r="C10923" s="408" t="s">
        <v>42</v>
      </c>
      <c r="D10923" s="408">
        <v>55.68</v>
      </c>
    </row>
    <row r="10924" spans="1:4" ht="27">
      <c r="A10924" s="408">
        <v>96113</v>
      </c>
      <c r="B10924" s="409" t="s">
        <v>4807</v>
      </c>
      <c r="C10924" s="408" t="s">
        <v>42</v>
      </c>
      <c r="D10924" s="408">
        <v>32.28</v>
      </c>
    </row>
    <row r="10925" spans="1:4" ht="40.5">
      <c r="A10925" s="408">
        <v>96114</v>
      </c>
      <c r="B10925" s="409" t="s">
        <v>4808</v>
      </c>
      <c r="C10925" s="408" t="s">
        <v>42</v>
      </c>
      <c r="D10925" s="408">
        <v>57.72</v>
      </c>
    </row>
    <row r="10926" spans="1:4" ht="27">
      <c r="A10926" s="408">
        <v>96120</v>
      </c>
      <c r="B10926" s="409" t="s">
        <v>4811</v>
      </c>
      <c r="C10926" s="408" t="s">
        <v>13</v>
      </c>
      <c r="D10926" s="408">
        <v>2.5099999999999998</v>
      </c>
    </row>
    <row r="10927" spans="1:4" ht="40.5">
      <c r="A10927" s="408">
        <v>96123</v>
      </c>
      <c r="B10927" s="409" t="s">
        <v>4814</v>
      </c>
      <c r="C10927" s="408" t="s">
        <v>13</v>
      </c>
      <c r="D10927" s="408">
        <v>23.55</v>
      </c>
    </row>
    <row r="10928" spans="1:4" ht="27">
      <c r="A10928" s="408">
        <v>99054</v>
      </c>
      <c r="B10928" s="409" t="s">
        <v>11956</v>
      </c>
      <c r="C10928" s="408" t="s">
        <v>42</v>
      </c>
      <c r="D10928" s="408">
        <v>43.67</v>
      </c>
    </row>
    <row r="10929" spans="1:4" ht="40.5">
      <c r="A10929" s="408">
        <v>72200</v>
      </c>
      <c r="B10929" s="409" t="s">
        <v>1480</v>
      </c>
      <c r="C10929" s="408" t="s">
        <v>42</v>
      </c>
      <c r="D10929" s="408">
        <v>88.54</v>
      </c>
    </row>
    <row r="10930" spans="1:4" ht="13.5">
      <c r="A10930" s="408" t="s">
        <v>5247</v>
      </c>
      <c r="B10930" s="409" t="s">
        <v>1020</v>
      </c>
      <c r="C10930" s="408" t="s">
        <v>13</v>
      </c>
      <c r="D10930" s="408">
        <v>86.95</v>
      </c>
    </row>
    <row r="10931" spans="1:4" ht="40.5">
      <c r="A10931" s="408">
        <v>72201</v>
      </c>
      <c r="B10931" s="409" t="s">
        <v>1481</v>
      </c>
      <c r="C10931" s="408" t="s">
        <v>42</v>
      </c>
      <c r="D10931" s="408">
        <v>10.28</v>
      </c>
    </row>
    <row r="10932" spans="1:4" ht="40.5">
      <c r="A10932" s="408">
        <v>96111</v>
      </c>
      <c r="B10932" s="409" t="s">
        <v>4805</v>
      </c>
      <c r="C10932" s="408" t="s">
        <v>42</v>
      </c>
      <c r="D10932" s="408">
        <v>38.31</v>
      </c>
    </row>
    <row r="10933" spans="1:4" ht="40.5">
      <c r="A10933" s="408">
        <v>96116</v>
      </c>
      <c r="B10933" s="409" t="s">
        <v>4809</v>
      </c>
      <c r="C10933" s="408" t="s">
        <v>42</v>
      </c>
      <c r="D10933" s="408">
        <v>42.43</v>
      </c>
    </row>
    <row r="10934" spans="1:4" ht="27">
      <c r="A10934" s="408">
        <v>96121</v>
      </c>
      <c r="B10934" s="409" t="s">
        <v>4812</v>
      </c>
      <c r="C10934" s="408" t="s">
        <v>13</v>
      </c>
      <c r="D10934" s="408">
        <v>7.6</v>
      </c>
    </row>
    <row r="10935" spans="1:4" ht="40.5">
      <c r="A10935" s="408">
        <v>96485</v>
      </c>
      <c r="B10935" s="409" t="s">
        <v>4901</v>
      </c>
      <c r="C10935" s="408" t="s">
        <v>42</v>
      </c>
      <c r="D10935" s="408">
        <v>44.44</v>
      </c>
    </row>
    <row r="10936" spans="1:4" ht="40.5">
      <c r="A10936" s="408">
        <v>96486</v>
      </c>
      <c r="B10936" s="409" t="s">
        <v>4902</v>
      </c>
      <c r="C10936" s="408" t="s">
        <v>42</v>
      </c>
      <c r="D10936" s="408">
        <v>48.94</v>
      </c>
    </row>
    <row r="10937" spans="1:4" ht="67.5">
      <c r="A10937" s="408">
        <v>72198</v>
      </c>
      <c r="B10937" s="409" t="s">
        <v>1479</v>
      </c>
      <c r="C10937" s="408" t="s">
        <v>42</v>
      </c>
      <c r="D10937" s="408">
        <v>100.87</v>
      </c>
    </row>
    <row r="10938" spans="1:4" ht="27">
      <c r="A10938" s="408" t="s">
        <v>5270</v>
      </c>
      <c r="B10938" s="409" t="s">
        <v>1037</v>
      </c>
      <c r="C10938" s="408" t="s">
        <v>42</v>
      </c>
      <c r="D10938" s="408">
        <v>56.17</v>
      </c>
    </row>
    <row r="10939" spans="1:4" ht="40.5">
      <c r="A10939" s="408">
        <v>83730</v>
      </c>
      <c r="B10939" s="409" t="s">
        <v>1584</v>
      </c>
      <c r="C10939" s="408" t="s">
        <v>42</v>
      </c>
      <c r="D10939" s="408">
        <v>192.19</v>
      </c>
    </row>
    <row r="10940" spans="1:4" ht="40.5">
      <c r="A10940" s="408">
        <v>83736</v>
      </c>
      <c r="B10940" s="409" t="s">
        <v>261</v>
      </c>
      <c r="C10940" s="408" t="s">
        <v>42</v>
      </c>
      <c r="D10940" s="408">
        <v>177.07</v>
      </c>
    </row>
    <row r="10941" spans="1:4" ht="54">
      <c r="A10941" s="408">
        <v>91514</v>
      </c>
      <c r="B10941" s="409" t="s">
        <v>3186</v>
      </c>
      <c r="C10941" s="408" t="s">
        <v>42</v>
      </c>
      <c r="D10941" s="408">
        <v>4.83</v>
      </c>
    </row>
    <row r="10942" spans="1:4" ht="54">
      <c r="A10942" s="408">
        <v>91515</v>
      </c>
      <c r="B10942" s="409" t="s">
        <v>3187</v>
      </c>
      <c r="C10942" s="408" t="s">
        <v>42</v>
      </c>
      <c r="D10942" s="408">
        <v>6.37</v>
      </c>
    </row>
    <row r="10943" spans="1:4" ht="54">
      <c r="A10943" s="408">
        <v>91516</v>
      </c>
      <c r="B10943" s="409" t="s">
        <v>3188</v>
      </c>
      <c r="C10943" s="408" t="s">
        <v>42</v>
      </c>
      <c r="D10943" s="408">
        <v>9.31</v>
      </c>
    </row>
    <row r="10944" spans="1:4" ht="54">
      <c r="A10944" s="408">
        <v>91517</v>
      </c>
      <c r="B10944" s="409" t="s">
        <v>3189</v>
      </c>
      <c r="C10944" s="408" t="s">
        <v>42</v>
      </c>
      <c r="D10944" s="408">
        <v>10.37</v>
      </c>
    </row>
    <row r="10945" spans="1:4" ht="54">
      <c r="A10945" s="408">
        <v>91519</v>
      </c>
      <c r="B10945" s="409" t="s">
        <v>3190</v>
      </c>
      <c r="C10945" s="408" t="s">
        <v>42</v>
      </c>
      <c r="D10945" s="408">
        <v>11.9</v>
      </c>
    </row>
    <row r="10946" spans="1:4" ht="40.5">
      <c r="A10946" s="408">
        <v>91520</v>
      </c>
      <c r="B10946" s="409" t="s">
        <v>3191</v>
      </c>
      <c r="C10946" s="408" t="s">
        <v>42</v>
      </c>
      <c r="D10946" s="408">
        <v>1.75</v>
      </c>
    </row>
    <row r="10947" spans="1:4" ht="40.5">
      <c r="A10947" s="408">
        <v>91522</v>
      </c>
      <c r="B10947" s="409" t="s">
        <v>772</v>
      </c>
      <c r="C10947" s="408" t="s">
        <v>42</v>
      </c>
      <c r="D10947" s="408">
        <v>2.11</v>
      </c>
    </row>
    <row r="10948" spans="1:4" ht="40.5">
      <c r="A10948" s="408">
        <v>91525</v>
      </c>
      <c r="B10948" s="409" t="s">
        <v>3192</v>
      </c>
      <c r="C10948" s="408" t="s">
        <v>42</v>
      </c>
      <c r="D10948" s="408">
        <v>3.89</v>
      </c>
    </row>
    <row r="10949" spans="1:4" ht="40.5">
      <c r="A10949" s="408">
        <v>73548</v>
      </c>
      <c r="B10949" s="409" t="s">
        <v>187</v>
      </c>
      <c r="C10949" s="408" t="s">
        <v>27</v>
      </c>
      <c r="D10949" s="408">
        <v>511.16</v>
      </c>
    </row>
    <row r="10950" spans="1:4" ht="40.5">
      <c r="A10950" s="408">
        <v>73549</v>
      </c>
      <c r="B10950" s="409" t="s">
        <v>188</v>
      </c>
      <c r="C10950" s="408" t="s">
        <v>27</v>
      </c>
      <c r="D10950" s="408">
        <v>487.44</v>
      </c>
    </row>
    <row r="10951" spans="1:4" ht="67.5">
      <c r="A10951" s="408">
        <v>87280</v>
      </c>
      <c r="B10951" s="409" t="s">
        <v>1701</v>
      </c>
      <c r="C10951" s="408" t="s">
        <v>27</v>
      </c>
      <c r="D10951" s="408">
        <v>285.8</v>
      </c>
    </row>
    <row r="10952" spans="1:4" ht="67.5">
      <c r="A10952" s="408">
        <v>87281</v>
      </c>
      <c r="B10952" s="409" t="s">
        <v>1702</v>
      </c>
      <c r="C10952" s="408" t="s">
        <v>27</v>
      </c>
      <c r="D10952" s="408">
        <v>285.83</v>
      </c>
    </row>
    <row r="10953" spans="1:4" ht="67.5">
      <c r="A10953" s="408">
        <v>87283</v>
      </c>
      <c r="B10953" s="409" t="s">
        <v>1703</v>
      </c>
      <c r="C10953" s="408" t="s">
        <v>27</v>
      </c>
      <c r="D10953" s="408">
        <v>307.74</v>
      </c>
    </row>
    <row r="10954" spans="1:4" ht="67.5">
      <c r="A10954" s="408">
        <v>87284</v>
      </c>
      <c r="B10954" s="409" t="s">
        <v>1704</v>
      </c>
      <c r="C10954" s="408" t="s">
        <v>27</v>
      </c>
      <c r="D10954" s="408">
        <v>295.61</v>
      </c>
    </row>
    <row r="10955" spans="1:4" ht="67.5">
      <c r="A10955" s="408">
        <v>87286</v>
      </c>
      <c r="B10955" s="409" t="s">
        <v>1705</v>
      </c>
      <c r="C10955" s="408" t="s">
        <v>27</v>
      </c>
      <c r="D10955" s="408">
        <v>302.39</v>
      </c>
    </row>
    <row r="10956" spans="1:4" ht="67.5">
      <c r="A10956" s="408">
        <v>87287</v>
      </c>
      <c r="B10956" s="409" t="s">
        <v>1706</v>
      </c>
      <c r="C10956" s="408" t="s">
        <v>27</v>
      </c>
      <c r="D10956" s="408">
        <v>358.8</v>
      </c>
    </row>
    <row r="10957" spans="1:4" ht="67.5">
      <c r="A10957" s="408">
        <v>87289</v>
      </c>
      <c r="B10957" s="409" t="s">
        <v>1707</v>
      </c>
      <c r="C10957" s="408" t="s">
        <v>27</v>
      </c>
      <c r="D10957" s="408">
        <v>343.21</v>
      </c>
    </row>
    <row r="10958" spans="1:4" ht="67.5">
      <c r="A10958" s="408">
        <v>87290</v>
      </c>
      <c r="B10958" s="409" t="s">
        <v>1708</v>
      </c>
      <c r="C10958" s="408" t="s">
        <v>27</v>
      </c>
      <c r="D10958" s="408">
        <v>342.78</v>
      </c>
    </row>
    <row r="10959" spans="1:4" ht="67.5">
      <c r="A10959" s="408">
        <v>87292</v>
      </c>
      <c r="B10959" s="409" t="s">
        <v>1709</v>
      </c>
      <c r="C10959" s="408" t="s">
        <v>27</v>
      </c>
      <c r="D10959" s="408">
        <v>357.02</v>
      </c>
    </row>
    <row r="10960" spans="1:4" ht="67.5">
      <c r="A10960" s="408">
        <v>87294</v>
      </c>
      <c r="B10960" s="409" t="s">
        <v>1710</v>
      </c>
      <c r="C10960" s="408" t="s">
        <v>27</v>
      </c>
      <c r="D10960" s="408">
        <v>342.03</v>
      </c>
    </row>
    <row r="10961" spans="1:4" ht="67.5">
      <c r="A10961" s="408">
        <v>87295</v>
      </c>
      <c r="B10961" s="409" t="s">
        <v>1711</v>
      </c>
      <c r="C10961" s="408" t="s">
        <v>27</v>
      </c>
      <c r="D10961" s="408">
        <v>342.76</v>
      </c>
    </row>
    <row r="10962" spans="1:4" ht="67.5">
      <c r="A10962" s="408">
        <v>87296</v>
      </c>
      <c r="B10962" s="409" t="s">
        <v>1712</v>
      </c>
      <c r="C10962" s="408" t="s">
        <v>27</v>
      </c>
      <c r="D10962" s="408">
        <v>330.88</v>
      </c>
    </row>
    <row r="10963" spans="1:4" ht="54">
      <c r="A10963" s="408">
        <v>87298</v>
      </c>
      <c r="B10963" s="409" t="s">
        <v>1713</v>
      </c>
      <c r="C10963" s="408" t="s">
        <v>27</v>
      </c>
      <c r="D10963" s="408">
        <v>443.11</v>
      </c>
    </row>
    <row r="10964" spans="1:4" ht="54">
      <c r="A10964" s="408">
        <v>87299</v>
      </c>
      <c r="B10964" s="409" t="s">
        <v>1714</v>
      </c>
      <c r="C10964" s="408" t="s">
        <v>27</v>
      </c>
      <c r="D10964" s="408">
        <v>434.85</v>
      </c>
    </row>
    <row r="10965" spans="1:4" ht="54">
      <c r="A10965" s="408">
        <v>87301</v>
      </c>
      <c r="B10965" s="409" t="s">
        <v>1715</v>
      </c>
      <c r="C10965" s="408" t="s">
        <v>27</v>
      </c>
      <c r="D10965" s="408">
        <v>393.11</v>
      </c>
    </row>
    <row r="10966" spans="1:4" ht="54">
      <c r="A10966" s="408">
        <v>87302</v>
      </c>
      <c r="B10966" s="409" t="s">
        <v>1716</v>
      </c>
      <c r="C10966" s="408" t="s">
        <v>27</v>
      </c>
      <c r="D10966" s="408">
        <v>386.94</v>
      </c>
    </row>
    <row r="10967" spans="1:4" ht="54">
      <c r="A10967" s="408">
        <v>87304</v>
      </c>
      <c r="B10967" s="409" t="s">
        <v>1717</v>
      </c>
      <c r="C10967" s="408" t="s">
        <v>27</v>
      </c>
      <c r="D10967" s="408">
        <v>362.93</v>
      </c>
    </row>
    <row r="10968" spans="1:4" ht="54">
      <c r="A10968" s="408">
        <v>87305</v>
      </c>
      <c r="B10968" s="409" t="s">
        <v>1718</v>
      </c>
      <c r="C10968" s="408" t="s">
        <v>27</v>
      </c>
      <c r="D10968" s="408">
        <v>356.85</v>
      </c>
    </row>
    <row r="10969" spans="1:4" ht="54">
      <c r="A10969" s="408">
        <v>87307</v>
      </c>
      <c r="B10969" s="409" t="s">
        <v>1719</v>
      </c>
      <c r="C10969" s="408" t="s">
        <v>27</v>
      </c>
      <c r="D10969" s="408">
        <v>337.28</v>
      </c>
    </row>
    <row r="10970" spans="1:4" ht="54">
      <c r="A10970" s="408">
        <v>87308</v>
      </c>
      <c r="B10970" s="409" t="s">
        <v>1720</v>
      </c>
      <c r="C10970" s="408" t="s">
        <v>27</v>
      </c>
      <c r="D10970" s="408">
        <v>332.23</v>
      </c>
    </row>
    <row r="10971" spans="1:4" ht="54">
      <c r="A10971" s="408">
        <v>87310</v>
      </c>
      <c r="B10971" s="409" t="s">
        <v>1721</v>
      </c>
      <c r="C10971" s="408" t="s">
        <v>27</v>
      </c>
      <c r="D10971" s="408">
        <v>278.27</v>
      </c>
    </row>
    <row r="10972" spans="1:4" ht="54">
      <c r="A10972" s="408">
        <v>87311</v>
      </c>
      <c r="B10972" s="409" t="s">
        <v>1722</v>
      </c>
      <c r="C10972" s="408" t="s">
        <v>27</v>
      </c>
      <c r="D10972" s="408">
        <v>275.29000000000002</v>
      </c>
    </row>
    <row r="10973" spans="1:4" ht="54">
      <c r="A10973" s="408">
        <v>87313</v>
      </c>
      <c r="B10973" s="409" t="s">
        <v>1723</v>
      </c>
      <c r="C10973" s="408" t="s">
        <v>27</v>
      </c>
      <c r="D10973" s="408">
        <v>337.92</v>
      </c>
    </row>
    <row r="10974" spans="1:4" ht="54">
      <c r="A10974" s="408">
        <v>87314</v>
      </c>
      <c r="B10974" s="409" t="s">
        <v>1724</v>
      </c>
      <c r="C10974" s="408" t="s">
        <v>27</v>
      </c>
      <c r="D10974" s="408">
        <v>335.95</v>
      </c>
    </row>
    <row r="10975" spans="1:4" ht="54">
      <c r="A10975" s="408">
        <v>87316</v>
      </c>
      <c r="B10975" s="409" t="s">
        <v>1725</v>
      </c>
      <c r="C10975" s="408" t="s">
        <v>27</v>
      </c>
      <c r="D10975" s="408">
        <v>305.77</v>
      </c>
    </row>
    <row r="10976" spans="1:4" ht="54">
      <c r="A10976" s="408">
        <v>87317</v>
      </c>
      <c r="B10976" s="409" t="s">
        <v>1726</v>
      </c>
      <c r="C10976" s="408" t="s">
        <v>27</v>
      </c>
      <c r="D10976" s="408">
        <v>300.18</v>
      </c>
    </row>
    <row r="10977" spans="1:4" ht="67.5">
      <c r="A10977" s="408">
        <v>87319</v>
      </c>
      <c r="B10977" s="409" t="s">
        <v>1727</v>
      </c>
      <c r="C10977" s="408" t="s">
        <v>27</v>
      </c>
      <c r="D10977" s="410">
        <v>2056.23</v>
      </c>
    </row>
    <row r="10978" spans="1:4" ht="67.5">
      <c r="A10978" s="408">
        <v>87320</v>
      </c>
      <c r="B10978" s="409" t="s">
        <v>1728</v>
      </c>
      <c r="C10978" s="408" t="s">
        <v>27</v>
      </c>
      <c r="D10978" s="410">
        <v>2061.5</v>
      </c>
    </row>
    <row r="10979" spans="1:4" ht="67.5">
      <c r="A10979" s="408">
        <v>87322</v>
      </c>
      <c r="B10979" s="409" t="s">
        <v>1729</v>
      </c>
      <c r="C10979" s="408" t="s">
        <v>27</v>
      </c>
      <c r="D10979" s="410">
        <v>2120</v>
      </c>
    </row>
    <row r="10980" spans="1:4" ht="67.5">
      <c r="A10980" s="408">
        <v>87323</v>
      </c>
      <c r="B10980" s="409" t="s">
        <v>1730</v>
      </c>
      <c r="C10980" s="408" t="s">
        <v>27</v>
      </c>
      <c r="D10980" s="410">
        <v>2111.2600000000002</v>
      </c>
    </row>
    <row r="10981" spans="1:4" ht="67.5">
      <c r="A10981" s="408">
        <v>87325</v>
      </c>
      <c r="B10981" s="409" t="s">
        <v>1731</v>
      </c>
      <c r="C10981" s="408" t="s">
        <v>27</v>
      </c>
      <c r="D10981" s="410">
        <v>2080.11</v>
      </c>
    </row>
    <row r="10982" spans="1:4" ht="67.5">
      <c r="A10982" s="408">
        <v>87326</v>
      </c>
      <c r="B10982" s="409" t="s">
        <v>1732</v>
      </c>
      <c r="C10982" s="408" t="s">
        <v>27</v>
      </c>
      <c r="D10982" s="410">
        <v>2079.02</v>
      </c>
    </row>
    <row r="10983" spans="1:4" ht="81">
      <c r="A10983" s="408">
        <v>87327</v>
      </c>
      <c r="B10983" s="409" t="s">
        <v>1733</v>
      </c>
      <c r="C10983" s="408" t="s">
        <v>27</v>
      </c>
      <c r="D10983" s="408">
        <v>301.11</v>
      </c>
    </row>
    <row r="10984" spans="1:4" ht="81">
      <c r="A10984" s="408">
        <v>87328</v>
      </c>
      <c r="B10984" s="409" t="s">
        <v>1734</v>
      </c>
      <c r="C10984" s="408" t="s">
        <v>27</v>
      </c>
      <c r="D10984" s="408">
        <v>273.16000000000003</v>
      </c>
    </row>
    <row r="10985" spans="1:4" ht="81">
      <c r="A10985" s="408">
        <v>87329</v>
      </c>
      <c r="B10985" s="409" t="s">
        <v>1735</v>
      </c>
      <c r="C10985" s="408" t="s">
        <v>27</v>
      </c>
      <c r="D10985" s="408">
        <v>324.2</v>
      </c>
    </row>
    <row r="10986" spans="1:4" ht="81">
      <c r="A10986" s="408">
        <v>87330</v>
      </c>
      <c r="B10986" s="409" t="s">
        <v>1736</v>
      </c>
      <c r="C10986" s="408" t="s">
        <v>27</v>
      </c>
      <c r="D10986" s="408">
        <v>293.92</v>
      </c>
    </row>
    <row r="10987" spans="1:4" ht="81">
      <c r="A10987" s="408">
        <v>87331</v>
      </c>
      <c r="B10987" s="409" t="s">
        <v>1737</v>
      </c>
      <c r="C10987" s="408" t="s">
        <v>27</v>
      </c>
      <c r="D10987" s="408">
        <v>373.08</v>
      </c>
    </row>
    <row r="10988" spans="1:4" ht="81">
      <c r="A10988" s="408">
        <v>87332</v>
      </c>
      <c r="B10988" s="409" t="s">
        <v>1738</v>
      </c>
      <c r="C10988" s="408" t="s">
        <v>27</v>
      </c>
      <c r="D10988" s="408">
        <v>343.1</v>
      </c>
    </row>
    <row r="10989" spans="1:4" ht="81">
      <c r="A10989" s="408">
        <v>87333</v>
      </c>
      <c r="B10989" s="409" t="s">
        <v>1739</v>
      </c>
      <c r="C10989" s="408" t="s">
        <v>27</v>
      </c>
      <c r="D10989" s="408">
        <v>348.01</v>
      </c>
    </row>
    <row r="10990" spans="1:4" ht="81">
      <c r="A10990" s="408">
        <v>87334</v>
      </c>
      <c r="B10990" s="409" t="s">
        <v>1740</v>
      </c>
      <c r="C10990" s="408" t="s">
        <v>27</v>
      </c>
      <c r="D10990" s="408">
        <v>326.45999999999998</v>
      </c>
    </row>
    <row r="10991" spans="1:4" ht="81">
      <c r="A10991" s="408">
        <v>87335</v>
      </c>
      <c r="B10991" s="409" t="s">
        <v>1741</v>
      </c>
      <c r="C10991" s="408" t="s">
        <v>27</v>
      </c>
      <c r="D10991" s="408">
        <v>353.69</v>
      </c>
    </row>
    <row r="10992" spans="1:4" ht="81">
      <c r="A10992" s="408">
        <v>87336</v>
      </c>
      <c r="B10992" s="409" t="s">
        <v>1742</v>
      </c>
      <c r="C10992" s="408" t="s">
        <v>27</v>
      </c>
      <c r="D10992" s="408">
        <v>338.39</v>
      </c>
    </row>
    <row r="10993" spans="1:4" ht="81">
      <c r="A10993" s="408">
        <v>87337</v>
      </c>
      <c r="B10993" s="409" t="s">
        <v>1743</v>
      </c>
      <c r="C10993" s="408" t="s">
        <v>27</v>
      </c>
      <c r="D10993" s="408">
        <v>336.84</v>
      </c>
    </row>
    <row r="10994" spans="1:4" ht="81">
      <c r="A10994" s="408">
        <v>87338</v>
      </c>
      <c r="B10994" s="409" t="s">
        <v>1744</v>
      </c>
      <c r="C10994" s="408" t="s">
        <v>27</v>
      </c>
      <c r="D10994" s="408">
        <v>326.41000000000003</v>
      </c>
    </row>
    <row r="10995" spans="1:4" ht="54">
      <c r="A10995" s="408">
        <v>87339</v>
      </c>
      <c r="B10995" s="409" t="s">
        <v>1745</v>
      </c>
      <c r="C10995" s="408" t="s">
        <v>27</v>
      </c>
      <c r="D10995" s="408">
        <v>503.67</v>
      </c>
    </row>
    <row r="10996" spans="1:4" ht="54">
      <c r="A10996" s="408">
        <v>87340</v>
      </c>
      <c r="B10996" s="409" t="s">
        <v>1746</v>
      </c>
      <c r="C10996" s="408" t="s">
        <v>27</v>
      </c>
      <c r="D10996" s="408">
        <v>433.28</v>
      </c>
    </row>
    <row r="10997" spans="1:4" ht="54">
      <c r="A10997" s="408">
        <v>87341</v>
      </c>
      <c r="B10997" s="409" t="s">
        <v>1747</v>
      </c>
      <c r="C10997" s="408" t="s">
        <v>27</v>
      </c>
      <c r="D10997" s="408">
        <v>421.63</v>
      </c>
    </row>
    <row r="10998" spans="1:4" ht="54">
      <c r="A10998" s="408">
        <v>87342</v>
      </c>
      <c r="B10998" s="409" t="s">
        <v>1748</v>
      </c>
      <c r="C10998" s="408" t="s">
        <v>27</v>
      </c>
      <c r="D10998" s="408">
        <v>436.25</v>
      </c>
    </row>
    <row r="10999" spans="1:4" ht="54">
      <c r="A10999" s="408">
        <v>87343</v>
      </c>
      <c r="B10999" s="409" t="s">
        <v>1749</v>
      </c>
      <c r="C10999" s="408" t="s">
        <v>27</v>
      </c>
      <c r="D10999" s="408">
        <v>390.82</v>
      </c>
    </row>
    <row r="11000" spans="1:4" ht="54">
      <c r="A11000" s="408">
        <v>87344</v>
      </c>
      <c r="B11000" s="409" t="s">
        <v>1750</v>
      </c>
      <c r="C11000" s="408" t="s">
        <v>27</v>
      </c>
      <c r="D11000" s="408">
        <v>373.86</v>
      </c>
    </row>
    <row r="11001" spans="1:4" ht="54">
      <c r="A11001" s="408">
        <v>87345</v>
      </c>
      <c r="B11001" s="409" t="s">
        <v>1751</v>
      </c>
      <c r="C11001" s="408" t="s">
        <v>27</v>
      </c>
      <c r="D11001" s="408">
        <v>384.43</v>
      </c>
    </row>
    <row r="11002" spans="1:4" ht="54">
      <c r="A11002" s="408">
        <v>87346</v>
      </c>
      <c r="B11002" s="409" t="s">
        <v>1752</v>
      </c>
      <c r="C11002" s="408" t="s">
        <v>27</v>
      </c>
      <c r="D11002" s="408">
        <v>353.54</v>
      </c>
    </row>
    <row r="11003" spans="1:4" ht="54">
      <c r="A11003" s="408">
        <v>87347</v>
      </c>
      <c r="B11003" s="409" t="s">
        <v>1753</v>
      </c>
      <c r="C11003" s="408" t="s">
        <v>27</v>
      </c>
      <c r="D11003" s="408">
        <v>344.84</v>
      </c>
    </row>
    <row r="11004" spans="1:4" ht="54">
      <c r="A11004" s="408">
        <v>87348</v>
      </c>
      <c r="B11004" s="409" t="s">
        <v>1754</v>
      </c>
      <c r="C11004" s="408" t="s">
        <v>27</v>
      </c>
      <c r="D11004" s="408">
        <v>357.28</v>
      </c>
    </row>
    <row r="11005" spans="1:4" ht="54">
      <c r="A11005" s="408">
        <v>87349</v>
      </c>
      <c r="B11005" s="409" t="s">
        <v>1755</v>
      </c>
      <c r="C11005" s="408" t="s">
        <v>27</v>
      </c>
      <c r="D11005" s="408">
        <v>319.07</v>
      </c>
    </row>
    <row r="11006" spans="1:4" ht="54">
      <c r="A11006" s="408">
        <v>87350</v>
      </c>
      <c r="B11006" s="409" t="s">
        <v>1756</v>
      </c>
      <c r="C11006" s="408" t="s">
        <v>27</v>
      </c>
      <c r="D11006" s="408">
        <v>302.44</v>
      </c>
    </row>
    <row r="11007" spans="1:4" ht="54">
      <c r="A11007" s="408">
        <v>87351</v>
      </c>
      <c r="B11007" s="409" t="s">
        <v>1757</v>
      </c>
      <c r="C11007" s="408" t="s">
        <v>27</v>
      </c>
      <c r="D11007" s="408">
        <v>274.18</v>
      </c>
    </row>
    <row r="11008" spans="1:4" ht="54">
      <c r="A11008" s="408">
        <v>87352</v>
      </c>
      <c r="B11008" s="409" t="s">
        <v>1758</v>
      </c>
      <c r="C11008" s="408" t="s">
        <v>27</v>
      </c>
      <c r="D11008" s="408">
        <v>382.6</v>
      </c>
    </row>
    <row r="11009" spans="1:4" ht="54">
      <c r="A11009" s="408">
        <v>87353</v>
      </c>
      <c r="B11009" s="409" t="s">
        <v>1759</v>
      </c>
      <c r="C11009" s="408" t="s">
        <v>27</v>
      </c>
      <c r="D11009" s="408">
        <v>341.59</v>
      </c>
    </row>
    <row r="11010" spans="1:4" ht="54">
      <c r="A11010" s="408">
        <v>87354</v>
      </c>
      <c r="B11010" s="409" t="s">
        <v>1760</v>
      </c>
      <c r="C11010" s="408" t="s">
        <v>27</v>
      </c>
      <c r="D11010" s="408">
        <v>324.11</v>
      </c>
    </row>
    <row r="11011" spans="1:4" ht="54">
      <c r="A11011" s="408">
        <v>87355</v>
      </c>
      <c r="B11011" s="409" t="s">
        <v>1761</v>
      </c>
      <c r="C11011" s="408" t="s">
        <v>27</v>
      </c>
      <c r="D11011" s="408">
        <v>331.71</v>
      </c>
    </row>
    <row r="11012" spans="1:4" ht="54">
      <c r="A11012" s="408">
        <v>87356</v>
      </c>
      <c r="B11012" s="409" t="s">
        <v>1762</v>
      </c>
      <c r="C11012" s="408" t="s">
        <v>27</v>
      </c>
      <c r="D11012" s="408">
        <v>298.52999999999997</v>
      </c>
    </row>
    <row r="11013" spans="1:4" ht="54">
      <c r="A11013" s="408">
        <v>87357</v>
      </c>
      <c r="B11013" s="409" t="s">
        <v>1763</v>
      </c>
      <c r="C11013" s="408" t="s">
        <v>27</v>
      </c>
      <c r="D11013" s="408">
        <v>292.22000000000003</v>
      </c>
    </row>
    <row r="11014" spans="1:4" ht="67.5">
      <c r="A11014" s="408">
        <v>87358</v>
      </c>
      <c r="B11014" s="409" t="s">
        <v>1764</v>
      </c>
      <c r="C11014" s="408" t="s">
        <v>27</v>
      </c>
      <c r="D11014" s="410">
        <v>2026.73</v>
      </c>
    </row>
    <row r="11015" spans="1:4" ht="67.5">
      <c r="A11015" s="408">
        <v>87359</v>
      </c>
      <c r="B11015" s="409" t="s">
        <v>1765</v>
      </c>
      <c r="C11015" s="408" t="s">
        <v>27</v>
      </c>
      <c r="D11015" s="410">
        <v>2015.63</v>
      </c>
    </row>
    <row r="11016" spans="1:4" ht="67.5">
      <c r="A11016" s="408">
        <v>87360</v>
      </c>
      <c r="B11016" s="409" t="s">
        <v>1766</v>
      </c>
      <c r="C11016" s="408" t="s">
        <v>27</v>
      </c>
      <c r="D11016" s="410">
        <v>2097.39</v>
      </c>
    </row>
    <row r="11017" spans="1:4" ht="67.5">
      <c r="A11017" s="408">
        <v>87361</v>
      </c>
      <c r="B11017" s="409" t="s">
        <v>1767</v>
      </c>
      <c r="C11017" s="408" t="s">
        <v>27</v>
      </c>
      <c r="D11017" s="410">
        <v>2076.83</v>
      </c>
    </row>
    <row r="11018" spans="1:4" ht="67.5">
      <c r="A11018" s="408">
        <v>87362</v>
      </c>
      <c r="B11018" s="409" t="s">
        <v>1768</v>
      </c>
      <c r="C11018" s="408" t="s">
        <v>27</v>
      </c>
      <c r="D11018" s="410">
        <v>2074.89</v>
      </c>
    </row>
    <row r="11019" spans="1:4" ht="67.5">
      <c r="A11019" s="408">
        <v>87363</v>
      </c>
      <c r="B11019" s="409" t="s">
        <v>1769</v>
      </c>
      <c r="C11019" s="408" t="s">
        <v>27</v>
      </c>
      <c r="D11019" s="410">
        <v>2065.77</v>
      </c>
    </row>
    <row r="11020" spans="1:4" ht="67.5">
      <c r="A11020" s="408">
        <v>87364</v>
      </c>
      <c r="B11020" s="409" t="s">
        <v>1770</v>
      </c>
      <c r="C11020" s="408" t="s">
        <v>27</v>
      </c>
      <c r="D11020" s="410">
        <v>2037.4</v>
      </c>
    </row>
    <row r="11021" spans="1:4" ht="67.5">
      <c r="A11021" s="408">
        <v>87365</v>
      </c>
      <c r="B11021" s="409" t="s">
        <v>1771</v>
      </c>
      <c r="C11021" s="408" t="s">
        <v>27</v>
      </c>
      <c r="D11021" s="408">
        <v>380.07</v>
      </c>
    </row>
    <row r="11022" spans="1:4" ht="67.5">
      <c r="A11022" s="408">
        <v>87366</v>
      </c>
      <c r="B11022" s="409" t="s">
        <v>1772</v>
      </c>
      <c r="C11022" s="408" t="s">
        <v>27</v>
      </c>
      <c r="D11022" s="408">
        <v>396.12</v>
      </c>
    </row>
    <row r="11023" spans="1:4" ht="54">
      <c r="A11023" s="408">
        <v>87367</v>
      </c>
      <c r="B11023" s="409" t="s">
        <v>1773</v>
      </c>
      <c r="C11023" s="408" t="s">
        <v>27</v>
      </c>
      <c r="D11023" s="408">
        <v>448.49</v>
      </c>
    </row>
    <row r="11024" spans="1:4" ht="54">
      <c r="A11024" s="408">
        <v>87368</v>
      </c>
      <c r="B11024" s="409" t="s">
        <v>1774</v>
      </c>
      <c r="C11024" s="408" t="s">
        <v>27</v>
      </c>
      <c r="D11024" s="408">
        <v>442.26</v>
      </c>
    </row>
    <row r="11025" spans="1:4" ht="54">
      <c r="A11025" s="408">
        <v>87369</v>
      </c>
      <c r="B11025" s="409" t="s">
        <v>1775</v>
      </c>
      <c r="C11025" s="408" t="s">
        <v>27</v>
      </c>
      <c r="D11025" s="408">
        <v>452.28</v>
      </c>
    </row>
    <row r="11026" spans="1:4" ht="54">
      <c r="A11026" s="408">
        <v>87370</v>
      </c>
      <c r="B11026" s="409" t="s">
        <v>1776</v>
      </c>
      <c r="C11026" s="408" t="s">
        <v>27</v>
      </c>
      <c r="D11026" s="408">
        <v>436.51</v>
      </c>
    </row>
    <row r="11027" spans="1:4" ht="54">
      <c r="A11027" s="408">
        <v>87371</v>
      </c>
      <c r="B11027" s="409" t="s">
        <v>340</v>
      </c>
      <c r="C11027" s="408" t="s">
        <v>27</v>
      </c>
      <c r="D11027" s="408">
        <v>429.29</v>
      </c>
    </row>
    <row r="11028" spans="1:4" ht="40.5">
      <c r="A11028" s="408">
        <v>87372</v>
      </c>
      <c r="B11028" s="409" t="s">
        <v>1777</v>
      </c>
      <c r="C11028" s="408" t="s">
        <v>27</v>
      </c>
      <c r="D11028" s="408">
        <v>536</v>
      </c>
    </row>
    <row r="11029" spans="1:4" ht="40.5">
      <c r="A11029" s="408">
        <v>87373</v>
      </c>
      <c r="B11029" s="409" t="s">
        <v>1778</v>
      </c>
      <c r="C11029" s="408" t="s">
        <v>27</v>
      </c>
      <c r="D11029" s="408">
        <v>487.81</v>
      </c>
    </row>
    <row r="11030" spans="1:4" ht="40.5">
      <c r="A11030" s="408">
        <v>87374</v>
      </c>
      <c r="B11030" s="409" t="s">
        <v>1779</v>
      </c>
      <c r="C11030" s="408" t="s">
        <v>27</v>
      </c>
      <c r="D11030" s="408">
        <v>455.41</v>
      </c>
    </row>
    <row r="11031" spans="1:4" ht="40.5">
      <c r="A11031" s="408">
        <v>87375</v>
      </c>
      <c r="B11031" s="409" t="s">
        <v>1780</v>
      </c>
      <c r="C11031" s="408" t="s">
        <v>27</v>
      </c>
      <c r="D11031" s="408">
        <v>428.12</v>
      </c>
    </row>
    <row r="11032" spans="1:4" ht="40.5">
      <c r="A11032" s="408">
        <v>87376</v>
      </c>
      <c r="B11032" s="409" t="s">
        <v>1781</v>
      </c>
      <c r="C11032" s="408" t="s">
        <v>27</v>
      </c>
      <c r="D11032" s="408">
        <v>379.05</v>
      </c>
    </row>
    <row r="11033" spans="1:4" ht="40.5">
      <c r="A11033" s="408">
        <v>87377</v>
      </c>
      <c r="B11033" s="409" t="s">
        <v>1782</v>
      </c>
      <c r="C11033" s="408" t="s">
        <v>27</v>
      </c>
      <c r="D11033" s="408">
        <v>436.63</v>
      </c>
    </row>
    <row r="11034" spans="1:4" ht="40.5">
      <c r="A11034" s="408">
        <v>87378</v>
      </c>
      <c r="B11034" s="409" t="s">
        <v>1783</v>
      </c>
      <c r="C11034" s="408" t="s">
        <v>27</v>
      </c>
      <c r="D11034" s="408">
        <v>402.07</v>
      </c>
    </row>
    <row r="11035" spans="1:4" ht="54">
      <c r="A11035" s="408">
        <v>87379</v>
      </c>
      <c r="B11035" s="409" t="s">
        <v>1784</v>
      </c>
      <c r="C11035" s="408" t="s">
        <v>27</v>
      </c>
      <c r="D11035" s="410">
        <v>2139.4499999999998</v>
      </c>
    </row>
    <row r="11036" spans="1:4" ht="54">
      <c r="A11036" s="408">
        <v>87380</v>
      </c>
      <c r="B11036" s="409" t="s">
        <v>1785</v>
      </c>
      <c r="C11036" s="408" t="s">
        <v>27</v>
      </c>
      <c r="D11036" s="410">
        <v>2197.54</v>
      </c>
    </row>
    <row r="11037" spans="1:4" ht="54">
      <c r="A11037" s="408">
        <v>87381</v>
      </c>
      <c r="B11037" s="409" t="s">
        <v>1786</v>
      </c>
      <c r="C11037" s="408" t="s">
        <v>27</v>
      </c>
      <c r="D11037" s="410">
        <v>2163.5100000000002</v>
      </c>
    </row>
    <row r="11038" spans="1:4" ht="54">
      <c r="A11038" s="408">
        <v>87382</v>
      </c>
      <c r="B11038" s="409" t="s">
        <v>1787</v>
      </c>
      <c r="C11038" s="408" t="s">
        <v>27</v>
      </c>
      <c r="D11038" s="408">
        <v>976.33</v>
      </c>
    </row>
    <row r="11039" spans="1:4" ht="54">
      <c r="A11039" s="408">
        <v>87383</v>
      </c>
      <c r="B11039" s="409" t="s">
        <v>1788</v>
      </c>
      <c r="C11039" s="408" t="s">
        <v>27</v>
      </c>
      <c r="D11039" s="408">
        <v>973.03</v>
      </c>
    </row>
    <row r="11040" spans="1:4" ht="54">
      <c r="A11040" s="408">
        <v>87384</v>
      </c>
      <c r="B11040" s="409" t="s">
        <v>1789</v>
      </c>
      <c r="C11040" s="408" t="s">
        <v>27</v>
      </c>
      <c r="D11040" s="408">
        <v>969.42</v>
      </c>
    </row>
    <row r="11041" spans="1:4" ht="40.5">
      <c r="A11041" s="408">
        <v>87385</v>
      </c>
      <c r="B11041" s="409" t="s">
        <v>1790</v>
      </c>
      <c r="C11041" s="408" t="s">
        <v>27</v>
      </c>
      <c r="D11041" s="410">
        <v>1391.71</v>
      </c>
    </row>
    <row r="11042" spans="1:4" ht="40.5">
      <c r="A11042" s="408">
        <v>87386</v>
      </c>
      <c r="B11042" s="409" t="s">
        <v>1791</v>
      </c>
      <c r="C11042" s="408" t="s">
        <v>27</v>
      </c>
      <c r="D11042" s="410">
        <v>1388.61</v>
      </c>
    </row>
    <row r="11043" spans="1:4" ht="40.5">
      <c r="A11043" s="408">
        <v>87387</v>
      </c>
      <c r="B11043" s="409" t="s">
        <v>1792</v>
      </c>
      <c r="C11043" s="408" t="s">
        <v>27</v>
      </c>
      <c r="D11043" s="410">
        <v>1388.38</v>
      </c>
    </row>
    <row r="11044" spans="1:4" ht="54">
      <c r="A11044" s="408">
        <v>87388</v>
      </c>
      <c r="B11044" s="409" t="s">
        <v>341</v>
      </c>
      <c r="C11044" s="408" t="s">
        <v>27</v>
      </c>
      <c r="D11044" s="410">
        <v>3296.87</v>
      </c>
    </row>
    <row r="11045" spans="1:4" ht="54">
      <c r="A11045" s="408">
        <v>87389</v>
      </c>
      <c r="B11045" s="409" t="s">
        <v>342</v>
      </c>
      <c r="C11045" s="408" t="s">
        <v>27</v>
      </c>
      <c r="D11045" s="410">
        <v>3312.69</v>
      </c>
    </row>
    <row r="11046" spans="1:4" ht="54">
      <c r="A11046" s="408">
        <v>87390</v>
      </c>
      <c r="B11046" s="409" t="s">
        <v>343</v>
      </c>
      <c r="C11046" s="408" t="s">
        <v>27</v>
      </c>
      <c r="D11046" s="410">
        <v>3323.22</v>
      </c>
    </row>
    <row r="11047" spans="1:4" ht="40.5">
      <c r="A11047" s="408">
        <v>87391</v>
      </c>
      <c r="B11047" s="409" t="s">
        <v>344</v>
      </c>
      <c r="C11047" s="408" t="s">
        <v>27</v>
      </c>
      <c r="D11047" s="410">
        <v>4768.29</v>
      </c>
    </row>
    <row r="11048" spans="1:4" ht="40.5">
      <c r="A11048" s="408">
        <v>87393</v>
      </c>
      <c r="B11048" s="409" t="s">
        <v>345</v>
      </c>
      <c r="C11048" s="408" t="s">
        <v>27</v>
      </c>
      <c r="D11048" s="410">
        <v>4826.4399999999996</v>
      </c>
    </row>
    <row r="11049" spans="1:4" ht="40.5">
      <c r="A11049" s="408">
        <v>87394</v>
      </c>
      <c r="B11049" s="409" t="s">
        <v>346</v>
      </c>
      <c r="C11049" s="408" t="s">
        <v>27</v>
      </c>
      <c r="D11049" s="410">
        <v>4852.25</v>
      </c>
    </row>
    <row r="11050" spans="1:4" ht="40.5">
      <c r="A11050" s="408">
        <v>87395</v>
      </c>
      <c r="B11050" s="409" t="s">
        <v>1793</v>
      </c>
      <c r="C11050" s="408" t="s">
        <v>27</v>
      </c>
      <c r="D11050" s="410">
        <v>3739.44</v>
      </c>
    </row>
    <row r="11051" spans="1:4" ht="40.5">
      <c r="A11051" s="408">
        <v>87396</v>
      </c>
      <c r="B11051" s="409" t="s">
        <v>1794</v>
      </c>
      <c r="C11051" s="408" t="s">
        <v>27</v>
      </c>
      <c r="D11051" s="410">
        <v>3783.06</v>
      </c>
    </row>
    <row r="11052" spans="1:4" ht="40.5">
      <c r="A11052" s="408">
        <v>87397</v>
      </c>
      <c r="B11052" s="409" t="s">
        <v>1795</v>
      </c>
      <c r="C11052" s="408" t="s">
        <v>27</v>
      </c>
      <c r="D11052" s="410">
        <v>3798.78</v>
      </c>
    </row>
    <row r="11053" spans="1:4" ht="40.5">
      <c r="A11053" s="408">
        <v>87398</v>
      </c>
      <c r="B11053" s="409" t="s">
        <v>1796</v>
      </c>
      <c r="C11053" s="408" t="s">
        <v>27</v>
      </c>
      <c r="D11053" s="410">
        <v>1129.33</v>
      </c>
    </row>
    <row r="11054" spans="1:4" ht="27">
      <c r="A11054" s="408">
        <v>87399</v>
      </c>
      <c r="B11054" s="409" t="s">
        <v>347</v>
      </c>
      <c r="C11054" s="408" t="s">
        <v>27</v>
      </c>
      <c r="D11054" s="410">
        <v>1560.46</v>
      </c>
    </row>
    <row r="11055" spans="1:4" ht="27">
      <c r="A11055" s="408">
        <v>87401</v>
      </c>
      <c r="B11055" s="409" t="s">
        <v>1797</v>
      </c>
      <c r="C11055" s="408" t="s">
        <v>27</v>
      </c>
      <c r="D11055" s="410">
        <v>5016.1499999999996</v>
      </c>
    </row>
    <row r="11056" spans="1:4" ht="27">
      <c r="A11056" s="408">
        <v>87402</v>
      </c>
      <c r="B11056" s="409" t="s">
        <v>1798</v>
      </c>
      <c r="C11056" s="408" t="s">
        <v>27</v>
      </c>
      <c r="D11056" s="410">
        <v>3978.75</v>
      </c>
    </row>
    <row r="11057" spans="1:4" ht="54">
      <c r="A11057" s="408">
        <v>87404</v>
      </c>
      <c r="B11057" s="409" t="s">
        <v>348</v>
      </c>
      <c r="C11057" s="408" t="s">
        <v>27</v>
      </c>
      <c r="D11057" s="410">
        <v>3415.61</v>
      </c>
    </row>
    <row r="11058" spans="1:4" ht="54">
      <c r="A11058" s="408">
        <v>87405</v>
      </c>
      <c r="B11058" s="409" t="s">
        <v>349</v>
      </c>
      <c r="C11058" s="408" t="s">
        <v>27</v>
      </c>
      <c r="D11058" s="410">
        <v>3423.77</v>
      </c>
    </row>
    <row r="11059" spans="1:4" ht="40.5">
      <c r="A11059" s="408">
        <v>87407</v>
      </c>
      <c r="B11059" s="409" t="s">
        <v>1799</v>
      </c>
      <c r="C11059" s="408" t="s">
        <v>27</v>
      </c>
      <c r="D11059" s="408">
        <v>994.38</v>
      </c>
    </row>
    <row r="11060" spans="1:4" ht="40.5">
      <c r="A11060" s="408">
        <v>87408</v>
      </c>
      <c r="B11060" s="409" t="s">
        <v>350</v>
      </c>
      <c r="C11060" s="408" t="s">
        <v>27</v>
      </c>
      <c r="D11060" s="408">
        <v>985.06</v>
      </c>
    </row>
    <row r="11061" spans="1:4" ht="40.5">
      <c r="A11061" s="408">
        <v>87410</v>
      </c>
      <c r="B11061" s="409" t="s">
        <v>1800</v>
      </c>
      <c r="C11061" s="408" t="s">
        <v>27</v>
      </c>
      <c r="D11061" s="408">
        <v>761.53</v>
      </c>
    </row>
    <row r="11062" spans="1:4" ht="40.5">
      <c r="A11062" s="408">
        <v>88626</v>
      </c>
      <c r="B11062" s="409" t="s">
        <v>2122</v>
      </c>
      <c r="C11062" s="408" t="s">
        <v>27</v>
      </c>
      <c r="D11062" s="408">
        <v>333.6</v>
      </c>
    </row>
    <row r="11063" spans="1:4" ht="40.5">
      <c r="A11063" s="408">
        <v>88627</v>
      </c>
      <c r="B11063" s="409" t="s">
        <v>2123</v>
      </c>
      <c r="C11063" s="408" t="s">
        <v>27</v>
      </c>
      <c r="D11063" s="408">
        <v>408.65</v>
      </c>
    </row>
    <row r="11064" spans="1:4" ht="40.5">
      <c r="A11064" s="408">
        <v>88628</v>
      </c>
      <c r="B11064" s="409" t="s">
        <v>2124</v>
      </c>
      <c r="C11064" s="408" t="s">
        <v>27</v>
      </c>
      <c r="D11064" s="408">
        <v>345.52</v>
      </c>
    </row>
    <row r="11065" spans="1:4" ht="27">
      <c r="A11065" s="408">
        <v>88629</v>
      </c>
      <c r="B11065" s="409" t="s">
        <v>2125</v>
      </c>
      <c r="C11065" s="408" t="s">
        <v>27</v>
      </c>
      <c r="D11065" s="408">
        <v>423.68</v>
      </c>
    </row>
    <row r="11066" spans="1:4" ht="40.5">
      <c r="A11066" s="408">
        <v>88630</v>
      </c>
      <c r="B11066" s="409" t="s">
        <v>2126</v>
      </c>
      <c r="C11066" s="408" t="s">
        <v>27</v>
      </c>
      <c r="D11066" s="408">
        <v>305.73</v>
      </c>
    </row>
    <row r="11067" spans="1:4" ht="27">
      <c r="A11067" s="408">
        <v>88631</v>
      </c>
      <c r="B11067" s="409" t="s">
        <v>2127</v>
      </c>
      <c r="C11067" s="408" t="s">
        <v>27</v>
      </c>
      <c r="D11067" s="408">
        <v>386.24</v>
      </c>
    </row>
    <row r="11068" spans="1:4" ht="67.5">
      <c r="A11068" s="408">
        <v>88715</v>
      </c>
      <c r="B11068" s="409" t="s">
        <v>2131</v>
      </c>
      <c r="C11068" s="408" t="s">
        <v>27</v>
      </c>
      <c r="D11068" s="408">
        <v>338.68</v>
      </c>
    </row>
    <row r="11069" spans="1:4" ht="54">
      <c r="A11069" s="408">
        <v>95563</v>
      </c>
      <c r="B11069" s="409" t="s">
        <v>4628</v>
      </c>
      <c r="C11069" s="408" t="s">
        <v>27</v>
      </c>
      <c r="D11069" s="408">
        <v>551.6</v>
      </c>
    </row>
    <row r="11070" spans="1:4" ht="40.5">
      <c r="A11070" s="408">
        <v>96920</v>
      </c>
      <c r="B11070" s="409" t="s">
        <v>5654</v>
      </c>
      <c r="C11070" s="408" t="s">
        <v>27</v>
      </c>
      <c r="D11070" s="408">
        <v>433</v>
      </c>
    </row>
    <row r="11071" spans="1:4" ht="27">
      <c r="A11071" s="408">
        <v>88036</v>
      </c>
      <c r="B11071" s="409" t="s">
        <v>374</v>
      </c>
      <c r="C11071" s="408" t="s">
        <v>27</v>
      </c>
      <c r="D11071" s="408">
        <v>25.84</v>
      </c>
    </row>
    <row r="11072" spans="1:4" ht="27">
      <c r="A11072" s="408">
        <v>88037</v>
      </c>
      <c r="B11072" s="409" t="s">
        <v>375</v>
      </c>
      <c r="C11072" s="408" t="s">
        <v>27</v>
      </c>
      <c r="D11072" s="408">
        <v>36.200000000000003</v>
      </c>
    </row>
    <row r="11073" spans="1:4" ht="27">
      <c r="A11073" s="408">
        <v>88038</v>
      </c>
      <c r="B11073" s="409" t="s">
        <v>376</v>
      </c>
      <c r="C11073" s="408" t="s">
        <v>27</v>
      </c>
      <c r="D11073" s="408">
        <v>49.16</v>
      </c>
    </row>
    <row r="11074" spans="1:4" ht="27">
      <c r="A11074" s="408">
        <v>88039</v>
      </c>
      <c r="B11074" s="409" t="s">
        <v>377</v>
      </c>
      <c r="C11074" s="408" t="s">
        <v>27</v>
      </c>
      <c r="D11074" s="408">
        <v>62.11</v>
      </c>
    </row>
    <row r="11075" spans="1:4" ht="27">
      <c r="A11075" s="408">
        <v>88040</v>
      </c>
      <c r="B11075" s="409" t="s">
        <v>378</v>
      </c>
      <c r="C11075" s="408" t="s">
        <v>27</v>
      </c>
      <c r="D11075" s="408">
        <v>8.41</v>
      </c>
    </row>
    <row r="11076" spans="1:4" ht="27">
      <c r="A11076" s="408">
        <v>88041</v>
      </c>
      <c r="B11076" s="409" t="s">
        <v>379</v>
      </c>
      <c r="C11076" s="408" t="s">
        <v>27</v>
      </c>
      <c r="D11076" s="408">
        <v>13.05</v>
      </c>
    </row>
    <row r="11077" spans="1:4" ht="27">
      <c r="A11077" s="408">
        <v>88042</v>
      </c>
      <c r="B11077" s="409" t="s">
        <v>380</v>
      </c>
      <c r="C11077" s="408" t="s">
        <v>27</v>
      </c>
      <c r="D11077" s="408">
        <v>18.829999999999998</v>
      </c>
    </row>
    <row r="11078" spans="1:4" ht="27">
      <c r="A11078" s="408">
        <v>88043</v>
      </c>
      <c r="B11078" s="409" t="s">
        <v>2058</v>
      </c>
      <c r="C11078" s="408" t="s">
        <v>27</v>
      </c>
      <c r="D11078" s="408">
        <v>24.61</v>
      </c>
    </row>
    <row r="11079" spans="1:4" ht="40.5">
      <c r="A11079" s="408">
        <v>88044</v>
      </c>
      <c r="B11079" s="409" t="s">
        <v>381</v>
      </c>
      <c r="C11079" s="408" t="s">
        <v>29</v>
      </c>
      <c r="D11079" s="408">
        <v>0.53</v>
      </c>
    </row>
    <row r="11080" spans="1:4" ht="40.5">
      <c r="A11080" s="408">
        <v>88045</v>
      </c>
      <c r="B11080" s="409" t="s">
        <v>382</v>
      </c>
      <c r="C11080" s="408" t="s">
        <v>29</v>
      </c>
      <c r="D11080" s="408">
        <v>0.26</v>
      </c>
    </row>
    <row r="11081" spans="1:4" ht="40.5">
      <c r="A11081" s="408">
        <v>88046</v>
      </c>
      <c r="B11081" s="409" t="s">
        <v>383</v>
      </c>
      <c r="C11081" s="408" t="s">
        <v>29</v>
      </c>
      <c r="D11081" s="408">
        <v>0.23</v>
      </c>
    </row>
    <row r="11082" spans="1:4" ht="40.5">
      <c r="A11082" s="408">
        <v>88047</v>
      </c>
      <c r="B11082" s="409" t="s">
        <v>384</v>
      </c>
      <c r="C11082" s="408" t="s">
        <v>29</v>
      </c>
      <c r="D11082" s="408">
        <v>0.08</v>
      </c>
    </row>
    <row r="11083" spans="1:4" ht="40.5">
      <c r="A11083" s="408">
        <v>88048</v>
      </c>
      <c r="B11083" s="409" t="s">
        <v>385</v>
      </c>
      <c r="C11083" s="408" t="s">
        <v>29</v>
      </c>
      <c r="D11083" s="408">
        <v>0.3</v>
      </c>
    </row>
    <row r="11084" spans="1:4" ht="40.5">
      <c r="A11084" s="408">
        <v>88049</v>
      </c>
      <c r="B11084" s="409" t="s">
        <v>386</v>
      </c>
      <c r="C11084" s="408" t="s">
        <v>29</v>
      </c>
      <c r="D11084" s="408">
        <v>0.1</v>
      </c>
    </row>
    <row r="11085" spans="1:4" ht="40.5">
      <c r="A11085" s="408">
        <v>88050</v>
      </c>
      <c r="B11085" s="409" t="s">
        <v>387</v>
      </c>
      <c r="C11085" s="408" t="s">
        <v>29</v>
      </c>
      <c r="D11085" s="408">
        <v>0.4</v>
      </c>
    </row>
    <row r="11086" spans="1:4" ht="40.5">
      <c r="A11086" s="408">
        <v>88051</v>
      </c>
      <c r="B11086" s="409" t="s">
        <v>388</v>
      </c>
      <c r="C11086" s="408" t="s">
        <v>29</v>
      </c>
      <c r="D11086" s="408">
        <v>0.12</v>
      </c>
    </row>
    <row r="11087" spans="1:4" ht="40.5">
      <c r="A11087" s="408">
        <v>88052</v>
      </c>
      <c r="B11087" s="409" t="s">
        <v>389</v>
      </c>
      <c r="C11087" s="408" t="s">
        <v>29</v>
      </c>
      <c r="D11087" s="408">
        <v>0.49</v>
      </c>
    </row>
    <row r="11088" spans="1:4" ht="40.5">
      <c r="A11088" s="408">
        <v>88053</v>
      </c>
      <c r="B11088" s="409" t="s">
        <v>390</v>
      </c>
      <c r="C11088" s="408" t="s">
        <v>29</v>
      </c>
      <c r="D11088" s="408">
        <v>0.14000000000000001</v>
      </c>
    </row>
    <row r="11089" spans="1:4" ht="54">
      <c r="A11089" s="408">
        <v>88054</v>
      </c>
      <c r="B11089" s="409" t="s">
        <v>391</v>
      </c>
      <c r="C11089" s="408" t="s">
        <v>29</v>
      </c>
      <c r="D11089" s="408">
        <v>0.09</v>
      </c>
    </row>
    <row r="11090" spans="1:4" ht="54">
      <c r="A11090" s="408">
        <v>88055</v>
      </c>
      <c r="B11090" s="409" t="s">
        <v>392</v>
      </c>
      <c r="C11090" s="408" t="s">
        <v>29</v>
      </c>
      <c r="D11090" s="408">
        <v>0.02</v>
      </c>
    </row>
    <row r="11091" spans="1:4" ht="54">
      <c r="A11091" s="408">
        <v>88056</v>
      </c>
      <c r="B11091" s="409" t="s">
        <v>393</v>
      </c>
      <c r="C11091" s="408" t="s">
        <v>29</v>
      </c>
      <c r="D11091" s="408">
        <v>0.15</v>
      </c>
    </row>
    <row r="11092" spans="1:4" ht="54">
      <c r="A11092" s="408">
        <v>88057</v>
      </c>
      <c r="B11092" s="409" t="s">
        <v>394</v>
      </c>
      <c r="C11092" s="408" t="s">
        <v>29</v>
      </c>
      <c r="D11092" s="408">
        <v>0.03</v>
      </c>
    </row>
    <row r="11093" spans="1:4" ht="54">
      <c r="A11093" s="408">
        <v>88058</v>
      </c>
      <c r="B11093" s="409" t="s">
        <v>395</v>
      </c>
      <c r="C11093" s="408" t="s">
        <v>29</v>
      </c>
      <c r="D11093" s="408">
        <v>0.23</v>
      </c>
    </row>
    <row r="11094" spans="1:4" ht="54">
      <c r="A11094" s="408">
        <v>88059</v>
      </c>
      <c r="B11094" s="409" t="s">
        <v>396</v>
      </c>
      <c r="C11094" s="408" t="s">
        <v>29</v>
      </c>
      <c r="D11094" s="408">
        <v>0.05</v>
      </c>
    </row>
    <row r="11095" spans="1:4" ht="54">
      <c r="A11095" s="408">
        <v>88060</v>
      </c>
      <c r="B11095" s="409" t="s">
        <v>397</v>
      </c>
      <c r="C11095" s="408" t="s">
        <v>29</v>
      </c>
      <c r="D11095" s="408">
        <v>0.31</v>
      </c>
    </row>
    <row r="11096" spans="1:4" ht="54">
      <c r="A11096" s="408">
        <v>88061</v>
      </c>
      <c r="B11096" s="409" t="s">
        <v>398</v>
      </c>
      <c r="C11096" s="408" t="s">
        <v>29</v>
      </c>
      <c r="D11096" s="408">
        <v>7.0000000000000007E-2</v>
      </c>
    </row>
    <row r="11097" spans="1:4" ht="27">
      <c r="A11097" s="408">
        <v>88074</v>
      </c>
      <c r="B11097" s="409" t="s">
        <v>399</v>
      </c>
      <c r="C11097" s="408" t="s">
        <v>42</v>
      </c>
      <c r="D11097" s="408">
        <v>0.77</v>
      </c>
    </row>
    <row r="11098" spans="1:4" ht="40.5">
      <c r="A11098" s="408">
        <v>88075</v>
      </c>
      <c r="B11098" s="409" t="s">
        <v>2059</v>
      </c>
      <c r="C11098" s="408" t="s">
        <v>42</v>
      </c>
      <c r="D11098" s="408">
        <v>0.52</v>
      </c>
    </row>
    <row r="11099" spans="1:4" ht="40.5">
      <c r="A11099" s="408">
        <v>88076</v>
      </c>
      <c r="B11099" s="409" t="s">
        <v>2060</v>
      </c>
      <c r="C11099" s="408" t="s">
        <v>42</v>
      </c>
      <c r="D11099" s="408">
        <v>0.6</v>
      </c>
    </row>
    <row r="11100" spans="1:4" ht="40.5">
      <c r="A11100" s="408">
        <v>88077</v>
      </c>
      <c r="B11100" s="409" t="s">
        <v>2061</v>
      </c>
      <c r="C11100" s="408" t="s">
        <v>42</v>
      </c>
      <c r="D11100" s="408">
        <v>0.69</v>
      </c>
    </row>
    <row r="11101" spans="1:4" ht="40.5">
      <c r="A11101" s="408">
        <v>88078</v>
      </c>
      <c r="B11101" s="409" t="s">
        <v>2062</v>
      </c>
      <c r="C11101" s="408" t="s">
        <v>42</v>
      </c>
      <c r="D11101" s="408">
        <v>0.79</v>
      </c>
    </row>
    <row r="11102" spans="1:4" ht="40.5">
      <c r="A11102" s="408">
        <v>88079</v>
      </c>
      <c r="B11102" s="409" t="s">
        <v>2063</v>
      </c>
      <c r="C11102" s="408" t="s">
        <v>42</v>
      </c>
      <c r="D11102" s="408">
        <v>0.13</v>
      </c>
    </row>
    <row r="11103" spans="1:4" ht="40.5">
      <c r="A11103" s="408">
        <v>88080</v>
      </c>
      <c r="B11103" s="409" t="s">
        <v>2064</v>
      </c>
      <c r="C11103" s="408" t="s">
        <v>42</v>
      </c>
      <c r="D11103" s="408">
        <v>0.22</v>
      </c>
    </row>
    <row r="11104" spans="1:4" ht="40.5">
      <c r="A11104" s="408">
        <v>88081</v>
      </c>
      <c r="B11104" s="409" t="s">
        <v>2065</v>
      </c>
      <c r="C11104" s="408" t="s">
        <v>42</v>
      </c>
      <c r="D11104" s="408">
        <v>0.33</v>
      </c>
    </row>
    <row r="11105" spans="1:4" ht="40.5">
      <c r="A11105" s="408">
        <v>88082</v>
      </c>
      <c r="B11105" s="409" t="s">
        <v>2066</v>
      </c>
      <c r="C11105" s="408" t="s">
        <v>42</v>
      </c>
      <c r="D11105" s="408">
        <v>0.44</v>
      </c>
    </row>
    <row r="11106" spans="1:4" ht="40.5">
      <c r="A11106" s="408">
        <v>88083</v>
      </c>
      <c r="B11106" s="409" t="s">
        <v>400</v>
      </c>
      <c r="C11106" s="408" t="s">
        <v>42</v>
      </c>
      <c r="D11106" s="408">
        <v>0.06</v>
      </c>
    </row>
    <row r="11107" spans="1:4" ht="40.5">
      <c r="A11107" s="408">
        <v>88084</v>
      </c>
      <c r="B11107" s="409" t="s">
        <v>401</v>
      </c>
      <c r="C11107" s="408" t="s">
        <v>42</v>
      </c>
      <c r="D11107" s="408">
        <v>0.1</v>
      </c>
    </row>
    <row r="11108" spans="1:4" ht="40.5">
      <c r="A11108" s="408">
        <v>88085</v>
      </c>
      <c r="B11108" s="409" t="s">
        <v>402</v>
      </c>
      <c r="C11108" s="408" t="s">
        <v>42</v>
      </c>
      <c r="D11108" s="408">
        <v>0.15</v>
      </c>
    </row>
    <row r="11109" spans="1:4" ht="40.5">
      <c r="A11109" s="408">
        <v>88086</v>
      </c>
      <c r="B11109" s="409" t="s">
        <v>2067</v>
      </c>
      <c r="C11109" s="408" t="s">
        <v>42</v>
      </c>
      <c r="D11109" s="408">
        <v>0.21</v>
      </c>
    </row>
    <row r="11110" spans="1:4" ht="27">
      <c r="A11110" s="408">
        <v>88087</v>
      </c>
      <c r="B11110" s="409" t="s">
        <v>403</v>
      </c>
      <c r="C11110" s="408" t="s">
        <v>56</v>
      </c>
      <c r="D11110" s="408">
        <v>0.06</v>
      </c>
    </row>
    <row r="11111" spans="1:4" ht="40.5">
      <c r="A11111" s="408">
        <v>88099</v>
      </c>
      <c r="B11111" s="409" t="s">
        <v>2068</v>
      </c>
      <c r="C11111" s="408" t="s">
        <v>29</v>
      </c>
      <c r="D11111" s="408">
        <v>0.21</v>
      </c>
    </row>
    <row r="11112" spans="1:4" ht="40.5">
      <c r="A11112" s="408">
        <v>88100</v>
      </c>
      <c r="B11112" s="409" t="s">
        <v>2069</v>
      </c>
      <c r="C11112" s="408" t="s">
        <v>29</v>
      </c>
      <c r="D11112" s="408">
        <v>0.1</v>
      </c>
    </row>
    <row r="11113" spans="1:4" ht="27">
      <c r="A11113" s="408">
        <v>88101</v>
      </c>
      <c r="B11113" s="409" t="s">
        <v>404</v>
      </c>
      <c r="C11113" s="408" t="s">
        <v>42</v>
      </c>
      <c r="D11113" s="408">
        <v>0.34</v>
      </c>
    </row>
    <row r="11114" spans="1:4" ht="27">
      <c r="A11114" s="408">
        <v>88102</v>
      </c>
      <c r="B11114" s="409" t="s">
        <v>405</v>
      </c>
      <c r="C11114" s="408" t="s">
        <v>56</v>
      </c>
      <c r="D11114" s="408">
        <v>0.02</v>
      </c>
    </row>
    <row r="11115" spans="1:4" ht="27">
      <c r="A11115" s="408">
        <v>88103</v>
      </c>
      <c r="B11115" s="409" t="s">
        <v>1274</v>
      </c>
      <c r="C11115" s="408" t="s">
        <v>56</v>
      </c>
      <c r="D11115" s="408">
        <v>0.04</v>
      </c>
    </row>
    <row r="11116" spans="1:4" ht="27">
      <c r="A11116" s="408">
        <v>89176</v>
      </c>
      <c r="B11116" s="409" t="s">
        <v>2203</v>
      </c>
      <c r="C11116" s="408" t="s">
        <v>57</v>
      </c>
      <c r="D11116" s="408">
        <v>7.45</v>
      </c>
    </row>
    <row r="11117" spans="1:4" ht="27">
      <c r="A11117" s="408">
        <v>89177</v>
      </c>
      <c r="B11117" s="409" t="s">
        <v>2204</v>
      </c>
      <c r="C11117" s="408" t="s">
        <v>57</v>
      </c>
      <c r="D11117" s="408">
        <v>10.43</v>
      </c>
    </row>
    <row r="11118" spans="1:4" ht="27">
      <c r="A11118" s="408">
        <v>89178</v>
      </c>
      <c r="B11118" s="409" t="s">
        <v>2205</v>
      </c>
      <c r="C11118" s="408" t="s">
        <v>57</v>
      </c>
      <c r="D11118" s="408">
        <v>11.92</v>
      </c>
    </row>
    <row r="11119" spans="1:4" ht="27">
      <c r="A11119" s="408">
        <v>89179</v>
      </c>
      <c r="B11119" s="409" t="s">
        <v>2206</v>
      </c>
      <c r="C11119" s="408" t="s">
        <v>57</v>
      </c>
      <c r="D11119" s="408">
        <v>11.92</v>
      </c>
    </row>
    <row r="11120" spans="1:4" ht="27">
      <c r="A11120" s="408">
        <v>89180</v>
      </c>
      <c r="B11120" s="409" t="s">
        <v>2207</v>
      </c>
      <c r="C11120" s="408" t="s">
        <v>57</v>
      </c>
      <c r="D11120" s="408">
        <v>13.41</v>
      </c>
    </row>
    <row r="11121" spans="1:4" ht="27">
      <c r="A11121" s="408">
        <v>89181</v>
      </c>
      <c r="B11121" s="409" t="s">
        <v>2208</v>
      </c>
      <c r="C11121" s="408" t="s">
        <v>57</v>
      </c>
      <c r="D11121" s="408">
        <v>16.39</v>
      </c>
    </row>
    <row r="11122" spans="1:4" ht="27">
      <c r="A11122" s="408">
        <v>89182</v>
      </c>
      <c r="B11122" s="409" t="s">
        <v>2209</v>
      </c>
      <c r="C11122" s="408" t="s">
        <v>57</v>
      </c>
      <c r="D11122" s="408">
        <v>16.39</v>
      </c>
    </row>
    <row r="11123" spans="1:4" ht="27">
      <c r="A11123" s="408">
        <v>89183</v>
      </c>
      <c r="B11123" s="409" t="s">
        <v>2210</v>
      </c>
      <c r="C11123" s="408" t="s">
        <v>57</v>
      </c>
      <c r="D11123" s="408">
        <v>17.88</v>
      </c>
    </row>
    <row r="11124" spans="1:4" ht="27">
      <c r="A11124" s="408">
        <v>89184</v>
      </c>
      <c r="B11124" s="409" t="s">
        <v>2211</v>
      </c>
      <c r="C11124" s="408" t="s">
        <v>57</v>
      </c>
      <c r="D11124" s="408">
        <v>20.86</v>
      </c>
    </row>
    <row r="11125" spans="1:4" ht="27">
      <c r="A11125" s="408">
        <v>89185</v>
      </c>
      <c r="B11125" s="409" t="s">
        <v>2212</v>
      </c>
      <c r="C11125" s="408" t="s">
        <v>57</v>
      </c>
      <c r="D11125" s="408">
        <v>20.86</v>
      </c>
    </row>
    <row r="11126" spans="1:4" ht="27">
      <c r="A11126" s="408">
        <v>89186</v>
      </c>
      <c r="B11126" s="409" t="s">
        <v>2213</v>
      </c>
      <c r="C11126" s="408" t="s">
        <v>57</v>
      </c>
      <c r="D11126" s="408">
        <v>22.35</v>
      </c>
    </row>
    <row r="11127" spans="1:4" ht="27">
      <c r="A11127" s="408">
        <v>89187</v>
      </c>
      <c r="B11127" s="409" t="s">
        <v>2214</v>
      </c>
      <c r="C11127" s="408" t="s">
        <v>57</v>
      </c>
      <c r="D11127" s="408">
        <v>25.33</v>
      </c>
    </row>
    <row r="11128" spans="1:4" ht="27">
      <c r="A11128" s="408">
        <v>89188</v>
      </c>
      <c r="B11128" s="409" t="s">
        <v>2215</v>
      </c>
      <c r="C11128" s="408" t="s">
        <v>58</v>
      </c>
      <c r="D11128" s="408">
        <v>0.37</v>
      </c>
    </row>
    <row r="11129" spans="1:4" ht="27">
      <c r="A11129" s="408">
        <v>89189</v>
      </c>
      <c r="B11129" s="409" t="s">
        <v>2216</v>
      </c>
      <c r="C11129" s="408" t="s">
        <v>58</v>
      </c>
      <c r="D11129" s="408">
        <v>0.48</v>
      </c>
    </row>
    <row r="11130" spans="1:4" ht="27">
      <c r="A11130" s="408">
        <v>89190</v>
      </c>
      <c r="B11130" s="409" t="s">
        <v>2217</v>
      </c>
      <c r="C11130" s="408" t="s">
        <v>58</v>
      </c>
      <c r="D11130" s="408">
        <v>0.64</v>
      </c>
    </row>
    <row r="11131" spans="1:4" ht="27">
      <c r="A11131" s="408">
        <v>89191</v>
      </c>
      <c r="B11131" s="409" t="s">
        <v>2218</v>
      </c>
      <c r="C11131" s="408" t="s">
        <v>58</v>
      </c>
      <c r="D11131" s="408">
        <v>0.77</v>
      </c>
    </row>
    <row r="11132" spans="1:4" ht="27">
      <c r="A11132" s="408">
        <v>89192</v>
      </c>
      <c r="B11132" s="409" t="s">
        <v>511</v>
      </c>
      <c r="C11132" s="408" t="s">
        <v>57</v>
      </c>
      <c r="D11132" s="408">
        <v>22.35</v>
      </c>
    </row>
    <row r="11133" spans="1:4" ht="27">
      <c r="A11133" s="408">
        <v>89193</v>
      </c>
      <c r="B11133" s="409" t="s">
        <v>512</v>
      </c>
      <c r="C11133" s="408" t="s">
        <v>57</v>
      </c>
      <c r="D11133" s="408">
        <v>37.25</v>
      </c>
    </row>
    <row r="11134" spans="1:4" ht="27">
      <c r="A11134" s="408">
        <v>89194</v>
      </c>
      <c r="B11134" s="409" t="s">
        <v>513</v>
      </c>
      <c r="C11134" s="408" t="s">
        <v>57</v>
      </c>
      <c r="D11134" s="408">
        <v>55.13</v>
      </c>
    </row>
    <row r="11135" spans="1:4" ht="27">
      <c r="A11135" s="408">
        <v>89195</v>
      </c>
      <c r="B11135" s="409" t="s">
        <v>514</v>
      </c>
      <c r="C11135" s="408" t="s">
        <v>57</v>
      </c>
      <c r="D11135" s="408">
        <v>8.94</v>
      </c>
    </row>
    <row r="11136" spans="1:4" ht="27">
      <c r="A11136" s="408">
        <v>89196</v>
      </c>
      <c r="B11136" s="409" t="s">
        <v>515</v>
      </c>
      <c r="C11136" s="408" t="s">
        <v>57</v>
      </c>
      <c r="D11136" s="408">
        <v>14.9</v>
      </c>
    </row>
    <row r="11137" spans="1:4" ht="27">
      <c r="A11137" s="408">
        <v>89197</v>
      </c>
      <c r="B11137" s="409" t="s">
        <v>516</v>
      </c>
      <c r="C11137" s="408" t="s">
        <v>57</v>
      </c>
      <c r="D11137" s="408">
        <v>22.35</v>
      </c>
    </row>
    <row r="11138" spans="1:4" ht="40.5">
      <c r="A11138" s="408">
        <v>91104</v>
      </c>
      <c r="B11138" s="409" t="s">
        <v>3050</v>
      </c>
      <c r="C11138" s="408" t="s">
        <v>13</v>
      </c>
      <c r="D11138" s="408">
        <v>0.05</v>
      </c>
    </row>
    <row r="11139" spans="1:4" ht="54">
      <c r="A11139" s="408">
        <v>91105</v>
      </c>
      <c r="B11139" s="409" t="s">
        <v>748</v>
      </c>
      <c r="C11139" s="408" t="s">
        <v>13</v>
      </c>
      <c r="D11139" s="408">
        <v>0.14000000000000001</v>
      </c>
    </row>
    <row r="11140" spans="1:4" ht="67.5">
      <c r="A11140" s="408">
        <v>91106</v>
      </c>
      <c r="B11140" s="409" t="s">
        <v>749</v>
      </c>
      <c r="C11140" s="408" t="s">
        <v>13</v>
      </c>
      <c r="D11140" s="408">
        <v>0.05</v>
      </c>
    </row>
    <row r="11141" spans="1:4" ht="81">
      <c r="A11141" s="408">
        <v>91107</v>
      </c>
      <c r="B11141" s="409" t="s">
        <v>3051</v>
      </c>
      <c r="C11141" s="408" t="s">
        <v>13</v>
      </c>
      <c r="D11141" s="408">
        <v>7.0000000000000007E-2</v>
      </c>
    </row>
    <row r="11142" spans="1:4" ht="81">
      <c r="A11142" s="408">
        <v>91108</v>
      </c>
      <c r="B11142" s="409" t="s">
        <v>3052</v>
      </c>
      <c r="C11142" s="408" t="s">
        <v>13</v>
      </c>
      <c r="D11142" s="408">
        <v>0.14000000000000001</v>
      </c>
    </row>
    <row r="11143" spans="1:4" ht="40.5">
      <c r="A11143" s="408">
        <v>91109</v>
      </c>
      <c r="B11143" s="409" t="s">
        <v>750</v>
      </c>
      <c r="C11143" s="408" t="s">
        <v>13</v>
      </c>
      <c r="D11143" s="408">
        <v>0.11</v>
      </c>
    </row>
    <row r="11144" spans="1:4" ht="40.5">
      <c r="A11144" s="408">
        <v>91110</v>
      </c>
      <c r="B11144" s="409" t="s">
        <v>3053</v>
      </c>
      <c r="C11144" s="408" t="s">
        <v>13</v>
      </c>
      <c r="D11144" s="408">
        <v>0.14000000000000001</v>
      </c>
    </row>
    <row r="11145" spans="1:4" ht="40.5">
      <c r="A11145" s="408">
        <v>91111</v>
      </c>
      <c r="B11145" s="409" t="s">
        <v>3054</v>
      </c>
      <c r="C11145" s="408" t="s">
        <v>13</v>
      </c>
      <c r="D11145" s="408">
        <v>0.19</v>
      </c>
    </row>
    <row r="11146" spans="1:4" ht="40.5">
      <c r="A11146" s="408">
        <v>91112</v>
      </c>
      <c r="B11146" s="409" t="s">
        <v>3055</v>
      </c>
      <c r="C11146" s="408" t="s">
        <v>13</v>
      </c>
      <c r="D11146" s="408">
        <v>0.1</v>
      </c>
    </row>
    <row r="11147" spans="1:4" ht="54">
      <c r="A11147" s="408">
        <v>91113</v>
      </c>
      <c r="B11147" s="409" t="s">
        <v>3056</v>
      </c>
      <c r="C11147" s="408" t="s">
        <v>13</v>
      </c>
      <c r="D11147" s="408">
        <v>0.21</v>
      </c>
    </row>
    <row r="11148" spans="1:4" ht="54">
      <c r="A11148" s="408">
        <v>91114</v>
      </c>
      <c r="B11148" s="409" t="s">
        <v>3057</v>
      </c>
      <c r="C11148" s="408" t="s">
        <v>13</v>
      </c>
      <c r="D11148" s="408">
        <v>0.41</v>
      </c>
    </row>
    <row r="11149" spans="1:4" ht="40.5">
      <c r="A11149" s="408">
        <v>91115</v>
      </c>
      <c r="B11149" s="409" t="s">
        <v>3058</v>
      </c>
      <c r="C11149" s="408" t="s">
        <v>13</v>
      </c>
      <c r="D11149" s="408">
        <v>7.0000000000000007E-2</v>
      </c>
    </row>
    <row r="11150" spans="1:4" ht="54">
      <c r="A11150" s="408">
        <v>91116</v>
      </c>
      <c r="B11150" s="409" t="s">
        <v>3059</v>
      </c>
      <c r="C11150" s="408" t="s">
        <v>13</v>
      </c>
      <c r="D11150" s="408">
        <v>0.11</v>
      </c>
    </row>
    <row r="11151" spans="1:4" ht="54">
      <c r="A11151" s="408">
        <v>91117</v>
      </c>
      <c r="B11151" s="409" t="s">
        <v>3060</v>
      </c>
      <c r="C11151" s="408" t="s">
        <v>13</v>
      </c>
      <c r="D11151" s="408">
        <v>0.17</v>
      </c>
    </row>
    <row r="11152" spans="1:4" ht="54">
      <c r="A11152" s="408">
        <v>91118</v>
      </c>
      <c r="B11152" s="409" t="s">
        <v>3061</v>
      </c>
      <c r="C11152" s="408" t="s">
        <v>13</v>
      </c>
      <c r="D11152" s="408">
        <v>0.14000000000000001</v>
      </c>
    </row>
    <row r="11153" spans="1:4" ht="67.5">
      <c r="A11153" s="408">
        <v>91119</v>
      </c>
      <c r="B11153" s="409" t="s">
        <v>3062</v>
      </c>
      <c r="C11153" s="408" t="s">
        <v>13</v>
      </c>
      <c r="D11153" s="408">
        <v>0.27</v>
      </c>
    </row>
    <row r="11154" spans="1:4" ht="67.5">
      <c r="A11154" s="408">
        <v>91120</v>
      </c>
      <c r="B11154" s="409" t="s">
        <v>3063</v>
      </c>
      <c r="C11154" s="408" t="s">
        <v>13</v>
      </c>
      <c r="D11154" s="408">
        <v>0.41</v>
      </c>
    </row>
    <row r="11155" spans="1:4" ht="67.5">
      <c r="A11155" s="408">
        <v>91121</v>
      </c>
      <c r="B11155" s="409" t="s">
        <v>3064</v>
      </c>
      <c r="C11155" s="408" t="s">
        <v>13</v>
      </c>
      <c r="D11155" s="408">
        <v>0.68</v>
      </c>
    </row>
    <row r="11156" spans="1:4" ht="67.5">
      <c r="A11156" s="408">
        <v>91122</v>
      </c>
      <c r="B11156" s="409" t="s">
        <v>3065</v>
      </c>
      <c r="C11156" s="408" t="s">
        <v>13</v>
      </c>
      <c r="D11156" s="408">
        <v>0.96</v>
      </c>
    </row>
    <row r="11157" spans="1:4" ht="67.5">
      <c r="A11157" s="408">
        <v>91123</v>
      </c>
      <c r="B11157" s="409" t="s">
        <v>3066</v>
      </c>
      <c r="C11157" s="408" t="s">
        <v>13</v>
      </c>
      <c r="D11157" s="408">
        <v>1.23</v>
      </c>
    </row>
    <row r="11158" spans="1:4" ht="27">
      <c r="A11158" s="408">
        <v>91124</v>
      </c>
      <c r="B11158" s="409" t="s">
        <v>751</v>
      </c>
      <c r="C11158" s="408" t="s">
        <v>27</v>
      </c>
      <c r="D11158" s="408">
        <v>63.32</v>
      </c>
    </row>
    <row r="11159" spans="1:4" ht="27">
      <c r="A11159" s="408">
        <v>91125</v>
      </c>
      <c r="B11159" s="409" t="s">
        <v>752</v>
      </c>
      <c r="C11159" s="408" t="s">
        <v>16</v>
      </c>
      <c r="D11159" s="408">
        <v>7.0000000000000007E-2</v>
      </c>
    </row>
    <row r="11160" spans="1:4" ht="40.5">
      <c r="A11160" s="408">
        <v>91128</v>
      </c>
      <c r="B11160" s="409" t="s">
        <v>3067</v>
      </c>
      <c r="C11160" s="408" t="s">
        <v>58</v>
      </c>
      <c r="D11160" s="408">
        <v>0.13</v>
      </c>
    </row>
    <row r="11161" spans="1:4" ht="40.5">
      <c r="A11161" s="408">
        <v>91129</v>
      </c>
      <c r="B11161" s="409" t="s">
        <v>3068</v>
      </c>
      <c r="C11161" s="408" t="s">
        <v>58</v>
      </c>
      <c r="D11161" s="408">
        <v>0.21</v>
      </c>
    </row>
    <row r="11162" spans="1:4" ht="40.5">
      <c r="A11162" s="408">
        <v>91130</v>
      </c>
      <c r="B11162" s="409" t="s">
        <v>3069</v>
      </c>
      <c r="C11162" s="408" t="s">
        <v>58</v>
      </c>
      <c r="D11162" s="408">
        <v>0.28000000000000003</v>
      </c>
    </row>
    <row r="11163" spans="1:4" ht="40.5">
      <c r="A11163" s="408">
        <v>91132</v>
      </c>
      <c r="B11163" s="409" t="s">
        <v>3070</v>
      </c>
      <c r="C11163" s="408" t="s">
        <v>58</v>
      </c>
      <c r="D11163" s="408">
        <v>0.39</v>
      </c>
    </row>
    <row r="11164" spans="1:4" ht="40.5">
      <c r="A11164" s="408">
        <v>91134</v>
      </c>
      <c r="B11164" s="409" t="s">
        <v>753</v>
      </c>
      <c r="C11164" s="408" t="s">
        <v>57</v>
      </c>
      <c r="D11164" s="408">
        <v>2.37</v>
      </c>
    </row>
    <row r="11165" spans="1:4" ht="40.5">
      <c r="A11165" s="408">
        <v>91135</v>
      </c>
      <c r="B11165" s="409" t="s">
        <v>754</v>
      </c>
      <c r="C11165" s="408" t="s">
        <v>57</v>
      </c>
      <c r="D11165" s="408">
        <v>4.25</v>
      </c>
    </row>
    <row r="11166" spans="1:4" ht="40.5">
      <c r="A11166" s="408">
        <v>91136</v>
      </c>
      <c r="B11166" s="409" t="s">
        <v>755</v>
      </c>
      <c r="C11166" s="408" t="s">
        <v>57</v>
      </c>
      <c r="D11166" s="408">
        <v>6.14</v>
      </c>
    </row>
    <row r="11167" spans="1:4" ht="40.5">
      <c r="A11167" s="408">
        <v>91137</v>
      </c>
      <c r="B11167" s="409" t="s">
        <v>756</v>
      </c>
      <c r="C11167" s="408" t="s">
        <v>57</v>
      </c>
      <c r="D11167" s="408">
        <v>8.02</v>
      </c>
    </row>
    <row r="11168" spans="1:4" ht="40.5">
      <c r="A11168" s="408">
        <v>91138</v>
      </c>
      <c r="B11168" s="409" t="s">
        <v>3071</v>
      </c>
      <c r="C11168" s="408" t="s">
        <v>59</v>
      </c>
      <c r="D11168" s="408">
        <v>80.41</v>
      </c>
    </row>
    <row r="11169" spans="1:4" ht="54">
      <c r="A11169" s="408">
        <v>91139</v>
      </c>
      <c r="B11169" s="409" t="s">
        <v>3072</v>
      </c>
      <c r="C11169" s="408" t="s">
        <v>59</v>
      </c>
      <c r="D11169" s="408">
        <v>42.68</v>
      </c>
    </row>
    <row r="11170" spans="1:4" ht="54">
      <c r="A11170" s="408">
        <v>91140</v>
      </c>
      <c r="B11170" s="409" t="s">
        <v>757</v>
      </c>
      <c r="C11170" s="408" t="s">
        <v>59</v>
      </c>
      <c r="D11170" s="408">
        <v>18.850000000000001</v>
      </c>
    </row>
    <row r="11171" spans="1:4" ht="40.5">
      <c r="A11171" s="408">
        <v>91141</v>
      </c>
      <c r="B11171" s="409" t="s">
        <v>3073</v>
      </c>
      <c r="C11171" s="408" t="s">
        <v>59</v>
      </c>
      <c r="D11171" s="408">
        <v>123.09</v>
      </c>
    </row>
    <row r="11172" spans="1:4" ht="54">
      <c r="A11172" s="408">
        <v>91142</v>
      </c>
      <c r="B11172" s="409" t="s">
        <v>3074</v>
      </c>
      <c r="C11172" s="408" t="s">
        <v>59</v>
      </c>
      <c r="D11172" s="408">
        <v>80.41</v>
      </c>
    </row>
    <row r="11173" spans="1:4" ht="54">
      <c r="A11173" s="408">
        <v>91143</v>
      </c>
      <c r="B11173" s="409" t="s">
        <v>758</v>
      </c>
      <c r="C11173" s="408" t="s">
        <v>59</v>
      </c>
      <c r="D11173" s="408">
        <v>18.850000000000001</v>
      </c>
    </row>
    <row r="11174" spans="1:4" ht="40.5">
      <c r="A11174" s="408">
        <v>91144</v>
      </c>
      <c r="B11174" s="409" t="s">
        <v>3075</v>
      </c>
      <c r="C11174" s="408" t="s">
        <v>59</v>
      </c>
      <c r="D11174" s="408">
        <v>165.78</v>
      </c>
    </row>
    <row r="11175" spans="1:4" ht="54">
      <c r="A11175" s="408">
        <v>91145</v>
      </c>
      <c r="B11175" s="409" t="s">
        <v>3076</v>
      </c>
      <c r="C11175" s="408" t="s">
        <v>59</v>
      </c>
      <c r="D11175" s="408">
        <v>123.09</v>
      </c>
    </row>
    <row r="11176" spans="1:4" ht="54">
      <c r="A11176" s="408">
        <v>91146</v>
      </c>
      <c r="B11176" s="409" t="s">
        <v>759</v>
      </c>
      <c r="C11176" s="408" t="s">
        <v>59</v>
      </c>
      <c r="D11176" s="408">
        <v>23.81</v>
      </c>
    </row>
    <row r="11177" spans="1:4" ht="40.5">
      <c r="A11177" s="408">
        <v>91147</v>
      </c>
      <c r="B11177" s="409" t="s">
        <v>3077</v>
      </c>
      <c r="C11177" s="408" t="s">
        <v>59</v>
      </c>
      <c r="D11177" s="408">
        <v>227.33</v>
      </c>
    </row>
    <row r="11178" spans="1:4" ht="54">
      <c r="A11178" s="408">
        <v>91148</v>
      </c>
      <c r="B11178" s="409" t="s">
        <v>3078</v>
      </c>
      <c r="C11178" s="408" t="s">
        <v>59</v>
      </c>
      <c r="D11178" s="408">
        <v>146.91999999999999</v>
      </c>
    </row>
    <row r="11179" spans="1:4" ht="54">
      <c r="A11179" s="408">
        <v>91149</v>
      </c>
      <c r="B11179" s="409" t="s">
        <v>760</v>
      </c>
      <c r="C11179" s="408" t="s">
        <v>59</v>
      </c>
      <c r="D11179" s="408">
        <v>37.72</v>
      </c>
    </row>
    <row r="11180" spans="1:4" ht="27">
      <c r="A11180" s="408">
        <v>92121</v>
      </c>
      <c r="B11180" s="409" t="s">
        <v>818</v>
      </c>
      <c r="C11180" s="408" t="s">
        <v>27</v>
      </c>
      <c r="D11180" s="408">
        <v>21.43</v>
      </c>
    </row>
    <row r="11181" spans="1:4" ht="27">
      <c r="A11181" s="408">
        <v>92122</v>
      </c>
      <c r="B11181" s="409" t="s">
        <v>819</v>
      </c>
      <c r="C11181" s="408" t="s">
        <v>27</v>
      </c>
      <c r="D11181" s="408">
        <v>35.729999999999997</v>
      </c>
    </row>
    <row r="11182" spans="1:4" ht="13.5">
      <c r="A11182" s="408">
        <v>92123</v>
      </c>
      <c r="B11182" s="409" t="s">
        <v>820</v>
      </c>
      <c r="C11182" s="408" t="s">
        <v>27</v>
      </c>
      <c r="D11182" s="408">
        <v>36.44</v>
      </c>
    </row>
    <row r="11183" spans="1:4" ht="27">
      <c r="A11183" s="408">
        <v>94926</v>
      </c>
      <c r="B11183" s="409" t="s">
        <v>964</v>
      </c>
      <c r="C11183" s="408" t="s">
        <v>42</v>
      </c>
      <c r="D11183" s="408">
        <v>1.07</v>
      </c>
    </row>
    <row r="11184" spans="1:4" ht="27">
      <c r="A11184" s="408">
        <v>94927</v>
      </c>
      <c r="B11184" s="409" t="s">
        <v>965</v>
      </c>
      <c r="C11184" s="408" t="s">
        <v>42</v>
      </c>
      <c r="D11184" s="408">
        <v>0.56000000000000005</v>
      </c>
    </row>
    <row r="11185" spans="1:4" ht="54">
      <c r="A11185" s="408">
        <v>94928</v>
      </c>
      <c r="B11185" s="409" t="s">
        <v>4393</v>
      </c>
      <c r="C11185" s="408" t="s">
        <v>29</v>
      </c>
      <c r="D11185" s="408">
        <v>1.7</v>
      </c>
    </row>
    <row r="11186" spans="1:4" ht="54">
      <c r="A11186" s="408">
        <v>94929</v>
      </c>
      <c r="B11186" s="409" t="s">
        <v>966</v>
      </c>
      <c r="C11186" s="408" t="s">
        <v>29</v>
      </c>
      <c r="D11186" s="408">
        <v>3</v>
      </c>
    </row>
    <row r="11187" spans="1:4" ht="54">
      <c r="A11187" s="408">
        <v>94930</v>
      </c>
      <c r="B11187" s="409" t="s">
        <v>4394</v>
      </c>
      <c r="C11187" s="408" t="s">
        <v>29</v>
      </c>
      <c r="D11187" s="408">
        <v>0.88</v>
      </c>
    </row>
    <row r="11188" spans="1:4" ht="54">
      <c r="A11188" s="408">
        <v>94931</v>
      </c>
      <c r="B11188" s="409" t="s">
        <v>4395</v>
      </c>
      <c r="C11188" s="408" t="s">
        <v>29</v>
      </c>
      <c r="D11188" s="408">
        <v>1.56</v>
      </c>
    </row>
    <row r="11189" spans="1:4" ht="54">
      <c r="A11189" s="408">
        <v>94932</v>
      </c>
      <c r="B11189" s="409" t="s">
        <v>4396</v>
      </c>
      <c r="C11189" s="408" t="s">
        <v>29</v>
      </c>
      <c r="D11189" s="408">
        <v>3.17</v>
      </c>
    </row>
    <row r="11190" spans="1:4" ht="67.5">
      <c r="A11190" s="408">
        <v>94934</v>
      </c>
      <c r="B11190" s="409" t="s">
        <v>4397</v>
      </c>
      <c r="C11190" s="408" t="s">
        <v>29</v>
      </c>
      <c r="D11190" s="408">
        <v>1.1000000000000001</v>
      </c>
    </row>
    <row r="11191" spans="1:4" ht="67.5">
      <c r="A11191" s="408">
        <v>94935</v>
      </c>
      <c r="B11191" s="409" t="s">
        <v>4398</v>
      </c>
      <c r="C11191" s="408" t="s">
        <v>29</v>
      </c>
      <c r="D11191" s="408">
        <v>1.72</v>
      </c>
    </row>
    <row r="11192" spans="1:4" ht="67.5">
      <c r="A11192" s="408">
        <v>94936</v>
      </c>
      <c r="B11192" s="409" t="s">
        <v>4399</v>
      </c>
      <c r="C11192" s="408" t="s">
        <v>29</v>
      </c>
      <c r="D11192" s="408">
        <v>2.76</v>
      </c>
    </row>
    <row r="11193" spans="1:4" ht="67.5">
      <c r="A11193" s="408">
        <v>94937</v>
      </c>
      <c r="B11193" s="409" t="s">
        <v>4400</v>
      </c>
      <c r="C11193" s="408" t="s">
        <v>29</v>
      </c>
      <c r="D11193" s="408">
        <v>4.0599999999999996</v>
      </c>
    </row>
    <row r="11194" spans="1:4" ht="67.5">
      <c r="A11194" s="408">
        <v>94938</v>
      </c>
      <c r="B11194" s="409" t="s">
        <v>4401</v>
      </c>
      <c r="C11194" s="408" t="s">
        <v>29</v>
      </c>
      <c r="D11194" s="408">
        <v>5.37</v>
      </c>
    </row>
    <row r="11195" spans="1:4" ht="27">
      <c r="A11195" s="408">
        <v>94939</v>
      </c>
      <c r="B11195" s="409" t="s">
        <v>967</v>
      </c>
      <c r="C11195" s="408" t="s">
        <v>42</v>
      </c>
      <c r="D11195" s="408">
        <v>1.67</v>
      </c>
    </row>
    <row r="11196" spans="1:4" ht="27">
      <c r="A11196" s="408">
        <v>94940</v>
      </c>
      <c r="B11196" s="409" t="s">
        <v>968</v>
      </c>
      <c r="C11196" s="408" t="s">
        <v>42</v>
      </c>
      <c r="D11196" s="408">
        <v>0.87</v>
      </c>
    </row>
    <row r="11197" spans="1:4" ht="27">
      <c r="A11197" s="408">
        <v>94941</v>
      </c>
      <c r="B11197" s="409" t="s">
        <v>969</v>
      </c>
      <c r="C11197" s="408" t="s">
        <v>16</v>
      </c>
      <c r="D11197" s="408">
        <v>0.05</v>
      </c>
    </row>
    <row r="11198" spans="1:4" ht="27">
      <c r="A11198" s="408">
        <v>94942</v>
      </c>
      <c r="B11198" s="409" t="s">
        <v>4402</v>
      </c>
      <c r="C11198" s="408" t="s">
        <v>42</v>
      </c>
      <c r="D11198" s="408">
        <v>0.67</v>
      </c>
    </row>
    <row r="11199" spans="1:4" ht="40.5">
      <c r="A11199" s="408">
        <v>94943</v>
      </c>
      <c r="B11199" s="409" t="s">
        <v>970</v>
      </c>
      <c r="C11199" s="408" t="s">
        <v>42</v>
      </c>
      <c r="D11199" s="408">
        <v>0.36</v>
      </c>
    </row>
    <row r="11200" spans="1:4" ht="54">
      <c r="A11200" s="408">
        <v>94944</v>
      </c>
      <c r="B11200" s="409" t="s">
        <v>4403</v>
      </c>
      <c r="C11200" s="408" t="s">
        <v>42</v>
      </c>
      <c r="D11200" s="408">
        <v>0.93</v>
      </c>
    </row>
    <row r="11201" spans="1:4" ht="67.5">
      <c r="A11201" s="408">
        <v>94945</v>
      </c>
      <c r="B11201" s="409" t="s">
        <v>4404</v>
      </c>
      <c r="C11201" s="408" t="s">
        <v>42</v>
      </c>
      <c r="D11201" s="408">
        <v>0.21</v>
      </c>
    </row>
    <row r="11202" spans="1:4" ht="40.5">
      <c r="A11202" s="408">
        <v>94946</v>
      </c>
      <c r="B11202" s="409" t="s">
        <v>4405</v>
      </c>
      <c r="C11202" s="408" t="s">
        <v>29</v>
      </c>
      <c r="D11202" s="408">
        <v>0.95</v>
      </c>
    </row>
    <row r="11203" spans="1:4" ht="40.5">
      <c r="A11203" s="408">
        <v>94947</v>
      </c>
      <c r="B11203" s="409" t="s">
        <v>4406</v>
      </c>
      <c r="C11203" s="408" t="s">
        <v>29</v>
      </c>
      <c r="D11203" s="408">
        <v>0.71</v>
      </c>
    </row>
    <row r="11204" spans="1:4" ht="54">
      <c r="A11204" s="408">
        <v>94948</v>
      </c>
      <c r="B11204" s="409" t="s">
        <v>4407</v>
      </c>
      <c r="C11204" s="408" t="s">
        <v>29</v>
      </c>
      <c r="D11204" s="408">
        <v>0.5</v>
      </c>
    </row>
    <row r="11205" spans="1:4" ht="54">
      <c r="A11205" s="408">
        <v>94949</v>
      </c>
      <c r="B11205" s="409" t="s">
        <v>4408</v>
      </c>
      <c r="C11205" s="408" t="s">
        <v>29</v>
      </c>
      <c r="D11205" s="408">
        <v>0.77</v>
      </c>
    </row>
    <row r="11206" spans="1:4" ht="54">
      <c r="A11206" s="408">
        <v>94950</v>
      </c>
      <c r="B11206" s="409" t="s">
        <v>4409</v>
      </c>
      <c r="C11206" s="408" t="s">
        <v>29</v>
      </c>
      <c r="D11206" s="408">
        <v>1.0900000000000001</v>
      </c>
    </row>
    <row r="11207" spans="1:4" ht="54">
      <c r="A11207" s="408">
        <v>94951</v>
      </c>
      <c r="B11207" s="409" t="s">
        <v>4410</v>
      </c>
      <c r="C11207" s="408" t="s">
        <v>29</v>
      </c>
      <c r="D11207" s="408">
        <v>1.42</v>
      </c>
    </row>
    <row r="11208" spans="1:4" ht="54">
      <c r="A11208" s="408">
        <v>94952</v>
      </c>
      <c r="B11208" s="409" t="s">
        <v>4411</v>
      </c>
      <c r="C11208" s="408" t="s">
        <v>29</v>
      </c>
      <c r="D11208" s="408">
        <v>0.28000000000000003</v>
      </c>
    </row>
    <row r="11209" spans="1:4" ht="40.5">
      <c r="A11209" s="408">
        <v>94953</v>
      </c>
      <c r="B11209" s="409" t="s">
        <v>4412</v>
      </c>
      <c r="C11209" s="408" t="s">
        <v>42</v>
      </c>
      <c r="D11209" s="408">
        <v>4.33</v>
      </c>
    </row>
    <row r="11210" spans="1:4" ht="40.5">
      <c r="A11210" s="408">
        <v>94954</v>
      </c>
      <c r="B11210" s="409" t="s">
        <v>4413</v>
      </c>
      <c r="C11210" s="408" t="s">
        <v>42</v>
      </c>
      <c r="D11210" s="408">
        <v>0.7</v>
      </c>
    </row>
    <row r="11211" spans="1:4" ht="40.5">
      <c r="A11211" s="408">
        <v>94955</v>
      </c>
      <c r="B11211" s="409" t="s">
        <v>4414</v>
      </c>
      <c r="C11211" s="408" t="s">
        <v>42</v>
      </c>
      <c r="D11211" s="408">
        <v>1.05</v>
      </c>
    </row>
    <row r="11212" spans="1:4" ht="40.5">
      <c r="A11212" s="408">
        <v>94956</v>
      </c>
      <c r="B11212" s="409" t="s">
        <v>4415</v>
      </c>
      <c r="C11212" s="408" t="s">
        <v>42</v>
      </c>
      <c r="D11212" s="408">
        <v>1.48</v>
      </c>
    </row>
    <row r="11213" spans="1:4" ht="40.5">
      <c r="A11213" s="408">
        <v>94957</v>
      </c>
      <c r="B11213" s="409" t="s">
        <v>4416</v>
      </c>
      <c r="C11213" s="408" t="s">
        <v>42</v>
      </c>
      <c r="D11213" s="408">
        <v>1.92</v>
      </c>
    </row>
    <row r="11214" spans="1:4" ht="40.5">
      <c r="A11214" s="408">
        <v>94958</v>
      </c>
      <c r="B11214" s="409" t="s">
        <v>4417</v>
      </c>
      <c r="C11214" s="408" t="s">
        <v>42</v>
      </c>
      <c r="D11214" s="408">
        <v>0.51</v>
      </c>
    </row>
    <row r="11215" spans="1:4" ht="27">
      <c r="A11215" s="408">
        <v>94959</v>
      </c>
      <c r="B11215" s="409" t="s">
        <v>4418</v>
      </c>
      <c r="C11215" s="408" t="s">
        <v>13</v>
      </c>
      <c r="D11215" s="408">
        <v>1.19</v>
      </c>
    </row>
    <row r="11216" spans="1:4" ht="40.5">
      <c r="A11216" s="408">
        <v>94960</v>
      </c>
      <c r="B11216" s="409" t="s">
        <v>971</v>
      </c>
      <c r="C11216" s="408" t="s">
        <v>13</v>
      </c>
      <c r="D11216" s="408">
        <v>0.97</v>
      </c>
    </row>
    <row r="11217" spans="1:4" ht="27">
      <c r="A11217" s="408">
        <v>94961</v>
      </c>
      <c r="B11217" s="409" t="s">
        <v>972</v>
      </c>
      <c r="C11217" s="408" t="s">
        <v>13</v>
      </c>
      <c r="D11217" s="408">
        <v>0.44</v>
      </c>
    </row>
    <row r="11218" spans="1:4" ht="27">
      <c r="A11218" s="408" t="s">
        <v>5246</v>
      </c>
      <c r="B11218" s="409" t="s">
        <v>1019</v>
      </c>
      <c r="C11218" s="408" t="s">
        <v>42</v>
      </c>
      <c r="D11218" s="408">
        <v>1.56</v>
      </c>
    </row>
    <row r="11219" spans="1:4" ht="27">
      <c r="A11219" s="408" t="s">
        <v>5416</v>
      </c>
      <c r="B11219" s="409" t="s">
        <v>1102</v>
      </c>
      <c r="C11219" s="408" t="s">
        <v>42</v>
      </c>
      <c r="D11219" s="408">
        <v>8.1199999999999992</v>
      </c>
    </row>
    <row r="11220" spans="1:4" ht="13.5">
      <c r="A11220" s="408" t="s">
        <v>5417</v>
      </c>
      <c r="B11220" s="409" t="s">
        <v>1103</v>
      </c>
      <c r="C11220" s="408" t="s">
        <v>42</v>
      </c>
      <c r="D11220" s="408">
        <v>6.25</v>
      </c>
    </row>
    <row r="11221" spans="1:4" ht="13.5">
      <c r="A11221" s="408" t="s">
        <v>5418</v>
      </c>
      <c r="B11221" s="409" t="s">
        <v>1104</v>
      </c>
      <c r="C11221" s="408" t="s">
        <v>42</v>
      </c>
      <c r="D11221" s="408">
        <v>11.47</v>
      </c>
    </row>
    <row r="11222" spans="1:4" ht="13.5">
      <c r="A11222" s="408" t="s">
        <v>5419</v>
      </c>
      <c r="B11222" s="409" t="s">
        <v>1105</v>
      </c>
      <c r="C11222" s="408" t="s">
        <v>42</v>
      </c>
      <c r="D11222" s="408">
        <v>23.02</v>
      </c>
    </row>
    <row r="11223" spans="1:4" ht="13.5">
      <c r="A11223" s="408" t="s">
        <v>5413</v>
      </c>
      <c r="B11223" s="409" t="s">
        <v>1106</v>
      </c>
      <c r="C11223" s="408" t="s">
        <v>42</v>
      </c>
      <c r="D11223" s="408">
        <v>20.09</v>
      </c>
    </row>
    <row r="11224" spans="1:4" ht="13.5">
      <c r="A11224" s="408" t="s">
        <v>5414</v>
      </c>
      <c r="B11224" s="409" t="s">
        <v>1107</v>
      </c>
      <c r="C11224" s="408" t="s">
        <v>42</v>
      </c>
      <c r="D11224" s="408">
        <v>13.76</v>
      </c>
    </row>
    <row r="11225" spans="1:4" ht="27">
      <c r="A11225" s="408" t="s">
        <v>5415</v>
      </c>
      <c r="B11225" s="409" t="s">
        <v>1108</v>
      </c>
      <c r="C11225" s="408" t="s">
        <v>42</v>
      </c>
      <c r="D11225" s="408">
        <v>3.72</v>
      </c>
    </row>
    <row r="11226" spans="1:4" ht="13.5">
      <c r="A11226" s="408" t="s">
        <v>5496</v>
      </c>
      <c r="B11226" s="409" t="s">
        <v>1140</v>
      </c>
      <c r="C11226" s="408" t="s">
        <v>29</v>
      </c>
      <c r="D11226" s="408">
        <v>24.96</v>
      </c>
    </row>
    <row r="11227" spans="1:4" ht="27">
      <c r="A11227" s="408">
        <v>84117</v>
      </c>
      <c r="B11227" s="409" t="s">
        <v>272</v>
      </c>
      <c r="C11227" s="408" t="s">
        <v>42</v>
      </c>
      <c r="D11227" s="408">
        <v>17.989999999999998</v>
      </c>
    </row>
    <row r="11228" spans="1:4" ht="27">
      <c r="A11228" s="408">
        <v>84120</v>
      </c>
      <c r="B11228" s="409" t="s">
        <v>273</v>
      </c>
      <c r="C11228" s="408" t="s">
        <v>42</v>
      </c>
      <c r="D11228" s="408">
        <v>14.52</v>
      </c>
    </row>
    <row r="11229" spans="1:4" ht="27">
      <c r="A11229" s="408">
        <v>84123</v>
      </c>
      <c r="B11229" s="409" t="s">
        <v>274</v>
      </c>
      <c r="C11229" s="408" t="s">
        <v>42</v>
      </c>
      <c r="D11229" s="408">
        <v>5.28</v>
      </c>
    </row>
    <row r="11230" spans="1:4" ht="27">
      <c r="A11230" s="408">
        <v>84125</v>
      </c>
      <c r="B11230" s="409" t="s">
        <v>275</v>
      </c>
      <c r="C11230" s="408" t="s">
        <v>42</v>
      </c>
      <c r="D11230" s="408">
        <v>7.26</v>
      </c>
    </row>
    <row r="11231" spans="1:4" ht="27">
      <c r="A11231" s="408" t="s">
        <v>5568</v>
      </c>
      <c r="B11231" s="409" t="s">
        <v>1157</v>
      </c>
      <c r="C11231" s="408" t="s">
        <v>13</v>
      </c>
      <c r="D11231" s="408">
        <v>38.979999999999997</v>
      </c>
    </row>
    <row r="11232" spans="1:4" ht="27">
      <c r="A11232" s="408" t="s">
        <v>5569</v>
      </c>
      <c r="B11232" s="409" t="s">
        <v>1158</v>
      </c>
      <c r="C11232" s="408" t="s">
        <v>13</v>
      </c>
      <c r="D11232" s="408">
        <v>64.36</v>
      </c>
    </row>
    <row r="11233" spans="1:4" ht="27">
      <c r="A11233" s="408">
        <v>84127</v>
      </c>
      <c r="B11233" s="409" t="s">
        <v>276</v>
      </c>
      <c r="C11233" s="408" t="s">
        <v>13</v>
      </c>
      <c r="D11233" s="408">
        <v>366.59</v>
      </c>
    </row>
    <row r="11234" spans="1:4" ht="13.5">
      <c r="A11234" s="408">
        <v>40841</v>
      </c>
      <c r="B11234" s="409" t="s">
        <v>104</v>
      </c>
      <c r="C11234" s="408" t="s">
        <v>29</v>
      </c>
      <c r="D11234" s="408">
        <v>102.14</v>
      </c>
    </row>
    <row r="11235" spans="1:4" ht="54">
      <c r="A11235" s="408">
        <v>71516</v>
      </c>
      <c r="B11235" s="409" t="s">
        <v>1455</v>
      </c>
      <c r="C11235" s="408" t="s">
        <v>29</v>
      </c>
      <c r="D11235" s="408">
        <v>490</v>
      </c>
    </row>
    <row r="11236" spans="1:4" ht="27">
      <c r="A11236" s="408">
        <v>73361</v>
      </c>
      <c r="B11236" s="409" t="s">
        <v>184</v>
      </c>
      <c r="C11236" s="408" t="s">
        <v>27</v>
      </c>
      <c r="D11236" s="408">
        <v>361.82</v>
      </c>
    </row>
    <row r="11237" spans="1:4" ht="81">
      <c r="A11237" s="408">
        <v>73714</v>
      </c>
      <c r="B11237" s="409" t="s">
        <v>1529</v>
      </c>
      <c r="C11237" s="408" t="s">
        <v>29</v>
      </c>
      <c r="D11237" s="410">
        <v>1344.69</v>
      </c>
    </row>
    <row r="11238" spans="1:4" ht="40.5">
      <c r="A11238" s="408">
        <v>86957</v>
      </c>
      <c r="B11238" s="409" t="s">
        <v>336</v>
      </c>
      <c r="C11238" s="408" t="s">
        <v>29</v>
      </c>
      <c r="D11238" s="408">
        <v>21.91</v>
      </c>
    </row>
    <row r="11239" spans="1:4" ht="40.5">
      <c r="A11239" s="408">
        <v>86958</v>
      </c>
      <c r="B11239" s="409" t="s">
        <v>337</v>
      </c>
      <c r="C11239" s="408" t="s">
        <v>29</v>
      </c>
      <c r="D11239" s="408">
        <v>17.79</v>
      </c>
    </row>
    <row r="11240" spans="1:4" ht="67.5">
      <c r="A11240" s="408">
        <v>97010</v>
      </c>
      <c r="B11240" s="409" t="s">
        <v>5663</v>
      </c>
      <c r="C11240" s="408" t="s">
        <v>13</v>
      </c>
      <c r="D11240" s="408">
        <v>30.67</v>
      </c>
    </row>
    <row r="11241" spans="1:4" ht="67.5">
      <c r="A11241" s="408">
        <v>97011</v>
      </c>
      <c r="B11241" s="409" t="s">
        <v>5664</v>
      </c>
      <c r="C11241" s="408" t="s">
        <v>13</v>
      </c>
      <c r="D11241" s="408">
        <v>24.8</v>
      </c>
    </row>
    <row r="11242" spans="1:4" ht="67.5">
      <c r="A11242" s="408">
        <v>97012</v>
      </c>
      <c r="B11242" s="409" t="s">
        <v>5665</v>
      </c>
      <c r="C11242" s="408" t="s">
        <v>13</v>
      </c>
      <c r="D11242" s="408">
        <v>21.85</v>
      </c>
    </row>
    <row r="11243" spans="1:4" ht="67.5">
      <c r="A11243" s="408">
        <v>97013</v>
      </c>
      <c r="B11243" s="409" t="s">
        <v>5666</v>
      </c>
      <c r="C11243" s="408" t="s">
        <v>13</v>
      </c>
      <c r="D11243" s="408">
        <v>42.98</v>
      </c>
    </row>
    <row r="11244" spans="1:4" ht="67.5">
      <c r="A11244" s="408">
        <v>97014</v>
      </c>
      <c r="B11244" s="409" t="s">
        <v>5667</v>
      </c>
      <c r="C11244" s="408" t="s">
        <v>13</v>
      </c>
      <c r="D11244" s="408">
        <v>33.18</v>
      </c>
    </row>
    <row r="11245" spans="1:4" ht="67.5">
      <c r="A11245" s="408">
        <v>97015</v>
      </c>
      <c r="B11245" s="409" t="s">
        <v>5668</v>
      </c>
      <c r="C11245" s="408" t="s">
        <v>13</v>
      </c>
      <c r="D11245" s="408">
        <v>28.23</v>
      </c>
    </row>
    <row r="11246" spans="1:4" ht="67.5">
      <c r="A11246" s="408">
        <v>97016</v>
      </c>
      <c r="B11246" s="409" t="s">
        <v>5669</v>
      </c>
      <c r="C11246" s="408" t="s">
        <v>13</v>
      </c>
      <c r="D11246" s="408">
        <v>25.8</v>
      </c>
    </row>
    <row r="11247" spans="1:4" ht="67.5">
      <c r="A11247" s="408">
        <v>97017</v>
      </c>
      <c r="B11247" s="409" t="s">
        <v>5670</v>
      </c>
      <c r="C11247" s="408" t="s">
        <v>13</v>
      </c>
      <c r="D11247" s="408">
        <v>20.22</v>
      </c>
    </row>
    <row r="11248" spans="1:4" ht="67.5">
      <c r="A11248" s="408">
        <v>97018</v>
      </c>
      <c r="B11248" s="409" t="s">
        <v>5671</v>
      </c>
      <c r="C11248" s="408" t="s">
        <v>13</v>
      </c>
      <c r="D11248" s="408">
        <v>17.32</v>
      </c>
    </row>
    <row r="11249" spans="1:4" ht="108">
      <c r="A11249" s="408">
        <v>97031</v>
      </c>
      <c r="B11249" s="409" t="s">
        <v>5672</v>
      </c>
      <c r="C11249" s="408" t="s">
        <v>13</v>
      </c>
      <c r="D11249" s="408">
        <v>47.69</v>
      </c>
    </row>
    <row r="11250" spans="1:4" ht="94.5">
      <c r="A11250" s="408">
        <v>97032</v>
      </c>
      <c r="B11250" s="409" t="s">
        <v>12267</v>
      </c>
      <c r="C11250" s="408" t="s">
        <v>13</v>
      </c>
      <c r="D11250" s="408">
        <v>30.8</v>
      </c>
    </row>
    <row r="11251" spans="1:4" ht="94.5">
      <c r="A11251" s="408">
        <v>97033</v>
      </c>
      <c r="B11251" s="409" t="s">
        <v>6394</v>
      </c>
      <c r="C11251" s="408" t="s">
        <v>13</v>
      </c>
      <c r="D11251" s="408">
        <v>54.6</v>
      </c>
    </row>
    <row r="11252" spans="1:4" ht="94.5">
      <c r="A11252" s="408">
        <v>97034</v>
      </c>
      <c r="B11252" s="409" t="s">
        <v>6395</v>
      </c>
      <c r="C11252" s="408" t="s">
        <v>13</v>
      </c>
      <c r="D11252" s="408">
        <v>33.57</v>
      </c>
    </row>
    <row r="11253" spans="1:4" ht="40.5">
      <c r="A11253" s="408">
        <v>97039</v>
      </c>
      <c r="B11253" s="409" t="s">
        <v>5673</v>
      </c>
      <c r="C11253" s="408" t="s">
        <v>42</v>
      </c>
      <c r="D11253" s="408">
        <v>29.12</v>
      </c>
    </row>
    <row r="11254" spans="1:4" ht="40.5">
      <c r="A11254" s="408">
        <v>97040</v>
      </c>
      <c r="B11254" s="409" t="s">
        <v>5674</v>
      </c>
      <c r="C11254" s="408" t="s">
        <v>42</v>
      </c>
      <c r="D11254" s="408">
        <v>10.88</v>
      </c>
    </row>
    <row r="11255" spans="1:4" ht="40.5">
      <c r="A11255" s="408">
        <v>97041</v>
      </c>
      <c r="B11255" s="409" t="s">
        <v>5675</v>
      </c>
      <c r="C11255" s="408" t="s">
        <v>42</v>
      </c>
      <c r="D11255" s="408">
        <v>87.69</v>
      </c>
    </row>
    <row r="11256" spans="1:4" ht="27">
      <c r="A11256" s="408">
        <v>97046</v>
      </c>
      <c r="B11256" s="409" t="s">
        <v>6396</v>
      </c>
      <c r="C11256" s="408" t="s">
        <v>42</v>
      </c>
      <c r="D11256" s="408">
        <v>0.23</v>
      </c>
    </row>
    <row r="11257" spans="1:4" ht="40.5">
      <c r="A11257" s="408">
        <v>97047</v>
      </c>
      <c r="B11257" s="409" t="s">
        <v>6397</v>
      </c>
      <c r="C11257" s="408" t="s">
        <v>42</v>
      </c>
      <c r="D11257" s="408">
        <v>0.09</v>
      </c>
    </row>
    <row r="11258" spans="1:4" ht="40.5">
      <c r="A11258" s="408">
        <v>97048</v>
      </c>
      <c r="B11258" s="409" t="s">
        <v>6398</v>
      </c>
      <c r="C11258" s="408" t="s">
        <v>42</v>
      </c>
      <c r="D11258" s="408">
        <v>0.06</v>
      </c>
    </row>
    <row r="11259" spans="1:4" ht="27">
      <c r="A11259" s="408">
        <v>97051</v>
      </c>
      <c r="B11259" s="409" t="s">
        <v>6025</v>
      </c>
      <c r="C11259" s="408" t="s">
        <v>13</v>
      </c>
      <c r="D11259" s="408">
        <v>0.48</v>
      </c>
    </row>
    <row r="11260" spans="1:4" ht="27">
      <c r="A11260" s="408">
        <v>97053</v>
      </c>
      <c r="B11260" s="409" t="s">
        <v>6026</v>
      </c>
      <c r="C11260" s="408" t="s">
        <v>13</v>
      </c>
      <c r="D11260" s="408">
        <v>18.86</v>
      </c>
    </row>
    <row r="11261" spans="1:4" ht="27">
      <c r="A11261" s="408">
        <v>97062</v>
      </c>
      <c r="B11261" s="409" t="s">
        <v>5676</v>
      </c>
      <c r="C11261" s="408" t="s">
        <v>42</v>
      </c>
      <c r="D11261" s="408">
        <v>4.91</v>
      </c>
    </row>
    <row r="11262" spans="1:4" ht="67.5">
      <c r="A11262" s="408">
        <v>97063</v>
      </c>
      <c r="B11262" s="409" t="s">
        <v>5677</v>
      </c>
      <c r="C11262" s="408" t="s">
        <v>42</v>
      </c>
      <c r="D11262" s="408">
        <v>7.29</v>
      </c>
    </row>
    <row r="11263" spans="1:4" ht="40.5">
      <c r="A11263" s="408">
        <v>97064</v>
      </c>
      <c r="B11263" s="409" t="s">
        <v>5678</v>
      </c>
      <c r="C11263" s="408" t="s">
        <v>13</v>
      </c>
      <c r="D11263" s="408">
        <v>14.01</v>
      </c>
    </row>
    <row r="11264" spans="1:4" ht="40.5">
      <c r="A11264" s="408">
        <v>97065</v>
      </c>
      <c r="B11264" s="409" t="s">
        <v>5679</v>
      </c>
      <c r="C11264" s="408" t="s">
        <v>27</v>
      </c>
      <c r="D11264" s="408">
        <v>5.34</v>
      </c>
    </row>
    <row r="11265" spans="1:4" ht="40.5">
      <c r="A11265" s="408">
        <v>97066</v>
      </c>
      <c r="B11265" s="409" t="s">
        <v>6657</v>
      </c>
      <c r="C11265" s="408" t="s">
        <v>42</v>
      </c>
      <c r="D11265" s="408">
        <v>50.17</v>
      </c>
    </row>
    <row r="11266" spans="1:4" ht="54">
      <c r="A11266" s="408">
        <v>97067</v>
      </c>
      <c r="B11266" s="409" t="s">
        <v>5680</v>
      </c>
      <c r="C11266" s="408" t="s">
        <v>13</v>
      </c>
      <c r="D11266" s="408">
        <v>379.4</v>
      </c>
    </row>
    <row r="11267" spans="1:4" ht="27">
      <c r="A11267" s="408" t="s">
        <v>5396</v>
      </c>
      <c r="B11267" s="409" t="s">
        <v>1095</v>
      </c>
      <c r="C11267" s="408" t="s">
        <v>29</v>
      </c>
      <c r="D11267" s="408">
        <v>146.93</v>
      </c>
    </row>
    <row r="11268" spans="1:4" ht="40.5">
      <c r="A11268" s="408">
        <v>73672</v>
      </c>
      <c r="B11268" s="409" t="s">
        <v>1528</v>
      </c>
      <c r="C11268" s="408" t="s">
        <v>42</v>
      </c>
      <c r="D11268" s="408">
        <v>0.33</v>
      </c>
    </row>
    <row r="11269" spans="1:4" ht="40.5">
      <c r="A11269" s="408" t="s">
        <v>5255</v>
      </c>
      <c r="B11269" s="409" t="s">
        <v>5256</v>
      </c>
      <c r="C11269" s="408" t="s">
        <v>42</v>
      </c>
      <c r="D11269" s="408">
        <v>0.47</v>
      </c>
    </row>
    <row r="11270" spans="1:4" ht="40.5">
      <c r="A11270" s="408" t="s">
        <v>5344</v>
      </c>
      <c r="B11270" s="409" t="s">
        <v>5345</v>
      </c>
      <c r="C11270" s="408" t="s">
        <v>42</v>
      </c>
      <c r="D11270" s="408">
        <v>0.12</v>
      </c>
    </row>
    <row r="11271" spans="1:4" ht="13.5">
      <c r="A11271" s="408" t="s">
        <v>5346</v>
      </c>
      <c r="B11271" s="409" t="s">
        <v>1063</v>
      </c>
      <c r="C11271" s="408" t="s">
        <v>42</v>
      </c>
      <c r="D11271" s="408">
        <v>1.19</v>
      </c>
    </row>
    <row r="11272" spans="1:4" ht="13.5">
      <c r="A11272" s="408">
        <v>85331</v>
      </c>
      <c r="B11272" s="409" t="s">
        <v>323</v>
      </c>
      <c r="C11272" s="408" t="s">
        <v>42</v>
      </c>
      <c r="D11272" s="408">
        <v>1.1499999999999999</v>
      </c>
    </row>
    <row r="11273" spans="1:4" ht="27">
      <c r="A11273" s="408">
        <v>85422</v>
      </c>
      <c r="B11273" s="409" t="s">
        <v>325</v>
      </c>
      <c r="C11273" s="408" t="s">
        <v>42</v>
      </c>
      <c r="D11273" s="408">
        <v>5.96</v>
      </c>
    </row>
    <row r="11274" spans="1:4" ht="40.5">
      <c r="A11274" s="408" t="s">
        <v>5587</v>
      </c>
      <c r="B11274" s="409" t="s">
        <v>5588</v>
      </c>
      <c r="C11274" s="408" t="s">
        <v>42</v>
      </c>
      <c r="D11274" s="408">
        <v>49.84</v>
      </c>
    </row>
    <row r="11275" spans="1:4" ht="13.5">
      <c r="A11275" s="408" t="s">
        <v>5589</v>
      </c>
      <c r="B11275" s="409" t="s">
        <v>1168</v>
      </c>
      <c r="C11275" s="408" t="s">
        <v>13</v>
      </c>
      <c r="D11275" s="408">
        <v>2.37</v>
      </c>
    </row>
    <row r="11276" spans="1:4" ht="27">
      <c r="A11276" s="408" t="s">
        <v>5585</v>
      </c>
      <c r="B11276" s="409" t="s">
        <v>1166</v>
      </c>
      <c r="C11276" s="408" t="s">
        <v>42</v>
      </c>
      <c r="D11276" s="408">
        <v>46.95</v>
      </c>
    </row>
    <row r="11277" spans="1:4" ht="27">
      <c r="A11277" s="408" t="s">
        <v>5586</v>
      </c>
      <c r="B11277" s="409" t="s">
        <v>1167</v>
      </c>
      <c r="C11277" s="408" t="s">
        <v>42</v>
      </c>
      <c r="D11277" s="408">
        <v>44.71</v>
      </c>
    </row>
    <row r="11278" spans="1:4" ht="40.5">
      <c r="A11278" s="408">
        <v>84126</v>
      </c>
      <c r="B11278" s="409" t="s">
        <v>1597</v>
      </c>
      <c r="C11278" s="408" t="s">
        <v>42</v>
      </c>
      <c r="D11278" s="408">
        <v>36.93</v>
      </c>
    </row>
    <row r="11279" spans="1:4" ht="13.5">
      <c r="A11279" s="408">
        <v>85421</v>
      </c>
      <c r="B11279" s="409" t="s">
        <v>324</v>
      </c>
      <c r="C11279" s="408" t="s">
        <v>42</v>
      </c>
      <c r="D11279" s="408">
        <v>11.8</v>
      </c>
    </row>
    <row r="11280" spans="1:4" ht="40.5">
      <c r="A11280" s="408">
        <v>97621</v>
      </c>
      <c r="B11280" s="409" t="s">
        <v>5830</v>
      </c>
      <c r="C11280" s="408" t="s">
        <v>27</v>
      </c>
      <c r="D11280" s="408">
        <v>79.489999999999995</v>
      </c>
    </row>
    <row r="11281" spans="1:4" ht="40.5">
      <c r="A11281" s="408">
        <v>97622</v>
      </c>
      <c r="B11281" s="409" t="s">
        <v>5831</v>
      </c>
      <c r="C11281" s="408" t="s">
        <v>27</v>
      </c>
      <c r="D11281" s="408">
        <v>38.74</v>
      </c>
    </row>
    <row r="11282" spans="1:4" ht="40.5">
      <c r="A11282" s="408">
        <v>97623</v>
      </c>
      <c r="B11282" s="409" t="s">
        <v>5832</v>
      </c>
      <c r="C11282" s="408" t="s">
        <v>27</v>
      </c>
      <c r="D11282" s="408">
        <v>118.69</v>
      </c>
    </row>
    <row r="11283" spans="1:4" ht="40.5">
      <c r="A11283" s="408">
        <v>97624</v>
      </c>
      <c r="B11283" s="409" t="s">
        <v>5833</v>
      </c>
      <c r="C11283" s="408" t="s">
        <v>27</v>
      </c>
      <c r="D11283" s="408">
        <v>72.849999999999994</v>
      </c>
    </row>
    <row r="11284" spans="1:4" ht="40.5">
      <c r="A11284" s="408">
        <v>97625</v>
      </c>
      <c r="B11284" s="409" t="s">
        <v>5834</v>
      </c>
      <c r="C11284" s="408" t="s">
        <v>27</v>
      </c>
      <c r="D11284" s="408">
        <v>37.21</v>
      </c>
    </row>
    <row r="11285" spans="1:4" ht="40.5">
      <c r="A11285" s="408">
        <v>97626</v>
      </c>
      <c r="B11285" s="409" t="s">
        <v>5835</v>
      </c>
      <c r="C11285" s="408" t="s">
        <v>27</v>
      </c>
      <c r="D11285" s="408">
        <v>402.48</v>
      </c>
    </row>
    <row r="11286" spans="1:4" ht="54">
      <c r="A11286" s="408">
        <v>97627</v>
      </c>
      <c r="B11286" s="409" t="s">
        <v>5836</v>
      </c>
      <c r="C11286" s="408" t="s">
        <v>27</v>
      </c>
      <c r="D11286" s="408">
        <v>173.06</v>
      </c>
    </row>
    <row r="11287" spans="1:4" ht="27">
      <c r="A11287" s="408">
        <v>97628</v>
      </c>
      <c r="B11287" s="409" t="s">
        <v>5837</v>
      </c>
      <c r="C11287" s="408" t="s">
        <v>27</v>
      </c>
      <c r="D11287" s="408">
        <v>191.49</v>
      </c>
    </row>
    <row r="11288" spans="1:4" ht="40.5">
      <c r="A11288" s="408">
        <v>97629</v>
      </c>
      <c r="B11288" s="409" t="s">
        <v>5838</v>
      </c>
      <c r="C11288" s="408" t="s">
        <v>27</v>
      </c>
      <c r="D11288" s="408">
        <v>81.52</v>
      </c>
    </row>
    <row r="11289" spans="1:4" ht="40.5">
      <c r="A11289" s="408">
        <v>97631</v>
      </c>
      <c r="B11289" s="409" t="s">
        <v>5839</v>
      </c>
      <c r="C11289" s="408" t="s">
        <v>42</v>
      </c>
      <c r="D11289" s="408">
        <v>2.2400000000000002</v>
      </c>
    </row>
    <row r="11290" spans="1:4" ht="40.5">
      <c r="A11290" s="408">
        <v>97632</v>
      </c>
      <c r="B11290" s="409" t="s">
        <v>5840</v>
      </c>
      <c r="C11290" s="408" t="s">
        <v>13</v>
      </c>
      <c r="D11290" s="408">
        <v>1.75</v>
      </c>
    </row>
    <row r="11291" spans="1:4" ht="40.5">
      <c r="A11291" s="408">
        <v>97633</v>
      </c>
      <c r="B11291" s="409" t="s">
        <v>5841</v>
      </c>
      <c r="C11291" s="408" t="s">
        <v>42</v>
      </c>
      <c r="D11291" s="408">
        <v>15.36</v>
      </c>
    </row>
    <row r="11292" spans="1:4" ht="40.5">
      <c r="A11292" s="408">
        <v>97634</v>
      </c>
      <c r="B11292" s="409" t="s">
        <v>5842</v>
      </c>
      <c r="C11292" s="408" t="s">
        <v>42</v>
      </c>
      <c r="D11292" s="408">
        <v>8.01</v>
      </c>
    </row>
    <row r="11293" spans="1:4" ht="40.5">
      <c r="A11293" s="408">
        <v>97635</v>
      </c>
      <c r="B11293" s="409" t="s">
        <v>5843</v>
      </c>
      <c r="C11293" s="408" t="s">
        <v>42</v>
      </c>
      <c r="D11293" s="408">
        <v>10.62</v>
      </c>
    </row>
    <row r="11294" spans="1:4" ht="40.5">
      <c r="A11294" s="408">
        <v>97636</v>
      </c>
      <c r="B11294" s="409" t="s">
        <v>5844</v>
      </c>
      <c r="C11294" s="408" t="s">
        <v>42</v>
      </c>
      <c r="D11294" s="408">
        <v>9.08</v>
      </c>
    </row>
    <row r="11295" spans="1:4" ht="40.5">
      <c r="A11295" s="408">
        <v>97637</v>
      </c>
      <c r="B11295" s="409" t="s">
        <v>5845</v>
      </c>
      <c r="C11295" s="408" t="s">
        <v>42</v>
      </c>
      <c r="D11295" s="408">
        <v>1.76</v>
      </c>
    </row>
    <row r="11296" spans="1:4" ht="40.5">
      <c r="A11296" s="408">
        <v>97638</v>
      </c>
      <c r="B11296" s="409" t="s">
        <v>5846</v>
      </c>
      <c r="C11296" s="408" t="s">
        <v>42</v>
      </c>
      <c r="D11296" s="408">
        <v>5.13</v>
      </c>
    </row>
    <row r="11297" spans="1:4" ht="40.5">
      <c r="A11297" s="408">
        <v>97639</v>
      </c>
      <c r="B11297" s="409" t="s">
        <v>5847</v>
      </c>
      <c r="C11297" s="408" t="s">
        <v>42</v>
      </c>
      <c r="D11297" s="408">
        <v>13.51</v>
      </c>
    </row>
    <row r="11298" spans="1:4" ht="40.5">
      <c r="A11298" s="408">
        <v>97640</v>
      </c>
      <c r="B11298" s="409" t="s">
        <v>5848</v>
      </c>
      <c r="C11298" s="408" t="s">
        <v>42</v>
      </c>
      <c r="D11298" s="408">
        <v>1.1100000000000001</v>
      </c>
    </row>
    <row r="11299" spans="1:4" ht="40.5">
      <c r="A11299" s="408">
        <v>97641</v>
      </c>
      <c r="B11299" s="409" t="s">
        <v>5849</v>
      </c>
      <c r="C11299" s="408" t="s">
        <v>42</v>
      </c>
      <c r="D11299" s="408">
        <v>3.37</v>
      </c>
    </row>
    <row r="11300" spans="1:4" ht="40.5">
      <c r="A11300" s="408">
        <v>97642</v>
      </c>
      <c r="B11300" s="409" t="s">
        <v>5850</v>
      </c>
      <c r="C11300" s="408" t="s">
        <v>42</v>
      </c>
      <c r="D11300" s="408">
        <v>1.98</v>
      </c>
    </row>
    <row r="11301" spans="1:4" ht="40.5">
      <c r="A11301" s="408">
        <v>97643</v>
      </c>
      <c r="B11301" s="409" t="s">
        <v>5851</v>
      </c>
      <c r="C11301" s="408" t="s">
        <v>42</v>
      </c>
      <c r="D11301" s="408">
        <v>16.600000000000001</v>
      </c>
    </row>
    <row r="11302" spans="1:4" ht="27">
      <c r="A11302" s="408">
        <v>97644</v>
      </c>
      <c r="B11302" s="409" t="s">
        <v>5852</v>
      </c>
      <c r="C11302" s="408" t="s">
        <v>42</v>
      </c>
      <c r="D11302" s="408">
        <v>6.24</v>
      </c>
    </row>
    <row r="11303" spans="1:4" ht="27">
      <c r="A11303" s="408">
        <v>97645</v>
      </c>
      <c r="B11303" s="409" t="s">
        <v>5853</v>
      </c>
      <c r="C11303" s="408" t="s">
        <v>42</v>
      </c>
      <c r="D11303" s="408">
        <v>18.329999999999998</v>
      </c>
    </row>
    <row r="11304" spans="1:4" ht="40.5">
      <c r="A11304" s="408">
        <v>97647</v>
      </c>
      <c r="B11304" s="409" t="s">
        <v>5854</v>
      </c>
      <c r="C11304" s="408" t="s">
        <v>42</v>
      </c>
      <c r="D11304" s="408">
        <v>2.39</v>
      </c>
    </row>
    <row r="11305" spans="1:4" ht="40.5">
      <c r="A11305" s="408">
        <v>97648</v>
      </c>
      <c r="B11305" s="409" t="s">
        <v>5855</v>
      </c>
      <c r="C11305" s="408" t="s">
        <v>42</v>
      </c>
      <c r="D11305" s="408">
        <v>1.38</v>
      </c>
    </row>
    <row r="11306" spans="1:4" ht="54">
      <c r="A11306" s="408">
        <v>97649</v>
      </c>
      <c r="B11306" s="409" t="s">
        <v>5856</v>
      </c>
      <c r="C11306" s="408" t="s">
        <v>42</v>
      </c>
      <c r="D11306" s="408">
        <v>2.95</v>
      </c>
    </row>
    <row r="11307" spans="1:4" ht="40.5">
      <c r="A11307" s="408">
        <v>97650</v>
      </c>
      <c r="B11307" s="409" t="s">
        <v>5857</v>
      </c>
      <c r="C11307" s="408" t="s">
        <v>42</v>
      </c>
      <c r="D11307" s="408">
        <v>5.15</v>
      </c>
    </row>
    <row r="11308" spans="1:4" ht="40.5">
      <c r="A11308" s="408">
        <v>97651</v>
      </c>
      <c r="B11308" s="409" t="s">
        <v>5858</v>
      </c>
      <c r="C11308" s="408" t="s">
        <v>29</v>
      </c>
      <c r="D11308" s="408">
        <v>57.1</v>
      </c>
    </row>
    <row r="11309" spans="1:4" ht="40.5">
      <c r="A11309" s="408">
        <v>97652</v>
      </c>
      <c r="B11309" s="409" t="s">
        <v>5859</v>
      </c>
      <c r="C11309" s="408" t="s">
        <v>29</v>
      </c>
      <c r="D11309" s="408">
        <v>129.44999999999999</v>
      </c>
    </row>
    <row r="11310" spans="1:4" ht="40.5">
      <c r="A11310" s="408">
        <v>97653</v>
      </c>
      <c r="B11310" s="409" t="s">
        <v>5860</v>
      </c>
      <c r="C11310" s="408" t="s">
        <v>29</v>
      </c>
      <c r="D11310" s="408">
        <v>78.849999999999994</v>
      </c>
    </row>
    <row r="11311" spans="1:4" ht="54">
      <c r="A11311" s="408">
        <v>97654</v>
      </c>
      <c r="B11311" s="409" t="s">
        <v>5861</v>
      </c>
      <c r="C11311" s="408" t="s">
        <v>29</v>
      </c>
      <c r="D11311" s="408">
        <v>98.66</v>
      </c>
    </row>
    <row r="11312" spans="1:4" ht="40.5">
      <c r="A11312" s="408">
        <v>97655</v>
      </c>
      <c r="B11312" s="409" t="s">
        <v>5862</v>
      </c>
      <c r="C11312" s="408" t="s">
        <v>42</v>
      </c>
      <c r="D11312" s="408">
        <v>15.9</v>
      </c>
    </row>
    <row r="11313" spans="1:4" ht="40.5">
      <c r="A11313" s="408">
        <v>97656</v>
      </c>
      <c r="B11313" s="409" t="s">
        <v>5863</v>
      </c>
      <c r="C11313" s="408" t="s">
        <v>29</v>
      </c>
      <c r="D11313" s="408">
        <v>157.26</v>
      </c>
    </row>
    <row r="11314" spans="1:4" ht="40.5">
      <c r="A11314" s="408">
        <v>97657</v>
      </c>
      <c r="B11314" s="409" t="s">
        <v>5864</v>
      </c>
      <c r="C11314" s="408" t="s">
        <v>29</v>
      </c>
      <c r="D11314" s="408">
        <v>311.70999999999998</v>
      </c>
    </row>
    <row r="11315" spans="1:4" ht="40.5">
      <c r="A11315" s="408">
        <v>97658</v>
      </c>
      <c r="B11315" s="409" t="s">
        <v>5865</v>
      </c>
      <c r="C11315" s="408" t="s">
        <v>29</v>
      </c>
      <c r="D11315" s="408">
        <v>117.08</v>
      </c>
    </row>
    <row r="11316" spans="1:4" ht="54">
      <c r="A11316" s="408">
        <v>97659</v>
      </c>
      <c r="B11316" s="409" t="s">
        <v>5866</v>
      </c>
      <c r="C11316" s="408" t="s">
        <v>29</v>
      </c>
      <c r="D11316" s="408">
        <v>160.79</v>
      </c>
    </row>
    <row r="11317" spans="1:4" ht="40.5">
      <c r="A11317" s="408">
        <v>97660</v>
      </c>
      <c r="B11317" s="409" t="s">
        <v>5867</v>
      </c>
      <c r="C11317" s="408" t="s">
        <v>29</v>
      </c>
      <c r="D11317" s="408">
        <v>0.44</v>
      </c>
    </row>
    <row r="11318" spans="1:4" ht="40.5">
      <c r="A11318" s="408">
        <v>97661</v>
      </c>
      <c r="B11318" s="409" t="s">
        <v>5868</v>
      </c>
      <c r="C11318" s="408" t="s">
        <v>13</v>
      </c>
      <c r="D11318" s="408">
        <v>0.46</v>
      </c>
    </row>
    <row r="11319" spans="1:4" ht="54">
      <c r="A11319" s="408">
        <v>97662</v>
      </c>
      <c r="B11319" s="409" t="s">
        <v>5869</v>
      </c>
      <c r="C11319" s="408" t="s">
        <v>13</v>
      </c>
      <c r="D11319" s="408">
        <v>0.33</v>
      </c>
    </row>
    <row r="11320" spans="1:4" ht="27">
      <c r="A11320" s="408">
        <v>97663</v>
      </c>
      <c r="B11320" s="409" t="s">
        <v>5870</v>
      </c>
      <c r="C11320" s="408" t="s">
        <v>29</v>
      </c>
      <c r="D11320" s="408">
        <v>8.41</v>
      </c>
    </row>
    <row r="11321" spans="1:4" ht="27">
      <c r="A11321" s="408">
        <v>97664</v>
      </c>
      <c r="B11321" s="409" t="s">
        <v>5871</v>
      </c>
      <c r="C11321" s="408" t="s">
        <v>29</v>
      </c>
      <c r="D11321" s="408">
        <v>1.04</v>
      </c>
    </row>
    <row r="11322" spans="1:4" ht="27">
      <c r="A11322" s="408">
        <v>97665</v>
      </c>
      <c r="B11322" s="409" t="s">
        <v>5872</v>
      </c>
      <c r="C11322" s="408" t="s">
        <v>29</v>
      </c>
      <c r="D11322" s="408">
        <v>0.87</v>
      </c>
    </row>
    <row r="11323" spans="1:4" ht="40.5">
      <c r="A11323" s="408">
        <v>97666</v>
      </c>
      <c r="B11323" s="409" t="s">
        <v>5873</v>
      </c>
      <c r="C11323" s="408" t="s">
        <v>29</v>
      </c>
      <c r="D11323" s="408">
        <v>6.13</v>
      </c>
    </row>
    <row r="11324" spans="1:4" ht="27">
      <c r="A11324" s="408">
        <v>85423</v>
      </c>
      <c r="B11324" s="409" t="s">
        <v>326</v>
      </c>
      <c r="C11324" s="408" t="s">
        <v>42</v>
      </c>
      <c r="D11324" s="408">
        <v>6.7</v>
      </c>
    </row>
    <row r="11325" spans="1:4" ht="40.5">
      <c r="A11325" s="408">
        <v>85424</v>
      </c>
      <c r="B11325" s="409" t="s">
        <v>1617</v>
      </c>
      <c r="C11325" s="408" t="s">
        <v>42</v>
      </c>
      <c r="D11325" s="408">
        <v>19.3</v>
      </c>
    </row>
    <row r="11326" spans="1:4" ht="27">
      <c r="A11326" s="408">
        <v>72742</v>
      </c>
      <c r="B11326" s="409" t="s">
        <v>159</v>
      </c>
      <c r="C11326" s="408" t="s">
        <v>29</v>
      </c>
      <c r="D11326" s="408">
        <v>558.55999999999995</v>
      </c>
    </row>
    <row r="11327" spans="1:4" ht="27">
      <c r="A11327" s="408">
        <v>72743</v>
      </c>
      <c r="B11327" s="409" t="s">
        <v>160</v>
      </c>
      <c r="C11327" s="408" t="s">
        <v>29</v>
      </c>
      <c r="D11327" s="408">
        <v>279.27999999999997</v>
      </c>
    </row>
    <row r="11328" spans="1:4" ht="13.5">
      <c r="A11328" s="408" t="s">
        <v>5448</v>
      </c>
      <c r="B11328" s="409" t="s">
        <v>1112</v>
      </c>
      <c r="C11328" s="408" t="s">
        <v>27</v>
      </c>
      <c r="D11328" s="408">
        <v>20.71</v>
      </c>
    </row>
    <row r="11329" spans="1:4" ht="13.5">
      <c r="A11329" s="408" t="s">
        <v>5449</v>
      </c>
      <c r="B11329" s="409" t="s">
        <v>1113</v>
      </c>
      <c r="C11329" s="408" t="s">
        <v>42</v>
      </c>
      <c r="D11329" s="408">
        <v>0.76</v>
      </c>
    </row>
    <row r="11330" spans="1:4" ht="27">
      <c r="A11330" s="408" t="s">
        <v>5450</v>
      </c>
      <c r="B11330" s="409" t="s">
        <v>1114</v>
      </c>
      <c r="C11330" s="408" t="s">
        <v>27</v>
      </c>
      <c r="D11330" s="408">
        <v>1.45</v>
      </c>
    </row>
    <row r="11331" spans="1:4" ht="27">
      <c r="A11331" s="408" t="s">
        <v>5460</v>
      </c>
      <c r="B11331" s="409" t="s">
        <v>1115</v>
      </c>
      <c r="C11331" s="408" t="s">
        <v>29</v>
      </c>
      <c r="D11331" s="408">
        <v>139.63999999999999</v>
      </c>
    </row>
    <row r="11332" spans="1:4" ht="27">
      <c r="A11332" s="408" t="s">
        <v>5466</v>
      </c>
      <c r="B11332" s="409" t="s">
        <v>1116</v>
      </c>
      <c r="C11332" s="408" t="s">
        <v>29</v>
      </c>
      <c r="D11332" s="408">
        <v>111.7</v>
      </c>
    </row>
    <row r="11333" spans="1:4" ht="13.5">
      <c r="A11333" s="408" t="s">
        <v>5467</v>
      </c>
      <c r="B11333" s="409" t="s">
        <v>1117</v>
      </c>
      <c r="C11333" s="408" t="s">
        <v>29</v>
      </c>
      <c r="D11333" s="408">
        <v>69.819999999999993</v>
      </c>
    </row>
    <row r="11334" spans="1:4" ht="27">
      <c r="A11334" s="408" t="s">
        <v>5468</v>
      </c>
      <c r="B11334" s="409" t="s">
        <v>1118</v>
      </c>
      <c r="C11334" s="408" t="s">
        <v>29</v>
      </c>
      <c r="D11334" s="408">
        <v>62.83</v>
      </c>
    </row>
    <row r="11335" spans="1:4" ht="27">
      <c r="A11335" s="408" t="s">
        <v>5451</v>
      </c>
      <c r="B11335" s="409" t="s">
        <v>5452</v>
      </c>
      <c r="C11335" s="408" t="s">
        <v>29</v>
      </c>
      <c r="D11335" s="408">
        <v>132.65</v>
      </c>
    </row>
    <row r="11336" spans="1:4" ht="27">
      <c r="A11336" s="408" t="s">
        <v>5453</v>
      </c>
      <c r="B11336" s="409" t="s">
        <v>5454</v>
      </c>
      <c r="C11336" s="408" t="s">
        <v>29</v>
      </c>
      <c r="D11336" s="408">
        <v>55.84</v>
      </c>
    </row>
    <row r="11337" spans="1:4" ht="40.5">
      <c r="A11337" s="408" t="s">
        <v>5455</v>
      </c>
      <c r="B11337" s="409" t="s">
        <v>5456</v>
      </c>
      <c r="C11337" s="408" t="s">
        <v>29</v>
      </c>
      <c r="D11337" s="408">
        <v>160.57</v>
      </c>
    </row>
    <row r="11338" spans="1:4" ht="27">
      <c r="A11338" s="408" t="s">
        <v>5457</v>
      </c>
      <c r="B11338" s="409" t="s">
        <v>1119</v>
      </c>
      <c r="C11338" s="408" t="s">
        <v>29</v>
      </c>
      <c r="D11338" s="408">
        <v>41.88</v>
      </c>
    </row>
    <row r="11339" spans="1:4" ht="27">
      <c r="A11339" s="408" t="s">
        <v>5458</v>
      </c>
      <c r="B11339" s="409" t="s">
        <v>1120</v>
      </c>
      <c r="C11339" s="408" t="s">
        <v>29</v>
      </c>
      <c r="D11339" s="408">
        <v>111.7</v>
      </c>
    </row>
    <row r="11340" spans="1:4" ht="27">
      <c r="A11340" s="408" t="s">
        <v>5459</v>
      </c>
      <c r="B11340" s="409" t="s">
        <v>1121</v>
      </c>
      <c r="C11340" s="408" t="s">
        <v>29</v>
      </c>
      <c r="D11340" s="408">
        <v>48.87</v>
      </c>
    </row>
    <row r="11341" spans="1:4" ht="27">
      <c r="A11341" s="408" t="s">
        <v>5461</v>
      </c>
      <c r="B11341" s="409" t="s">
        <v>1122</v>
      </c>
      <c r="C11341" s="408" t="s">
        <v>29</v>
      </c>
      <c r="D11341" s="408">
        <v>125.66</v>
      </c>
    </row>
    <row r="11342" spans="1:4" ht="27">
      <c r="A11342" s="408" t="s">
        <v>5462</v>
      </c>
      <c r="B11342" s="409" t="s">
        <v>1123</v>
      </c>
      <c r="C11342" s="408" t="s">
        <v>29</v>
      </c>
      <c r="D11342" s="408">
        <v>139.63999999999999</v>
      </c>
    </row>
    <row r="11343" spans="1:4" ht="27">
      <c r="A11343" s="408" t="s">
        <v>5463</v>
      </c>
      <c r="B11343" s="409" t="s">
        <v>1124</v>
      </c>
      <c r="C11343" s="408" t="s">
        <v>29</v>
      </c>
      <c r="D11343" s="408">
        <v>69.819999999999993</v>
      </c>
    </row>
    <row r="11344" spans="1:4" ht="13.5">
      <c r="A11344" s="408" t="s">
        <v>5464</v>
      </c>
      <c r="B11344" s="409" t="s">
        <v>1125</v>
      </c>
      <c r="C11344" s="408" t="s">
        <v>29</v>
      </c>
      <c r="D11344" s="408">
        <v>62.83</v>
      </c>
    </row>
    <row r="11345" spans="1:4" ht="13.5">
      <c r="A11345" s="408" t="s">
        <v>5465</v>
      </c>
      <c r="B11345" s="409" t="s">
        <v>1126</v>
      </c>
      <c r="C11345" s="408" t="s">
        <v>29</v>
      </c>
      <c r="D11345" s="408">
        <v>46.84</v>
      </c>
    </row>
    <row r="11346" spans="1:4" ht="40.5">
      <c r="A11346" s="408">
        <v>95967</v>
      </c>
      <c r="B11346" s="409" t="s">
        <v>4779</v>
      </c>
      <c r="C11346" s="408" t="s">
        <v>19</v>
      </c>
      <c r="D11346" s="408">
        <v>111.96</v>
      </c>
    </row>
    <row r="11347" spans="1:4" ht="27">
      <c r="A11347" s="408">
        <v>99058</v>
      </c>
      <c r="B11347" s="409" t="s">
        <v>12268</v>
      </c>
      <c r="C11347" s="408" t="s">
        <v>29</v>
      </c>
      <c r="D11347" s="408">
        <v>5.76</v>
      </c>
    </row>
    <row r="11348" spans="1:4" ht="54">
      <c r="A11348" s="408">
        <v>99059</v>
      </c>
      <c r="B11348" s="409" t="s">
        <v>12269</v>
      </c>
      <c r="C11348" s="408" t="s">
        <v>13</v>
      </c>
      <c r="D11348" s="408">
        <v>32.380000000000003</v>
      </c>
    </row>
    <row r="11349" spans="1:4" ht="27">
      <c r="A11349" s="408">
        <v>99060</v>
      </c>
      <c r="B11349" s="409" t="s">
        <v>12270</v>
      </c>
      <c r="C11349" s="408" t="s">
        <v>29</v>
      </c>
      <c r="D11349" s="408">
        <v>81.93</v>
      </c>
    </row>
    <row r="11350" spans="1:4" ht="27">
      <c r="A11350" s="408">
        <v>99061</v>
      </c>
      <c r="B11350" s="409" t="s">
        <v>12271</v>
      </c>
      <c r="C11350" s="408" t="s">
        <v>29</v>
      </c>
      <c r="D11350" s="408">
        <v>56.82</v>
      </c>
    </row>
    <row r="11351" spans="1:4" ht="27">
      <c r="A11351" s="408">
        <v>99062</v>
      </c>
      <c r="B11351" s="409" t="s">
        <v>12272</v>
      </c>
      <c r="C11351" s="408" t="s">
        <v>29</v>
      </c>
      <c r="D11351" s="408">
        <v>1.69</v>
      </c>
    </row>
    <row r="11352" spans="1:4" ht="27">
      <c r="A11352" s="408">
        <v>99063</v>
      </c>
      <c r="B11352" s="409" t="s">
        <v>12273</v>
      </c>
      <c r="C11352" s="408" t="s">
        <v>13</v>
      </c>
      <c r="D11352" s="408">
        <v>2.84</v>
      </c>
    </row>
    <row r="11353" spans="1:4" ht="13.5">
      <c r="A11353" s="408">
        <v>99064</v>
      </c>
      <c r="B11353" s="409" t="s">
        <v>12274</v>
      </c>
      <c r="C11353" s="408" t="s">
        <v>13</v>
      </c>
      <c r="D11353" s="408">
        <v>0.28000000000000003</v>
      </c>
    </row>
    <row r="11354" spans="1:4" ht="40.5">
      <c r="A11354" s="408">
        <v>78472</v>
      </c>
      <c r="B11354" s="409" t="s">
        <v>1530</v>
      </c>
      <c r="C11354" s="408" t="s">
        <v>42</v>
      </c>
      <c r="D11354" s="408">
        <v>0.28000000000000003</v>
      </c>
    </row>
    <row r="11355" spans="1:4" ht="40.5">
      <c r="A11355" s="408">
        <v>93588</v>
      </c>
      <c r="B11355" s="409" t="s">
        <v>4071</v>
      </c>
      <c r="C11355" s="408" t="s">
        <v>166</v>
      </c>
      <c r="D11355" s="408">
        <v>1.56</v>
      </c>
    </row>
    <row r="11356" spans="1:4" ht="40.5">
      <c r="A11356" s="408">
        <v>93589</v>
      </c>
      <c r="B11356" s="409" t="s">
        <v>4072</v>
      </c>
      <c r="C11356" s="408" t="s">
        <v>166</v>
      </c>
      <c r="D11356" s="408">
        <v>1.2</v>
      </c>
    </row>
    <row r="11357" spans="1:4" ht="54">
      <c r="A11357" s="408">
        <v>93590</v>
      </c>
      <c r="B11357" s="409" t="s">
        <v>4073</v>
      </c>
      <c r="C11357" s="408" t="s">
        <v>166</v>
      </c>
      <c r="D11357" s="408">
        <v>0.79</v>
      </c>
    </row>
    <row r="11358" spans="1:4" ht="40.5">
      <c r="A11358" s="408">
        <v>93591</v>
      </c>
      <c r="B11358" s="409" t="s">
        <v>4074</v>
      </c>
      <c r="C11358" s="408" t="s">
        <v>166</v>
      </c>
      <c r="D11358" s="408">
        <v>1.38</v>
      </c>
    </row>
    <row r="11359" spans="1:4" ht="40.5">
      <c r="A11359" s="408">
        <v>93592</v>
      </c>
      <c r="B11359" s="409" t="s">
        <v>4075</v>
      </c>
      <c r="C11359" s="408" t="s">
        <v>166</v>
      </c>
      <c r="D11359" s="408">
        <v>1.06</v>
      </c>
    </row>
    <row r="11360" spans="1:4" ht="54">
      <c r="A11360" s="408">
        <v>93593</v>
      </c>
      <c r="B11360" s="409" t="s">
        <v>4076</v>
      </c>
      <c r="C11360" s="408" t="s">
        <v>166</v>
      </c>
      <c r="D11360" s="408">
        <v>0.7</v>
      </c>
    </row>
    <row r="11361" spans="1:4" ht="40.5">
      <c r="A11361" s="408">
        <v>93594</v>
      </c>
      <c r="B11361" s="409" t="s">
        <v>5876</v>
      </c>
      <c r="C11361" s="408" t="s">
        <v>162</v>
      </c>
      <c r="D11361" s="408">
        <v>1.04</v>
      </c>
    </row>
    <row r="11362" spans="1:4" ht="40.5">
      <c r="A11362" s="408">
        <v>93595</v>
      </c>
      <c r="B11362" s="409" t="s">
        <v>5877</v>
      </c>
      <c r="C11362" s="408" t="s">
        <v>162</v>
      </c>
      <c r="D11362" s="408">
        <v>0.79</v>
      </c>
    </row>
    <row r="11363" spans="1:4" ht="54">
      <c r="A11363" s="408">
        <v>93596</v>
      </c>
      <c r="B11363" s="409" t="s">
        <v>5878</v>
      </c>
      <c r="C11363" s="408" t="s">
        <v>162</v>
      </c>
      <c r="D11363" s="408">
        <v>0.53</v>
      </c>
    </row>
    <row r="11364" spans="1:4" ht="40.5">
      <c r="A11364" s="408">
        <v>93597</v>
      </c>
      <c r="B11364" s="409" t="s">
        <v>5879</v>
      </c>
      <c r="C11364" s="408" t="s">
        <v>162</v>
      </c>
      <c r="D11364" s="408">
        <v>0.91</v>
      </c>
    </row>
    <row r="11365" spans="1:4" ht="40.5">
      <c r="A11365" s="408">
        <v>93598</v>
      </c>
      <c r="B11365" s="409" t="s">
        <v>5880</v>
      </c>
      <c r="C11365" s="408" t="s">
        <v>162</v>
      </c>
      <c r="D11365" s="408">
        <v>0.7</v>
      </c>
    </row>
    <row r="11366" spans="1:4" ht="54">
      <c r="A11366" s="408">
        <v>93599</v>
      </c>
      <c r="B11366" s="409" t="s">
        <v>5881</v>
      </c>
      <c r="C11366" s="408" t="s">
        <v>162</v>
      </c>
      <c r="D11366" s="408">
        <v>0.46</v>
      </c>
    </row>
    <row r="11367" spans="1:4" ht="40.5">
      <c r="A11367" s="408">
        <v>95425</v>
      </c>
      <c r="B11367" s="409" t="s">
        <v>4612</v>
      </c>
      <c r="C11367" s="408" t="s">
        <v>166</v>
      </c>
      <c r="D11367" s="408">
        <v>1.2</v>
      </c>
    </row>
    <row r="11368" spans="1:4" ht="40.5">
      <c r="A11368" s="408">
        <v>95426</v>
      </c>
      <c r="B11368" s="409" t="s">
        <v>4613</v>
      </c>
      <c r="C11368" s="408" t="s">
        <v>166</v>
      </c>
      <c r="D11368" s="408">
        <v>0.91</v>
      </c>
    </row>
    <row r="11369" spans="1:4" ht="54">
      <c r="A11369" s="408">
        <v>95427</v>
      </c>
      <c r="B11369" s="409" t="s">
        <v>4614</v>
      </c>
      <c r="C11369" s="408" t="s">
        <v>166</v>
      </c>
      <c r="D11369" s="408">
        <v>0.61</v>
      </c>
    </row>
    <row r="11370" spans="1:4" ht="40.5">
      <c r="A11370" s="408">
        <v>95428</v>
      </c>
      <c r="B11370" s="409" t="s">
        <v>5882</v>
      </c>
      <c r="C11370" s="408" t="s">
        <v>162</v>
      </c>
      <c r="D11370" s="408">
        <v>0.8</v>
      </c>
    </row>
    <row r="11371" spans="1:4" ht="40.5">
      <c r="A11371" s="408">
        <v>95429</v>
      </c>
      <c r="B11371" s="409" t="s">
        <v>5883</v>
      </c>
      <c r="C11371" s="408" t="s">
        <v>162</v>
      </c>
      <c r="D11371" s="408">
        <v>0.61</v>
      </c>
    </row>
    <row r="11372" spans="1:4" ht="54">
      <c r="A11372" s="408">
        <v>95430</v>
      </c>
      <c r="B11372" s="409" t="s">
        <v>5884</v>
      </c>
      <c r="C11372" s="408" t="s">
        <v>162</v>
      </c>
      <c r="D11372" s="408">
        <v>0.4</v>
      </c>
    </row>
    <row r="11373" spans="1:4" ht="40.5">
      <c r="A11373" s="408">
        <v>95875</v>
      </c>
      <c r="B11373" s="409" t="s">
        <v>4761</v>
      </c>
      <c r="C11373" s="408" t="s">
        <v>166</v>
      </c>
      <c r="D11373" s="408">
        <v>1.1200000000000001</v>
      </c>
    </row>
    <row r="11374" spans="1:4" ht="40.5">
      <c r="A11374" s="408">
        <v>95876</v>
      </c>
      <c r="B11374" s="409" t="s">
        <v>4762</v>
      </c>
      <c r="C11374" s="408" t="s">
        <v>166</v>
      </c>
      <c r="D11374" s="408">
        <v>0.99</v>
      </c>
    </row>
    <row r="11375" spans="1:4" ht="40.5">
      <c r="A11375" s="408">
        <v>95877</v>
      </c>
      <c r="B11375" s="409" t="s">
        <v>4763</v>
      </c>
      <c r="C11375" s="408" t="s">
        <v>166</v>
      </c>
      <c r="D11375" s="408">
        <v>0.86</v>
      </c>
    </row>
    <row r="11376" spans="1:4" ht="40.5">
      <c r="A11376" s="408">
        <v>95878</v>
      </c>
      <c r="B11376" s="409" t="s">
        <v>5885</v>
      </c>
      <c r="C11376" s="408" t="s">
        <v>162</v>
      </c>
      <c r="D11376" s="408">
        <v>0.75</v>
      </c>
    </row>
    <row r="11377" spans="1:4" ht="40.5">
      <c r="A11377" s="408">
        <v>95879</v>
      </c>
      <c r="B11377" s="409" t="s">
        <v>5886</v>
      </c>
      <c r="C11377" s="408" t="s">
        <v>162</v>
      </c>
      <c r="D11377" s="408">
        <v>0.65</v>
      </c>
    </row>
    <row r="11378" spans="1:4" ht="40.5">
      <c r="A11378" s="408">
        <v>95880</v>
      </c>
      <c r="B11378" s="409" t="s">
        <v>5887</v>
      </c>
      <c r="C11378" s="408" t="s">
        <v>162</v>
      </c>
      <c r="D11378" s="408">
        <v>0.56999999999999995</v>
      </c>
    </row>
    <row r="11379" spans="1:4" ht="67.5">
      <c r="A11379" s="408">
        <v>93176</v>
      </c>
      <c r="B11379" s="409" t="s">
        <v>3950</v>
      </c>
      <c r="C11379" s="408" t="s">
        <v>162</v>
      </c>
      <c r="D11379" s="408">
        <v>0.45</v>
      </c>
    </row>
    <row r="11380" spans="1:4" ht="67.5">
      <c r="A11380" s="408">
        <v>93177</v>
      </c>
      <c r="B11380" s="409" t="s">
        <v>3951</v>
      </c>
      <c r="C11380" s="408" t="s">
        <v>162</v>
      </c>
      <c r="D11380" s="408">
        <v>1.63</v>
      </c>
    </row>
    <row r="11381" spans="1:4" ht="67.5">
      <c r="A11381" s="408">
        <v>93178</v>
      </c>
      <c r="B11381" s="409" t="s">
        <v>3952</v>
      </c>
      <c r="C11381" s="408" t="s">
        <v>162</v>
      </c>
      <c r="D11381" s="408">
        <v>0.53</v>
      </c>
    </row>
    <row r="11382" spans="1:4" ht="67.5">
      <c r="A11382" s="408">
        <v>93179</v>
      </c>
      <c r="B11382" s="409" t="s">
        <v>3953</v>
      </c>
      <c r="C11382" s="408" t="s">
        <v>162</v>
      </c>
      <c r="D11382" s="408">
        <v>1.8</v>
      </c>
    </row>
    <row r="11383" spans="1:4" ht="54">
      <c r="A11383" s="408" t="s">
        <v>5475</v>
      </c>
      <c r="B11383" s="409" t="s">
        <v>5476</v>
      </c>
      <c r="C11383" s="408" t="s">
        <v>13</v>
      </c>
      <c r="D11383" s="408">
        <v>26.86</v>
      </c>
    </row>
    <row r="11384" spans="1:4" ht="67.5">
      <c r="A11384" s="408" t="s">
        <v>5477</v>
      </c>
      <c r="B11384" s="409" t="s">
        <v>1127</v>
      </c>
      <c r="C11384" s="408" t="s">
        <v>13</v>
      </c>
      <c r="D11384" s="408">
        <v>26.86</v>
      </c>
    </row>
    <row r="11385" spans="1:4" ht="40.5">
      <c r="A11385" s="408" t="s">
        <v>5545</v>
      </c>
      <c r="B11385" s="409" t="s">
        <v>1153</v>
      </c>
      <c r="C11385" s="408" t="s">
        <v>13</v>
      </c>
      <c r="D11385" s="408">
        <v>43.82</v>
      </c>
    </row>
    <row r="11386" spans="1:4" ht="54">
      <c r="A11386" s="408" t="s">
        <v>5546</v>
      </c>
      <c r="B11386" s="409" t="s">
        <v>5547</v>
      </c>
      <c r="C11386" s="408" t="s">
        <v>13</v>
      </c>
      <c r="D11386" s="408">
        <v>17.3</v>
      </c>
    </row>
    <row r="11387" spans="1:4" ht="54">
      <c r="A11387" s="408" t="s">
        <v>5548</v>
      </c>
      <c r="B11387" s="409" t="s">
        <v>5549</v>
      </c>
      <c r="C11387" s="408" t="s">
        <v>13</v>
      </c>
      <c r="D11387" s="408">
        <v>28.54</v>
      </c>
    </row>
    <row r="11388" spans="1:4" ht="54">
      <c r="A11388" s="408" t="s">
        <v>5550</v>
      </c>
      <c r="B11388" s="409" t="s">
        <v>5551</v>
      </c>
      <c r="C11388" s="408" t="s">
        <v>13</v>
      </c>
      <c r="D11388" s="408">
        <v>55.18</v>
      </c>
    </row>
    <row r="11389" spans="1:4" ht="67.5">
      <c r="A11389" s="408" t="s">
        <v>5552</v>
      </c>
      <c r="B11389" s="409" t="s">
        <v>5553</v>
      </c>
      <c r="C11389" s="408" t="s">
        <v>13</v>
      </c>
      <c r="D11389" s="408">
        <v>53.49</v>
      </c>
    </row>
    <row r="11390" spans="1:4" ht="67.5">
      <c r="A11390" s="408" t="s">
        <v>5554</v>
      </c>
      <c r="B11390" s="409" t="s">
        <v>5555</v>
      </c>
      <c r="C11390" s="408" t="s">
        <v>13</v>
      </c>
      <c r="D11390" s="408">
        <v>51.07</v>
      </c>
    </row>
    <row r="11391" spans="1:4" ht="40.5">
      <c r="A11391" s="408">
        <v>85171</v>
      </c>
      <c r="B11391" s="409" t="s">
        <v>1614</v>
      </c>
      <c r="C11391" s="408" t="s">
        <v>13</v>
      </c>
      <c r="D11391" s="408">
        <v>3.78</v>
      </c>
    </row>
    <row r="11392" spans="1:4" ht="81">
      <c r="A11392" s="408" t="s">
        <v>5231</v>
      </c>
      <c r="B11392" s="409" t="s">
        <v>5232</v>
      </c>
      <c r="C11392" s="408" t="s">
        <v>42</v>
      </c>
      <c r="D11392" s="408">
        <v>187.64</v>
      </c>
    </row>
    <row r="11393" spans="1:4" ht="81">
      <c r="A11393" s="408" t="s">
        <v>5600</v>
      </c>
      <c r="B11393" s="409" t="s">
        <v>5601</v>
      </c>
      <c r="C11393" s="408" t="s">
        <v>42</v>
      </c>
      <c r="D11393" s="408">
        <v>122.79</v>
      </c>
    </row>
    <row r="11394" spans="1:4" ht="27">
      <c r="A11394" s="408" t="s">
        <v>5233</v>
      </c>
      <c r="B11394" s="409" t="s">
        <v>1018</v>
      </c>
      <c r="C11394" s="408" t="s">
        <v>29</v>
      </c>
      <c r="D11394" s="408">
        <v>127.75</v>
      </c>
    </row>
    <row r="11395" spans="1:4" ht="27">
      <c r="A11395" s="408">
        <v>98509</v>
      </c>
      <c r="B11395" s="409" t="s">
        <v>6399</v>
      </c>
      <c r="C11395" s="408" t="s">
        <v>29</v>
      </c>
      <c r="D11395" s="408">
        <v>55.4</v>
      </c>
    </row>
    <row r="11396" spans="1:4" ht="40.5">
      <c r="A11396" s="408">
        <v>98510</v>
      </c>
      <c r="B11396" s="409" t="s">
        <v>6400</v>
      </c>
      <c r="C11396" s="408" t="s">
        <v>29</v>
      </c>
      <c r="D11396" s="408">
        <v>77.83</v>
      </c>
    </row>
    <row r="11397" spans="1:4" ht="40.5">
      <c r="A11397" s="408">
        <v>98511</v>
      </c>
      <c r="B11397" s="409" t="s">
        <v>6401</v>
      </c>
      <c r="C11397" s="408" t="s">
        <v>29</v>
      </c>
      <c r="D11397" s="408">
        <v>151.11000000000001</v>
      </c>
    </row>
    <row r="11398" spans="1:4" ht="27">
      <c r="A11398" s="408">
        <v>98516</v>
      </c>
      <c r="B11398" s="409" t="s">
        <v>6402</v>
      </c>
      <c r="C11398" s="408" t="s">
        <v>29</v>
      </c>
      <c r="D11398" s="408">
        <v>285.2</v>
      </c>
    </row>
    <row r="11399" spans="1:4" ht="27">
      <c r="A11399" s="408">
        <v>98519</v>
      </c>
      <c r="B11399" s="409" t="s">
        <v>6403</v>
      </c>
      <c r="C11399" s="408" t="s">
        <v>42</v>
      </c>
      <c r="D11399" s="408">
        <v>1.46</v>
      </c>
    </row>
    <row r="11400" spans="1:4" ht="13.5">
      <c r="A11400" s="408">
        <v>98520</v>
      </c>
      <c r="B11400" s="409" t="s">
        <v>6404</v>
      </c>
      <c r="C11400" s="408" t="s">
        <v>42</v>
      </c>
      <c r="D11400" s="408">
        <v>3.49</v>
      </c>
    </row>
    <row r="11401" spans="1:4" ht="27">
      <c r="A11401" s="408">
        <v>98521</v>
      </c>
      <c r="B11401" s="409" t="s">
        <v>6405</v>
      </c>
      <c r="C11401" s="408" t="s">
        <v>42</v>
      </c>
      <c r="D11401" s="408">
        <v>0.25</v>
      </c>
    </row>
    <row r="11402" spans="1:4" ht="40.5">
      <c r="A11402" s="408">
        <v>98522</v>
      </c>
      <c r="B11402" s="409" t="s">
        <v>6406</v>
      </c>
      <c r="C11402" s="408" t="s">
        <v>13</v>
      </c>
      <c r="D11402" s="408">
        <v>116.12</v>
      </c>
    </row>
    <row r="11403" spans="1:4" ht="27">
      <c r="A11403" s="408">
        <v>98524</v>
      </c>
      <c r="B11403" s="409" t="s">
        <v>6407</v>
      </c>
      <c r="C11403" s="408" t="s">
        <v>42</v>
      </c>
      <c r="D11403" s="408">
        <v>2.3199999999999998</v>
      </c>
    </row>
    <row r="11404" spans="1:4" ht="13.5">
      <c r="A11404" s="408">
        <v>85179</v>
      </c>
      <c r="B11404" s="409" t="s">
        <v>317</v>
      </c>
      <c r="C11404" s="408" t="s">
        <v>42</v>
      </c>
      <c r="D11404" s="408">
        <v>13.99</v>
      </c>
    </row>
    <row r="11405" spans="1:4" ht="13.5">
      <c r="A11405" s="408">
        <v>85180</v>
      </c>
      <c r="B11405" s="409" t="s">
        <v>318</v>
      </c>
      <c r="C11405" s="408" t="s">
        <v>42</v>
      </c>
      <c r="D11405" s="408">
        <v>13.99</v>
      </c>
    </row>
    <row r="11406" spans="1:4" ht="27">
      <c r="A11406" s="408">
        <v>98503</v>
      </c>
      <c r="B11406" s="409" t="s">
        <v>6408</v>
      </c>
      <c r="C11406" s="408" t="s">
        <v>42</v>
      </c>
      <c r="D11406" s="408">
        <v>13.57</v>
      </c>
    </row>
    <row r="11407" spans="1:4" ht="13.5">
      <c r="A11407" s="408">
        <v>98504</v>
      </c>
      <c r="B11407" s="409" t="s">
        <v>6409</v>
      </c>
      <c r="C11407" s="408" t="s">
        <v>42</v>
      </c>
      <c r="D11407" s="408">
        <v>8.73</v>
      </c>
    </row>
    <row r="11408" spans="1:4" ht="13.5">
      <c r="A11408" s="408">
        <v>98505</v>
      </c>
      <c r="B11408" s="409" t="s">
        <v>6410</v>
      </c>
      <c r="C11408" s="408" t="s">
        <v>42</v>
      </c>
      <c r="D11408" s="408">
        <v>79.069999999999993</v>
      </c>
    </row>
    <row r="11409" spans="1:4" ht="13.5">
      <c r="A11409" s="408">
        <v>85184</v>
      </c>
      <c r="B11409" s="409" t="s">
        <v>319</v>
      </c>
      <c r="C11409" s="408" t="s">
        <v>42</v>
      </c>
      <c r="D11409" s="408">
        <v>3.72</v>
      </c>
    </row>
    <row r="11410" spans="1:4" ht="27">
      <c r="A11410" s="408">
        <v>85185</v>
      </c>
      <c r="B11410" s="409" t="s">
        <v>320</v>
      </c>
      <c r="C11410" s="408" t="s">
        <v>42</v>
      </c>
      <c r="D11410" s="408">
        <v>4.42</v>
      </c>
    </row>
    <row r="11411" spans="1:4" ht="54">
      <c r="A11411" s="408">
        <v>98525</v>
      </c>
      <c r="B11411" s="409" t="s">
        <v>6411</v>
      </c>
      <c r="C11411" s="408" t="s">
        <v>42</v>
      </c>
      <c r="D11411" s="408">
        <v>0.25</v>
      </c>
    </row>
    <row r="11412" spans="1:4" ht="54">
      <c r="A11412" s="408">
        <v>98526</v>
      </c>
      <c r="B11412" s="409" t="s">
        <v>6412</v>
      </c>
      <c r="C11412" s="408" t="s">
        <v>29</v>
      </c>
      <c r="D11412" s="408">
        <v>52.99</v>
      </c>
    </row>
    <row r="11413" spans="1:4" ht="54">
      <c r="A11413" s="408">
        <v>98527</v>
      </c>
      <c r="B11413" s="409" t="s">
        <v>6413</v>
      </c>
      <c r="C11413" s="408" t="s">
        <v>29</v>
      </c>
      <c r="D11413" s="408">
        <v>114.09</v>
      </c>
    </row>
    <row r="11414" spans="1:4" ht="40.5">
      <c r="A11414" s="408">
        <v>98528</v>
      </c>
      <c r="B11414" s="409" t="s">
        <v>6414</v>
      </c>
      <c r="C11414" s="408" t="s">
        <v>29</v>
      </c>
      <c r="D11414" s="408">
        <v>166.84</v>
      </c>
    </row>
    <row r="11415" spans="1:4" ht="40.5">
      <c r="A11415" s="408">
        <v>98529</v>
      </c>
      <c r="B11415" s="409" t="s">
        <v>6415</v>
      </c>
      <c r="C11415" s="408" t="s">
        <v>29</v>
      </c>
      <c r="D11415" s="408">
        <v>50.31</v>
      </c>
    </row>
    <row r="11416" spans="1:4" ht="40.5">
      <c r="A11416" s="408">
        <v>98530</v>
      </c>
      <c r="B11416" s="409" t="s">
        <v>6416</v>
      </c>
      <c r="C11416" s="408" t="s">
        <v>29</v>
      </c>
      <c r="D11416" s="408">
        <v>89.62</v>
      </c>
    </row>
    <row r="11417" spans="1:4" ht="40.5">
      <c r="A11417" s="408">
        <v>98531</v>
      </c>
      <c r="B11417" s="409" t="s">
        <v>6417</v>
      </c>
      <c r="C11417" s="408" t="s">
        <v>29</v>
      </c>
      <c r="D11417" s="408">
        <v>187.79</v>
      </c>
    </row>
    <row r="11418" spans="1:4" ht="27">
      <c r="A11418" s="408">
        <v>98532</v>
      </c>
      <c r="B11418" s="409" t="s">
        <v>6418</v>
      </c>
      <c r="C11418" s="408" t="s">
        <v>29</v>
      </c>
      <c r="D11418" s="408">
        <v>65.67</v>
      </c>
    </row>
    <row r="11419" spans="1:4" ht="40.5">
      <c r="A11419" s="408">
        <v>98533</v>
      </c>
      <c r="B11419" s="409" t="s">
        <v>6419</v>
      </c>
      <c r="C11419" s="408" t="s">
        <v>29</v>
      </c>
      <c r="D11419" s="408">
        <v>179.08</v>
      </c>
    </row>
    <row r="11420" spans="1:4" ht="40.5">
      <c r="A11420" s="408">
        <v>98534</v>
      </c>
      <c r="B11420" s="409" t="s">
        <v>6420</v>
      </c>
      <c r="C11420" s="408" t="s">
        <v>29</v>
      </c>
      <c r="D11420" s="408">
        <v>459.73</v>
      </c>
    </row>
    <row r="11421" spans="1:4" ht="40.5">
      <c r="A11421" s="408">
        <v>98535</v>
      </c>
      <c r="B11421" s="409" t="s">
        <v>6421</v>
      </c>
      <c r="C11421" s="408" t="s">
        <v>29</v>
      </c>
      <c r="D11421" s="408">
        <v>726.03</v>
      </c>
    </row>
    <row r="11422" spans="1:4" ht="27">
      <c r="A11422" s="408">
        <v>88236</v>
      </c>
      <c r="B11422" s="409" t="s">
        <v>406</v>
      </c>
      <c r="C11422" s="408" t="s">
        <v>19</v>
      </c>
      <c r="D11422" s="408">
        <v>0.49</v>
      </c>
    </row>
    <row r="11423" spans="1:4" ht="13.5">
      <c r="A11423" s="408">
        <v>88237</v>
      </c>
      <c r="B11423" s="409" t="s">
        <v>407</v>
      </c>
      <c r="C11423" s="408" t="s">
        <v>19</v>
      </c>
      <c r="D11423" s="408">
        <v>1.05</v>
      </c>
    </row>
    <row r="11424" spans="1:4" ht="27">
      <c r="A11424" s="408">
        <v>88238</v>
      </c>
      <c r="B11424" s="409" t="s">
        <v>408</v>
      </c>
      <c r="C11424" s="408" t="s">
        <v>19</v>
      </c>
      <c r="D11424" s="408">
        <v>14.21</v>
      </c>
    </row>
    <row r="11425" spans="1:4" ht="27">
      <c r="A11425" s="408">
        <v>88239</v>
      </c>
      <c r="B11425" s="409" t="s">
        <v>39</v>
      </c>
      <c r="C11425" s="408" t="s">
        <v>19</v>
      </c>
      <c r="D11425" s="408">
        <v>15.42</v>
      </c>
    </row>
    <row r="11426" spans="1:4" ht="27">
      <c r="A11426" s="408">
        <v>88240</v>
      </c>
      <c r="B11426" s="409" t="s">
        <v>409</v>
      </c>
      <c r="C11426" s="408" t="s">
        <v>19</v>
      </c>
      <c r="D11426" s="408">
        <v>11.86</v>
      </c>
    </row>
    <row r="11427" spans="1:4" ht="27">
      <c r="A11427" s="408">
        <v>88241</v>
      </c>
      <c r="B11427" s="409" t="s">
        <v>410</v>
      </c>
      <c r="C11427" s="408" t="s">
        <v>19</v>
      </c>
      <c r="D11427" s="408">
        <v>14.52</v>
      </c>
    </row>
    <row r="11428" spans="1:4" ht="27">
      <c r="A11428" s="408">
        <v>88242</v>
      </c>
      <c r="B11428" s="409" t="s">
        <v>411</v>
      </c>
      <c r="C11428" s="408" t="s">
        <v>19</v>
      </c>
      <c r="D11428" s="408">
        <v>14.83</v>
      </c>
    </row>
    <row r="11429" spans="1:4" ht="27">
      <c r="A11429" s="408">
        <v>88243</v>
      </c>
      <c r="B11429" s="409" t="s">
        <v>412</v>
      </c>
      <c r="C11429" s="408" t="s">
        <v>19</v>
      </c>
      <c r="D11429" s="408">
        <v>17.7</v>
      </c>
    </row>
    <row r="11430" spans="1:4" ht="13.5">
      <c r="A11430" s="408">
        <v>88245</v>
      </c>
      <c r="B11430" s="409" t="s">
        <v>413</v>
      </c>
      <c r="C11430" s="408" t="s">
        <v>19</v>
      </c>
      <c r="D11430" s="408">
        <v>18.18</v>
      </c>
    </row>
    <row r="11431" spans="1:4" ht="27">
      <c r="A11431" s="408">
        <v>88246</v>
      </c>
      <c r="B11431" s="409" t="s">
        <v>414</v>
      </c>
      <c r="C11431" s="408" t="s">
        <v>19</v>
      </c>
      <c r="D11431" s="408">
        <v>16.09</v>
      </c>
    </row>
    <row r="11432" spans="1:4" ht="27">
      <c r="A11432" s="408">
        <v>88247</v>
      </c>
      <c r="B11432" s="409" t="s">
        <v>52</v>
      </c>
      <c r="C11432" s="408" t="s">
        <v>19</v>
      </c>
      <c r="D11432" s="408">
        <v>14.8</v>
      </c>
    </row>
    <row r="11433" spans="1:4" ht="27">
      <c r="A11433" s="408">
        <v>88248</v>
      </c>
      <c r="B11433" s="409" t="s">
        <v>2070</v>
      </c>
      <c r="C11433" s="408" t="s">
        <v>19</v>
      </c>
      <c r="D11433" s="408">
        <v>14.72</v>
      </c>
    </row>
    <row r="11434" spans="1:4" ht="27">
      <c r="A11434" s="408">
        <v>88249</v>
      </c>
      <c r="B11434" s="409" t="s">
        <v>415</v>
      </c>
      <c r="C11434" s="408" t="s">
        <v>19</v>
      </c>
      <c r="D11434" s="408">
        <v>22.98</v>
      </c>
    </row>
    <row r="11435" spans="1:4" ht="27">
      <c r="A11435" s="408">
        <v>88250</v>
      </c>
      <c r="B11435" s="409" t="s">
        <v>416</v>
      </c>
      <c r="C11435" s="408" t="s">
        <v>19</v>
      </c>
      <c r="D11435" s="408">
        <v>13.28</v>
      </c>
    </row>
    <row r="11436" spans="1:4" ht="27">
      <c r="A11436" s="408">
        <v>88251</v>
      </c>
      <c r="B11436" s="409" t="s">
        <v>417</v>
      </c>
      <c r="C11436" s="408" t="s">
        <v>19</v>
      </c>
      <c r="D11436" s="408">
        <v>14.89</v>
      </c>
    </row>
    <row r="11437" spans="1:4" ht="27">
      <c r="A11437" s="408">
        <v>88252</v>
      </c>
      <c r="B11437" s="409" t="s">
        <v>418</v>
      </c>
      <c r="C11437" s="408" t="s">
        <v>19</v>
      </c>
      <c r="D11437" s="408">
        <v>15.56</v>
      </c>
    </row>
    <row r="11438" spans="1:4" ht="27">
      <c r="A11438" s="408">
        <v>88253</v>
      </c>
      <c r="B11438" s="409" t="s">
        <v>419</v>
      </c>
      <c r="C11438" s="408" t="s">
        <v>19</v>
      </c>
      <c r="D11438" s="408">
        <v>10.24</v>
      </c>
    </row>
    <row r="11439" spans="1:4" ht="27">
      <c r="A11439" s="408">
        <v>88255</v>
      </c>
      <c r="B11439" s="409" t="s">
        <v>420</v>
      </c>
      <c r="C11439" s="408" t="s">
        <v>19</v>
      </c>
      <c r="D11439" s="408">
        <v>25.48</v>
      </c>
    </row>
    <row r="11440" spans="1:4" ht="27">
      <c r="A11440" s="408">
        <v>88256</v>
      </c>
      <c r="B11440" s="409" t="s">
        <v>20</v>
      </c>
      <c r="C11440" s="408" t="s">
        <v>19</v>
      </c>
      <c r="D11440" s="408">
        <v>18.21</v>
      </c>
    </row>
    <row r="11441" spans="1:4" ht="27">
      <c r="A11441" s="408">
        <v>88257</v>
      </c>
      <c r="B11441" s="409" t="s">
        <v>421</v>
      </c>
      <c r="C11441" s="408" t="s">
        <v>19</v>
      </c>
      <c r="D11441" s="408">
        <v>14.13</v>
      </c>
    </row>
    <row r="11442" spans="1:4" ht="27">
      <c r="A11442" s="408">
        <v>88258</v>
      </c>
      <c r="B11442" s="409" t="s">
        <v>1209</v>
      </c>
      <c r="C11442" s="408" t="s">
        <v>19</v>
      </c>
      <c r="D11442" s="408">
        <v>13.22</v>
      </c>
    </row>
    <row r="11443" spans="1:4" ht="27">
      <c r="A11443" s="408">
        <v>88259</v>
      </c>
      <c r="B11443" s="409" t="s">
        <v>422</v>
      </c>
      <c r="C11443" s="408" t="s">
        <v>19</v>
      </c>
      <c r="D11443" s="408">
        <v>21.05</v>
      </c>
    </row>
    <row r="11444" spans="1:4" ht="13.5">
      <c r="A11444" s="408">
        <v>88260</v>
      </c>
      <c r="B11444" s="409" t="s">
        <v>423</v>
      </c>
      <c r="C11444" s="408" t="s">
        <v>19</v>
      </c>
      <c r="D11444" s="408">
        <v>18.02</v>
      </c>
    </row>
    <row r="11445" spans="1:4" ht="27">
      <c r="A11445" s="408">
        <v>88261</v>
      </c>
      <c r="B11445" s="409" t="s">
        <v>51</v>
      </c>
      <c r="C11445" s="408" t="s">
        <v>19</v>
      </c>
      <c r="D11445" s="408">
        <v>19.39</v>
      </c>
    </row>
    <row r="11446" spans="1:4" ht="27">
      <c r="A11446" s="408">
        <v>88262</v>
      </c>
      <c r="B11446" s="409" t="s">
        <v>40</v>
      </c>
      <c r="C11446" s="408" t="s">
        <v>19</v>
      </c>
      <c r="D11446" s="408">
        <v>18.18</v>
      </c>
    </row>
    <row r="11447" spans="1:4" ht="40.5">
      <c r="A11447" s="408">
        <v>88263</v>
      </c>
      <c r="B11447" s="409" t="s">
        <v>2071</v>
      </c>
      <c r="C11447" s="408" t="s">
        <v>19</v>
      </c>
      <c r="D11447" s="408">
        <v>12.87</v>
      </c>
    </row>
    <row r="11448" spans="1:4" ht="13.5">
      <c r="A11448" s="408">
        <v>88264</v>
      </c>
      <c r="B11448" s="409" t="s">
        <v>48</v>
      </c>
      <c r="C11448" s="408" t="s">
        <v>19</v>
      </c>
      <c r="D11448" s="408">
        <v>18.91</v>
      </c>
    </row>
    <row r="11449" spans="1:4" ht="27">
      <c r="A11449" s="408">
        <v>88265</v>
      </c>
      <c r="B11449" s="409" t="s">
        <v>424</v>
      </c>
      <c r="C11449" s="408" t="s">
        <v>19</v>
      </c>
      <c r="D11449" s="408">
        <v>18.91</v>
      </c>
    </row>
    <row r="11450" spans="1:4" ht="27">
      <c r="A11450" s="408">
        <v>88266</v>
      </c>
      <c r="B11450" s="409" t="s">
        <v>425</v>
      </c>
      <c r="C11450" s="408" t="s">
        <v>19</v>
      </c>
      <c r="D11450" s="408">
        <v>18.97</v>
      </c>
    </row>
    <row r="11451" spans="1:4" ht="27">
      <c r="A11451" s="408">
        <v>88267</v>
      </c>
      <c r="B11451" s="409" t="s">
        <v>44</v>
      </c>
      <c r="C11451" s="408" t="s">
        <v>19</v>
      </c>
      <c r="D11451" s="408">
        <v>18.7</v>
      </c>
    </row>
    <row r="11452" spans="1:4" ht="13.5">
      <c r="A11452" s="408">
        <v>88268</v>
      </c>
      <c r="B11452" s="409" t="s">
        <v>426</v>
      </c>
      <c r="C11452" s="408" t="s">
        <v>19</v>
      </c>
      <c r="D11452" s="408">
        <v>18.809999999999999</v>
      </c>
    </row>
    <row r="11453" spans="1:4" ht="13.5">
      <c r="A11453" s="408">
        <v>88269</v>
      </c>
      <c r="B11453" s="409" t="s">
        <v>427</v>
      </c>
      <c r="C11453" s="408" t="s">
        <v>19</v>
      </c>
      <c r="D11453" s="408">
        <v>18.18</v>
      </c>
    </row>
    <row r="11454" spans="1:4" ht="27">
      <c r="A11454" s="408">
        <v>88270</v>
      </c>
      <c r="B11454" s="409" t="s">
        <v>428</v>
      </c>
      <c r="C11454" s="408" t="s">
        <v>19</v>
      </c>
      <c r="D11454" s="408">
        <v>19.05</v>
      </c>
    </row>
    <row r="11455" spans="1:4" ht="27">
      <c r="A11455" s="408">
        <v>88272</v>
      </c>
      <c r="B11455" s="409" t="s">
        <v>429</v>
      </c>
      <c r="C11455" s="408" t="s">
        <v>19</v>
      </c>
      <c r="D11455" s="408">
        <v>17.96</v>
      </c>
    </row>
    <row r="11456" spans="1:4" ht="13.5">
      <c r="A11456" s="408">
        <v>88273</v>
      </c>
      <c r="B11456" s="409" t="s">
        <v>430</v>
      </c>
      <c r="C11456" s="408" t="s">
        <v>19</v>
      </c>
      <c r="D11456" s="408">
        <v>18.489999999999998</v>
      </c>
    </row>
    <row r="11457" spans="1:4" ht="27">
      <c r="A11457" s="408">
        <v>88274</v>
      </c>
      <c r="B11457" s="409" t="s">
        <v>431</v>
      </c>
      <c r="C11457" s="408" t="s">
        <v>19</v>
      </c>
      <c r="D11457" s="408">
        <v>18.489999999999998</v>
      </c>
    </row>
    <row r="11458" spans="1:4" ht="27">
      <c r="A11458" s="408">
        <v>88275</v>
      </c>
      <c r="B11458" s="409" t="s">
        <v>432</v>
      </c>
      <c r="C11458" s="408" t="s">
        <v>19</v>
      </c>
      <c r="D11458" s="408">
        <v>19.38</v>
      </c>
    </row>
    <row r="11459" spans="1:4" ht="27">
      <c r="A11459" s="408">
        <v>88277</v>
      </c>
      <c r="B11459" s="409" t="s">
        <v>433</v>
      </c>
      <c r="C11459" s="408" t="s">
        <v>19</v>
      </c>
      <c r="D11459" s="408">
        <v>14.83</v>
      </c>
    </row>
    <row r="11460" spans="1:4" ht="27">
      <c r="A11460" s="408">
        <v>88278</v>
      </c>
      <c r="B11460" s="409" t="s">
        <v>434</v>
      </c>
      <c r="C11460" s="408" t="s">
        <v>19</v>
      </c>
      <c r="D11460" s="408">
        <v>14.06</v>
      </c>
    </row>
    <row r="11461" spans="1:4" ht="27">
      <c r="A11461" s="408">
        <v>88279</v>
      </c>
      <c r="B11461" s="409" t="s">
        <v>435</v>
      </c>
      <c r="C11461" s="408" t="s">
        <v>19</v>
      </c>
      <c r="D11461" s="408">
        <v>20.04</v>
      </c>
    </row>
    <row r="11462" spans="1:4" ht="27">
      <c r="A11462" s="408">
        <v>88281</v>
      </c>
      <c r="B11462" s="409" t="s">
        <v>436</v>
      </c>
      <c r="C11462" s="408" t="s">
        <v>19</v>
      </c>
      <c r="D11462" s="408">
        <v>13.31</v>
      </c>
    </row>
    <row r="11463" spans="1:4" ht="27">
      <c r="A11463" s="408">
        <v>88282</v>
      </c>
      <c r="B11463" s="409" t="s">
        <v>437</v>
      </c>
      <c r="C11463" s="408" t="s">
        <v>19</v>
      </c>
      <c r="D11463" s="408">
        <v>13.89</v>
      </c>
    </row>
    <row r="11464" spans="1:4" ht="27">
      <c r="A11464" s="408">
        <v>88283</v>
      </c>
      <c r="B11464" s="409" t="s">
        <v>438</v>
      </c>
      <c r="C11464" s="408" t="s">
        <v>19</v>
      </c>
      <c r="D11464" s="408">
        <v>17.37</v>
      </c>
    </row>
    <row r="11465" spans="1:4" ht="27">
      <c r="A11465" s="408">
        <v>88284</v>
      </c>
      <c r="B11465" s="409" t="s">
        <v>439</v>
      </c>
      <c r="C11465" s="408" t="s">
        <v>19</v>
      </c>
      <c r="D11465" s="408">
        <v>13.14</v>
      </c>
    </row>
    <row r="11466" spans="1:4" ht="27">
      <c r="A11466" s="408">
        <v>88285</v>
      </c>
      <c r="B11466" s="409" t="s">
        <v>440</v>
      </c>
      <c r="C11466" s="408" t="s">
        <v>19</v>
      </c>
      <c r="D11466" s="408">
        <v>14.84</v>
      </c>
    </row>
    <row r="11467" spans="1:4" ht="27">
      <c r="A11467" s="408">
        <v>88286</v>
      </c>
      <c r="B11467" s="409" t="s">
        <v>441</v>
      </c>
      <c r="C11467" s="408" t="s">
        <v>19</v>
      </c>
      <c r="D11467" s="408">
        <v>15.77</v>
      </c>
    </row>
    <row r="11468" spans="1:4" ht="13.5">
      <c r="A11468" s="408">
        <v>88288</v>
      </c>
      <c r="B11468" s="409" t="s">
        <v>442</v>
      </c>
      <c r="C11468" s="408" t="s">
        <v>19</v>
      </c>
      <c r="D11468" s="408">
        <v>11.58</v>
      </c>
    </row>
    <row r="11469" spans="1:4" ht="27">
      <c r="A11469" s="408">
        <v>88291</v>
      </c>
      <c r="B11469" s="409" t="s">
        <v>443</v>
      </c>
      <c r="C11469" s="408" t="s">
        <v>19</v>
      </c>
      <c r="D11469" s="408">
        <v>13.96</v>
      </c>
    </row>
    <row r="11470" spans="1:4" ht="40.5">
      <c r="A11470" s="408">
        <v>88292</v>
      </c>
      <c r="B11470" s="409" t="s">
        <v>444</v>
      </c>
      <c r="C11470" s="408" t="s">
        <v>19</v>
      </c>
      <c r="D11470" s="408">
        <v>14.44</v>
      </c>
    </row>
    <row r="11471" spans="1:4" ht="27">
      <c r="A11471" s="408">
        <v>88293</v>
      </c>
      <c r="B11471" s="409" t="s">
        <v>445</v>
      </c>
      <c r="C11471" s="408" t="s">
        <v>19</v>
      </c>
      <c r="D11471" s="408">
        <v>16.11</v>
      </c>
    </row>
    <row r="11472" spans="1:4" ht="27">
      <c r="A11472" s="408">
        <v>88294</v>
      </c>
      <c r="B11472" s="409" t="s">
        <v>446</v>
      </c>
      <c r="C11472" s="408" t="s">
        <v>19</v>
      </c>
      <c r="D11472" s="408">
        <v>17.25</v>
      </c>
    </row>
    <row r="11473" spans="1:4" ht="27">
      <c r="A11473" s="408">
        <v>88295</v>
      </c>
      <c r="B11473" s="409" t="s">
        <v>447</v>
      </c>
      <c r="C11473" s="408" t="s">
        <v>19</v>
      </c>
      <c r="D11473" s="408">
        <v>13.73</v>
      </c>
    </row>
    <row r="11474" spans="1:4" ht="27">
      <c r="A11474" s="408">
        <v>88296</v>
      </c>
      <c r="B11474" s="409" t="s">
        <v>448</v>
      </c>
      <c r="C11474" s="408" t="s">
        <v>19</v>
      </c>
      <c r="D11474" s="408">
        <v>13.78</v>
      </c>
    </row>
    <row r="11475" spans="1:4" ht="27">
      <c r="A11475" s="408">
        <v>88297</v>
      </c>
      <c r="B11475" s="409" t="s">
        <v>449</v>
      </c>
      <c r="C11475" s="408" t="s">
        <v>19</v>
      </c>
      <c r="D11475" s="408">
        <v>14.24</v>
      </c>
    </row>
    <row r="11476" spans="1:4" ht="27">
      <c r="A11476" s="408">
        <v>88298</v>
      </c>
      <c r="B11476" s="409" t="s">
        <v>450</v>
      </c>
      <c r="C11476" s="408" t="s">
        <v>19</v>
      </c>
      <c r="D11476" s="408">
        <v>12.18</v>
      </c>
    </row>
    <row r="11477" spans="1:4" ht="27">
      <c r="A11477" s="408">
        <v>88299</v>
      </c>
      <c r="B11477" s="409" t="s">
        <v>451</v>
      </c>
      <c r="C11477" s="408" t="s">
        <v>19</v>
      </c>
      <c r="D11477" s="408">
        <v>16.3</v>
      </c>
    </row>
    <row r="11478" spans="1:4" ht="27">
      <c r="A11478" s="408">
        <v>88300</v>
      </c>
      <c r="B11478" s="409" t="s">
        <v>452</v>
      </c>
      <c r="C11478" s="408" t="s">
        <v>19</v>
      </c>
      <c r="D11478" s="408">
        <v>18.96</v>
      </c>
    </row>
    <row r="11479" spans="1:4" ht="27">
      <c r="A11479" s="408">
        <v>88301</v>
      </c>
      <c r="B11479" s="409" t="s">
        <v>453</v>
      </c>
      <c r="C11479" s="408" t="s">
        <v>19</v>
      </c>
      <c r="D11479" s="408">
        <v>15.08</v>
      </c>
    </row>
    <row r="11480" spans="1:4" ht="27">
      <c r="A11480" s="408">
        <v>88302</v>
      </c>
      <c r="B11480" s="409" t="s">
        <v>454</v>
      </c>
      <c r="C11480" s="408" t="s">
        <v>19</v>
      </c>
      <c r="D11480" s="408">
        <v>16.7</v>
      </c>
    </row>
    <row r="11481" spans="1:4" ht="27">
      <c r="A11481" s="408">
        <v>88303</v>
      </c>
      <c r="B11481" s="409" t="s">
        <v>455</v>
      </c>
      <c r="C11481" s="408" t="s">
        <v>19</v>
      </c>
      <c r="D11481" s="408">
        <v>14.22</v>
      </c>
    </row>
    <row r="11482" spans="1:4" ht="40.5">
      <c r="A11482" s="408">
        <v>88304</v>
      </c>
      <c r="B11482" s="409" t="s">
        <v>2072</v>
      </c>
      <c r="C11482" s="408" t="s">
        <v>19</v>
      </c>
      <c r="D11482" s="408">
        <v>14.98</v>
      </c>
    </row>
    <row r="11483" spans="1:4" ht="27">
      <c r="A11483" s="408">
        <v>88306</v>
      </c>
      <c r="B11483" s="409" t="s">
        <v>456</v>
      </c>
      <c r="C11483" s="408" t="s">
        <v>19</v>
      </c>
      <c r="D11483" s="408">
        <v>18.45</v>
      </c>
    </row>
    <row r="11484" spans="1:4" ht="27">
      <c r="A11484" s="408">
        <v>88307</v>
      </c>
      <c r="B11484" s="409" t="s">
        <v>457</v>
      </c>
      <c r="C11484" s="408" t="s">
        <v>19</v>
      </c>
      <c r="D11484" s="408">
        <v>15.51</v>
      </c>
    </row>
    <row r="11485" spans="1:4" ht="13.5">
      <c r="A11485" s="408">
        <v>88308</v>
      </c>
      <c r="B11485" s="409" t="s">
        <v>458</v>
      </c>
      <c r="C11485" s="408" t="s">
        <v>19</v>
      </c>
      <c r="D11485" s="408">
        <v>20.37</v>
      </c>
    </row>
    <row r="11486" spans="1:4" ht="13.5">
      <c r="A11486" s="408">
        <v>88309</v>
      </c>
      <c r="B11486" s="409" t="s">
        <v>41</v>
      </c>
      <c r="C11486" s="408" t="s">
        <v>19</v>
      </c>
      <c r="D11486" s="408">
        <v>18.28</v>
      </c>
    </row>
    <row r="11487" spans="1:4" ht="13.5">
      <c r="A11487" s="408">
        <v>88310</v>
      </c>
      <c r="B11487" s="409" t="s">
        <v>459</v>
      </c>
      <c r="C11487" s="408" t="s">
        <v>19</v>
      </c>
      <c r="D11487" s="408">
        <v>18.21</v>
      </c>
    </row>
    <row r="11488" spans="1:4" ht="27">
      <c r="A11488" s="408">
        <v>88311</v>
      </c>
      <c r="B11488" s="409" t="s">
        <v>460</v>
      </c>
      <c r="C11488" s="408" t="s">
        <v>19</v>
      </c>
      <c r="D11488" s="408">
        <v>20.2</v>
      </c>
    </row>
    <row r="11489" spans="1:4" ht="27">
      <c r="A11489" s="408">
        <v>88312</v>
      </c>
      <c r="B11489" s="409" t="s">
        <v>461</v>
      </c>
      <c r="C11489" s="408" t="s">
        <v>19</v>
      </c>
      <c r="D11489" s="408">
        <v>19.190000000000001</v>
      </c>
    </row>
    <row r="11490" spans="1:4" ht="13.5">
      <c r="A11490" s="408">
        <v>88313</v>
      </c>
      <c r="B11490" s="409" t="s">
        <v>462</v>
      </c>
      <c r="C11490" s="408" t="s">
        <v>19</v>
      </c>
      <c r="D11490" s="408">
        <v>14.26</v>
      </c>
    </row>
    <row r="11491" spans="1:4" ht="13.5">
      <c r="A11491" s="408">
        <v>88314</v>
      </c>
      <c r="B11491" s="409" t="s">
        <v>463</v>
      </c>
      <c r="C11491" s="408" t="s">
        <v>19</v>
      </c>
      <c r="D11491" s="408">
        <v>13.24</v>
      </c>
    </row>
    <row r="11492" spans="1:4" ht="13.5">
      <c r="A11492" s="408">
        <v>88315</v>
      </c>
      <c r="B11492" s="409" t="s">
        <v>43</v>
      </c>
      <c r="C11492" s="408" t="s">
        <v>19</v>
      </c>
      <c r="D11492" s="408">
        <v>18.18</v>
      </c>
    </row>
    <row r="11493" spans="1:4" ht="13.5">
      <c r="A11493" s="408">
        <v>88316</v>
      </c>
      <c r="B11493" s="409" t="s">
        <v>21</v>
      </c>
      <c r="C11493" s="408" t="s">
        <v>19</v>
      </c>
      <c r="D11493" s="408">
        <v>14.9</v>
      </c>
    </row>
    <row r="11494" spans="1:4" ht="13.5">
      <c r="A11494" s="408">
        <v>88317</v>
      </c>
      <c r="B11494" s="409" t="s">
        <v>464</v>
      </c>
      <c r="C11494" s="408" t="s">
        <v>19</v>
      </c>
      <c r="D11494" s="408">
        <v>17.739999999999998</v>
      </c>
    </row>
    <row r="11495" spans="1:4" ht="40.5">
      <c r="A11495" s="408">
        <v>88318</v>
      </c>
      <c r="B11495" s="409" t="s">
        <v>2073</v>
      </c>
      <c r="C11495" s="408" t="s">
        <v>19</v>
      </c>
      <c r="D11495" s="408">
        <v>22.03</v>
      </c>
    </row>
    <row r="11496" spans="1:4" ht="27">
      <c r="A11496" s="408">
        <v>88320</v>
      </c>
      <c r="B11496" s="409" t="s">
        <v>465</v>
      </c>
      <c r="C11496" s="408" t="s">
        <v>19</v>
      </c>
      <c r="D11496" s="408">
        <v>21.13</v>
      </c>
    </row>
    <row r="11497" spans="1:4" ht="27">
      <c r="A11497" s="408">
        <v>88321</v>
      </c>
      <c r="B11497" s="409" t="s">
        <v>466</v>
      </c>
      <c r="C11497" s="408" t="s">
        <v>19</v>
      </c>
      <c r="D11497" s="408">
        <v>23.86</v>
      </c>
    </row>
    <row r="11498" spans="1:4" ht="27">
      <c r="A11498" s="408">
        <v>88322</v>
      </c>
      <c r="B11498" s="409" t="s">
        <v>467</v>
      </c>
      <c r="C11498" s="408" t="s">
        <v>19</v>
      </c>
      <c r="D11498" s="408">
        <v>21.86</v>
      </c>
    </row>
    <row r="11499" spans="1:4" ht="13.5">
      <c r="A11499" s="408">
        <v>88323</v>
      </c>
      <c r="B11499" s="409" t="s">
        <v>468</v>
      </c>
      <c r="C11499" s="408" t="s">
        <v>19</v>
      </c>
      <c r="D11499" s="408">
        <v>19.36</v>
      </c>
    </row>
    <row r="11500" spans="1:4" ht="13.5">
      <c r="A11500" s="408">
        <v>88324</v>
      </c>
      <c r="B11500" s="409" t="s">
        <v>469</v>
      </c>
      <c r="C11500" s="408" t="s">
        <v>19</v>
      </c>
      <c r="D11500" s="408">
        <v>14.8</v>
      </c>
    </row>
    <row r="11501" spans="1:4" ht="13.5">
      <c r="A11501" s="408">
        <v>88325</v>
      </c>
      <c r="B11501" s="409" t="s">
        <v>470</v>
      </c>
      <c r="C11501" s="408" t="s">
        <v>19</v>
      </c>
      <c r="D11501" s="408">
        <v>17.64</v>
      </c>
    </row>
    <row r="11502" spans="1:4" ht="27">
      <c r="A11502" s="408">
        <v>88326</v>
      </c>
      <c r="B11502" s="409" t="s">
        <v>471</v>
      </c>
      <c r="C11502" s="408" t="s">
        <v>19</v>
      </c>
      <c r="D11502" s="408">
        <v>17.37</v>
      </c>
    </row>
    <row r="11503" spans="1:4" ht="40.5">
      <c r="A11503" s="408">
        <v>88377</v>
      </c>
      <c r="B11503" s="409" t="s">
        <v>2074</v>
      </c>
      <c r="C11503" s="408" t="s">
        <v>19</v>
      </c>
      <c r="D11503" s="408">
        <v>13.61</v>
      </c>
    </row>
    <row r="11504" spans="1:4" ht="13.5">
      <c r="A11504" s="408">
        <v>88441</v>
      </c>
      <c r="B11504" s="409" t="s">
        <v>482</v>
      </c>
      <c r="C11504" s="408" t="s">
        <v>19</v>
      </c>
      <c r="D11504" s="408">
        <v>17.68</v>
      </c>
    </row>
    <row r="11505" spans="1:4" ht="27">
      <c r="A11505" s="408">
        <v>88597</v>
      </c>
      <c r="B11505" s="409" t="s">
        <v>502</v>
      </c>
      <c r="C11505" s="408" t="s">
        <v>19</v>
      </c>
      <c r="D11505" s="408">
        <v>23.11</v>
      </c>
    </row>
    <row r="11506" spans="1:4" ht="13.5">
      <c r="A11506" s="408">
        <v>90766</v>
      </c>
      <c r="B11506" s="409" t="s">
        <v>697</v>
      </c>
      <c r="C11506" s="408" t="s">
        <v>19</v>
      </c>
      <c r="D11506" s="408">
        <v>16.62</v>
      </c>
    </row>
    <row r="11507" spans="1:4" ht="27">
      <c r="A11507" s="408">
        <v>90767</v>
      </c>
      <c r="B11507" s="409" t="s">
        <v>698</v>
      </c>
      <c r="C11507" s="408" t="s">
        <v>19</v>
      </c>
      <c r="D11507" s="408">
        <v>16.28</v>
      </c>
    </row>
    <row r="11508" spans="1:4" ht="27">
      <c r="A11508" s="408">
        <v>90768</v>
      </c>
      <c r="B11508" s="409" t="s">
        <v>699</v>
      </c>
      <c r="C11508" s="408" t="s">
        <v>19</v>
      </c>
      <c r="D11508" s="408">
        <v>58.58</v>
      </c>
    </row>
    <row r="11509" spans="1:4" ht="27">
      <c r="A11509" s="408">
        <v>90769</v>
      </c>
      <c r="B11509" s="409" t="s">
        <v>700</v>
      </c>
      <c r="C11509" s="408" t="s">
        <v>19</v>
      </c>
      <c r="D11509" s="408">
        <v>83.02</v>
      </c>
    </row>
    <row r="11510" spans="1:4" ht="27">
      <c r="A11510" s="408">
        <v>90770</v>
      </c>
      <c r="B11510" s="409" t="s">
        <v>701</v>
      </c>
      <c r="C11510" s="408" t="s">
        <v>19</v>
      </c>
      <c r="D11510" s="408">
        <v>109.63</v>
      </c>
    </row>
    <row r="11511" spans="1:4" ht="27">
      <c r="A11511" s="408">
        <v>90771</v>
      </c>
      <c r="B11511" s="409" t="s">
        <v>702</v>
      </c>
      <c r="C11511" s="408" t="s">
        <v>19</v>
      </c>
      <c r="D11511" s="408">
        <v>19.190000000000001</v>
      </c>
    </row>
    <row r="11512" spans="1:4" ht="27">
      <c r="A11512" s="408">
        <v>90772</v>
      </c>
      <c r="B11512" s="409" t="s">
        <v>703</v>
      </c>
      <c r="C11512" s="408" t="s">
        <v>19</v>
      </c>
      <c r="D11512" s="408">
        <v>14.04</v>
      </c>
    </row>
    <row r="11513" spans="1:4" ht="27">
      <c r="A11513" s="408">
        <v>90773</v>
      </c>
      <c r="B11513" s="409" t="s">
        <v>704</v>
      </c>
      <c r="C11513" s="408" t="s">
        <v>19</v>
      </c>
      <c r="D11513" s="408">
        <v>18.309999999999999</v>
      </c>
    </row>
    <row r="11514" spans="1:4" ht="27">
      <c r="A11514" s="408">
        <v>90775</v>
      </c>
      <c r="B11514" s="409" t="s">
        <v>705</v>
      </c>
      <c r="C11514" s="408" t="s">
        <v>19</v>
      </c>
      <c r="D11514" s="408">
        <v>16.010000000000002</v>
      </c>
    </row>
    <row r="11515" spans="1:4" ht="27">
      <c r="A11515" s="408">
        <v>90776</v>
      </c>
      <c r="B11515" s="409" t="s">
        <v>706</v>
      </c>
      <c r="C11515" s="408" t="s">
        <v>19</v>
      </c>
      <c r="D11515" s="408">
        <v>21.26</v>
      </c>
    </row>
    <row r="11516" spans="1:4" ht="27">
      <c r="A11516" s="408">
        <v>90777</v>
      </c>
      <c r="B11516" s="409" t="s">
        <v>707</v>
      </c>
      <c r="C11516" s="408" t="s">
        <v>19</v>
      </c>
      <c r="D11516" s="408">
        <v>79.739999999999995</v>
      </c>
    </row>
    <row r="11517" spans="1:4" ht="27">
      <c r="A11517" s="408">
        <v>90778</v>
      </c>
      <c r="B11517" s="409" t="s">
        <v>708</v>
      </c>
      <c r="C11517" s="408" t="s">
        <v>19</v>
      </c>
      <c r="D11517" s="408">
        <v>90.7</v>
      </c>
    </row>
    <row r="11518" spans="1:4" ht="27">
      <c r="A11518" s="408">
        <v>90779</v>
      </c>
      <c r="B11518" s="409" t="s">
        <v>709</v>
      </c>
      <c r="C11518" s="408" t="s">
        <v>19</v>
      </c>
      <c r="D11518" s="408">
        <v>123.82</v>
      </c>
    </row>
    <row r="11519" spans="1:4" ht="27">
      <c r="A11519" s="408">
        <v>90780</v>
      </c>
      <c r="B11519" s="409" t="s">
        <v>710</v>
      </c>
      <c r="C11519" s="408" t="s">
        <v>19</v>
      </c>
      <c r="D11519" s="408">
        <v>27.22</v>
      </c>
    </row>
    <row r="11520" spans="1:4" ht="13.5">
      <c r="A11520" s="408">
        <v>90781</v>
      </c>
      <c r="B11520" s="409" t="s">
        <v>711</v>
      </c>
      <c r="C11520" s="408" t="s">
        <v>19</v>
      </c>
      <c r="D11520" s="408">
        <v>16.22</v>
      </c>
    </row>
    <row r="11521" spans="1:4" ht="27">
      <c r="A11521" s="408">
        <v>91677</v>
      </c>
      <c r="B11521" s="409" t="s">
        <v>773</v>
      </c>
      <c r="C11521" s="408" t="s">
        <v>19</v>
      </c>
      <c r="D11521" s="408">
        <v>77.23</v>
      </c>
    </row>
    <row r="11522" spans="1:4" ht="27">
      <c r="A11522" s="408">
        <v>91678</v>
      </c>
      <c r="B11522" s="409" t="s">
        <v>774</v>
      </c>
      <c r="C11522" s="408" t="s">
        <v>19</v>
      </c>
      <c r="D11522" s="408">
        <v>74.45</v>
      </c>
    </row>
    <row r="11523" spans="1:4" ht="27">
      <c r="A11523" s="408">
        <v>93556</v>
      </c>
      <c r="B11523" s="409" t="s">
        <v>904</v>
      </c>
      <c r="C11523" s="408" t="s">
        <v>99</v>
      </c>
      <c r="D11523" s="408">
        <v>105.21</v>
      </c>
    </row>
    <row r="11524" spans="1:4" ht="27">
      <c r="A11524" s="408">
        <v>93557</v>
      </c>
      <c r="B11524" s="409" t="s">
        <v>905</v>
      </c>
      <c r="C11524" s="408" t="s">
        <v>99</v>
      </c>
      <c r="D11524" s="408">
        <v>205.4</v>
      </c>
    </row>
    <row r="11525" spans="1:4" ht="27">
      <c r="A11525" s="408">
        <v>93558</v>
      </c>
      <c r="B11525" s="409" t="s">
        <v>906</v>
      </c>
      <c r="C11525" s="408" t="s">
        <v>99</v>
      </c>
      <c r="D11525" s="410">
        <v>2895.7</v>
      </c>
    </row>
    <row r="11526" spans="1:4" ht="27">
      <c r="A11526" s="408">
        <v>93559</v>
      </c>
      <c r="B11526" s="409" t="s">
        <v>502</v>
      </c>
      <c r="C11526" s="408" t="s">
        <v>99</v>
      </c>
      <c r="D11526" s="410">
        <v>3390.8</v>
      </c>
    </row>
    <row r="11527" spans="1:4" ht="27">
      <c r="A11527" s="408">
        <v>93560</v>
      </c>
      <c r="B11527" s="409" t="s">
        <v>704</v>
      </c>
      <c r="C11527" s="408" t="s">
        <v>99</v>
      </c>
      <c r="D11527" s="410">
        <v>2723.26</v>
      </c>
    </row>
    <row r="11528" spans="1:4" ht="27">
      <c r="A11528" s="408">
        <v>93561</v>
      </c>
      <c r="B11528" s="409" t="s">
        <v>705</v>
      </c>
      <c r="C11528" s="408" t="s">
        <v>99</v>
      </c>
      <c r="D11528" s="410">
        <v>2722.24</v>
      </c>
    </row>
    <row r="11529" spans="1:4" ht="27">
      <c r="A11529" s="408">
        <v>93562</v>
      </c>
      <c r="B11529" s="409" t="s">
        <v>702</v>
      </c>
      <c r="C11529" s="408" t="s">
        <v>99</v>
      </c>
      <c r="D11529" s="410">
        <v>2844.99</v>
      </c>
    </row>
    <row r="11530" spans="1:4" ht="13.5">
      <c r="A11530" s="408">
        <v>93563</v>
      </c>
      <c r="B11530" s="409" t="s">
        <v>697</v>
      </c>
      <c r="C11530" s="408" t="s">
        <v>99</v>
      </c>
      <c r="D11530" s="410">
        <v>2982.02</v>
      </c>
    </row>
    <row r="11531" spans="1:4" ht="27">
      <c r="A11531" s="408">
        <v>93564</v>
      </c>
      <c r="B11531" s="409" t="s">
        <v>698</v>
      </c>
      <c r="C11531" s="408" t="s">
        <v>99</v>
      </c>
      <c r="D11531" s="410">
        <v>2916.9</v>
      </c>
    </row>
    <row r="11532" spans="1:4" ht="27">
      <c r="A11532" s="408">
        <v>93565</v>
      </c>
      <c r="B11532" s="409" t="s">
        <v>707</v>
      </c>
      <c r="C11532" s="408" t="s">
        <v>99</v>
      </c>
      <c r="D11532" s="410">
        <v>14069.57</v>
      </c>
    </row>
    <row r="11533" spans="1:4" ht="27">
      <c r="A11533" s="408">
        <v>93566</v>
      </c>
      <c r="B11533" s="409" t="s">
        <v>703</v>
      </c>
      <c r="C11533" s="408" t="s">
        <v>99</v>
      </c>
      <c r="D11533" s="410">
        <v>2526.58</v>
      </c>
    </row>
    <row r="11534" spans="1:4" ht="27">
      <c r="A11534" s="408">
        <v>93567</v>
      </c>
      <c r="B11534" s="409" t="s">
        <v>708</v>
      </c>
      <c r="C11534" s="408" t="s">
        <v>99</v>
      </c>
      <c r="D11534" s="410">
        <v>16002.51</v>
      </c>
    </row>
    <row r="11535" spans="1:4" ht="27">
      <c r="A11535" s="408">
        <v>93568</v>
      </c>
      <c r="B11535" s="409" t="s">
        <v>709</v>
      </c>
      <c r="C11535" s="408" t="s">
        <v>99</v>
      </c>
      <c r="D11535" s="410">
        <v>21844.33</v>
      </c>
    </row>
    <row r="11536" spans="1:4" ht="27">
      <c r="A11536" s="408">
        <v>93569</v>
      </c>
      <c r="B11536" s="409" t="s">
        <v>907</v>
      </c>
      <c r="C11536" s="408" t="s">
        <v>99</v>
      </c>
      <c r="D11536" s="410">
        <v>10351.799999999999</v>
      </c>
    </row>
    <row r="11537" spans="1:4" ht="27">
      <c r="A11537" s="408">
        <v>93570</v>
      </c>
      <c r="B11537" s="409" t="s">
        <v>908</v>
      </c>
      <c r="C11537" s="408" t="s">
        <v>99</v>
      </c>
      <c r="D11537" s="410">
        <v>14668.72</v>
      </c>
    </row>
    <row r="11538" spans="1:4" ht="27">
      <c r="A11538" s="408">
        <v>93571</v>
      </c>
      <c r="B11538" s="409" t="s">
        <v>909</v>
      </c>
      <c r="C11538" s="408" t="s">
        <v>99</v>
      </c>
      <c r="D11538" s="410">
        <v>19366.439999999999</v>
      </c>
    </row>
    <row r="11539" spans="1:4" ht="27">
      <c r="A11539" s="408">
        <v>93572</v>
      </c>
      <c r="B11539" s="409" t="s">
        <v>910</v>
      </c>
      <c r="C11539" s="408" t="s">
        <v>99</v>
      </c>
      <c r="D11539" s="410">
        <v>3792.68</v>
      </c>
    </row>
    <row r="11540" spans="1:4" ht="27">
      <c r="A11540" s="408">
        <v>94295</v>
      </c>
      <c r="B11540" s="409" t="s">
        <v>710</v>
      </c>
      <c r="C11540" s="408" t="s">
        <v>99</v>
      </c>
      <c r="D11540" s="410">
        <v>4801.5200000000004</v>
      </c>
    </row>
    <row r="11541" spans="1:4" ht="13.5">
      <c r="A11541" s="408">
        <v>94296</v>
      </c>
      <c r="B11541" s="409" t="s">
        <v>711</v>
      </c>
      <c r="C11541" s="408" t="s">
        <v>99</v>
      </c>
      <c r="D11541" s="410">
        <v>3017.96</v>
      </c>
    </row>
    <row r="11542" spans="1:4" ht="40.5">
      <c r="A11542" s="408">
        <v>95308</v>
      </c>
      <c r="B11542" s="409" t="s">
        <v>4504</v>
      </c>
      <c r="C11542" s="408" t="s">
        <v>19</v>
      </c>
      <c r="D11542" s="408">
        <v>0.08</v>
      </c>
    </row>
    <row r="11543" spans="1:4" ht="40.5">
      <c r="A11543" s="408">
        <v>95309</v>
      </c>
      <c r="B11543" s="409" t="s">
        <v>4505</v>
      </c>
      <c r="C11543" s="408" t="s">
        <v>19</v>
      </c>
      <c r="D11543" s="408">
        <v>0.12</v>
      </c>
    </row>
    <row r="11544" spans="1:4" ht="40.5">
      <c r="A11544" s="408">
        <v>95310</v>
      </c>
      <c r="B11544" s="409" t="s">
        <v>4506</v>
      </c>
      <c r="C11544" s="408" t="s">
        <v>19</v>
      </c>
      <c r="D11544" s="408">
        <v>0.06</v>
      </c>
    </row>
    <row r="11545" spans="1:4" ht="40.5">
      <c r="A11545" s="408">
        <v>95311</v>
      </c>
      <c r="B11545" s="409" t="s">
        <v>4507</v>
      </c>
      <c r="C11545" s="408" t="s">
        <v>19</v>
      </c>
      <c r="D11545" s="408">
        <v>0.08</v>
      </c>
    </row>
    <row r="11546" spans="1:4" ht="40.5">
      <c r="A11546" s="408">
        <v>95312</v>
      </c>
      <c r="B11546" s="409" t="s">
        <v>4508</v>
      </c>
      <c r="C11546" s="408" t="s">
        <v>19</v>
      </c>
      <c r="D11546" s="408">
        <v>0.11</v>
      </c>
    </row>
    <row r="11547" spans="1:4" ht="40.5">
      <c r="A11547" s="408">
        <v>95313</v>
      </c>
      <c r="B11547" s="409" t="s">
        <v>4509</v>
      </c>
      <c r="C11547" s="408" t="s">
        <v>19</v>
      </c>
      <c r="D11547" s="408">
        <v>0.11</v>
      </c>
    </row>
    <row r="11548" spans="1:4" ht="27">
      <c r="A11548" s="408">
        <v>95314</v>
      </c>
      <c r="B11548" s="409" t="s">
        <v>1181</v>
      </c>
      <c r="C11548" s="408" t="s">
        <v>19</v>
      </c>
      <c r="D11548" s="408">
        <v>0.12</v>
      </c>
    </row>
    <row r="11549" spans="1:4" ht="40.5">
      <c r="A11549" s="408">
        <v>95315</v>
      </c>
      <c r="B11549" s="409" t="s">
        <v>4510</v>
      </c>
      <c r="C11549" s="408" t="s">
        <v>19</v>
      </c>
      <c r="D11549" s="408">
        <v>0.12</v>
      </c>
    </row>
    <row r="11550" spans="1:4" ht="40.5">
      <c r="A11550" s="408">
        <v>95316</v>
      </c>
      <c r="B11550" s="409" t="s">
        <v>4511</v>
      </c>
      <c r="C11550" s="408" t="s">
        <v>19</v>
      </c>
      <c r="D11550" s="408">
        <v>0.28000000000000003</v>
      </c>
    </row>
    <row r="11551" spans="1:4" ht="40.5">
      <c r="A11551" s="408">
        <v>95317</v>
      </c>
      <c r="B11551" s="409" t="s">
        <v>4512</v>
      </c>
      <c r="C11551" s="408" t="s">
        <v>19</v>
      </c>
      <c r="D11551" s="408">
        <v>0.13</v>
      </c>
    </row>
    <row r="11552" spans="1:4" ht="40.5">
      <c r="A11552" s="408">
        <v>95318</v>
      </c>
      <c r="B11552" s="409" t="s">
        <v>4513</v>
      </c>
      <c r="C11552" s="408" t="s">
        <v>19</v>
      </c>
      <c r="D11552" s="408">
        <v>0.11</v>
      </c>
    </row>
    <row r="11553" spans="1:4" ht="40.5">
      <c r="A11553" s="408">
        <v>95319</v>
      </c>
      <c r="B11553" s="409" t="s">
        <v>4514</v>
      </c>
      <c r="C11553" s="408" t="s">
        <v>19</v>
      </c>
      <c r="D11553" s="408">
        <v>7.0000000000000007E-2</v>
      </c>
    </row>
    <row r="11554" spans="1:4" ht="40.5">
      <c r="A11554" s="408">
        <v>95320</v>
      </c>
      <c r="B11554" s="409" t="s">
        <v>4515</v>
      </c>
      <c r="C11554" s="408" t="s">
        <v>19</v>
      </c>
      <c r="D11554" s="408">
        <v>0.09</v>
      </c>
    </row>
    <row r="11555" spans="1:4" ht="40.5">
      <c r="A11555" s="408">
        <v>95321</v>
      </c>
      <c r="B11555" s="409" t="s">
        <v>4516</v>
      </c>
      <c r="C11555" s="408" t="s">
        <v>19</v>
      </c>
      <c r="D11555" s="408">
        <v>0.09</v>
      </c>
    </row>
    <row r="11556" spans="1:4" ht="40.5">
      <c r="A11556" s="408">
        <v>95322</v>
      </c>
      <c r="B11556" s="409" t="s">
        <v>4517</v>
      </c>
      <c r="C11556" s="408" t="s">
        <v>19</v>
      </c>
      <c r="D11556" s="408">
        <v>0.03</v>
      </c>
    </row>
    <row r="11557" spans="1:4" ht="40.5">
      <c r="A11557" s="408">
        <v>95323</v>
      </c>
      <c r="B11557" s="409" t="s">
        <v>4518</v>
      </c>
      <c r="C11557" s="408" t="s">
        <v>19</v>
      </c>
      <c r="D11557" s="408">
        <v>0.13</v>
      </c>
    </row>
    <row r="11558" spans="1:4" ht="40.5">
      <c r="A11558" s="408">
        <v>95324</v>
      </c>
      <c r="B11558" s="409" t="s">
        <v>4519</v>
      </c>
      <c r="C11558" s="408" t="s">
        <v>19</v>
      </c>
      <c r="D11558" s="408">
        <v>0.15</v>
      </c>
    </row>
    <row r="11559" spans="1:4" ht="40.5">
      <c r="A11559" s="408">
        <v>95325</v>
      </c>
      <c r="B11559" s="409" t="s">
        <v>4520</v>
      </c>
      <c r="C11559" s="408" t="s">
        <v>19</v>
      </c>
      <c r="D11559" s="408">
        <v>0.12</v>
      </c>
    </row>
    <row r="11560" spans="1:4" ht="40.5">
      <c r="A11560" s="408">
        <v>95326</v>
      </c>
      <c r="B11560" s="409" t="s">
        <v>4521</v>
      </c>
      <c r="C11560" s="408" t="s">
        <v>19</v>
      </c>
      <c r="D11560" s="408">
        <v>0.03</v>
      </c>
    </row>
    <row r="11561" spans="1:4" ht="40.5">
      <c r="A11561" s="408">
        <v>95327</v>
      </c>
      <c r="B11561" s="409" t="s">
        <v>4522</v>
      </c>
      <c r="C11561" s="408" t="s">
        <v>19</v>
      </c>
      <c r="D11561" s="408">
        <v>0.18</v>
      </c>
    </row>
    <row r="11562" spans="1:4" ht="27">
      <c r="A11562" s="408">
        <v>95328</v>
      </c>
      <c r="B11562" s="409" t="s">
        <v>4523</v>
      </c>
      <c r="C11562" s="408" t="s">
        <v>19</v>
      </c>
      <c r="D11562" s="408">
        <v>0.11</v>
      </c>
    </row>
    <row r="11563" spans="1:4" ht="40.5">
      <c r="A11563" s="408">
        <v>95329</v>
      </c>
      <c r="B11563" s="409" t="s">
        <v>4524</v>
      </c>
      <c r="C11563" s="408" t="s">
        <v>19</v>
      </c>
      <c r="D11563" s="408">
        <v>0.16</v>
      </c>
    </row>
    <row r="11564" spans="1:4" ht="40.5">
      <c r="A11564" s="408">
        <v>95330</v>
      </c>
      <c r="B11564" s="409" t="s">
        <v>4525</v>
      </c>
      <c r="C11564" s="408" t="s">
        <v>19</v>
      </c>
      <c r="D11564" s="408">
        <v>0.12</v>
      </c>
    </row>
    <row r="11565" spans="1:4" ht="40.5">
      <c r="A11565" s="408">
        <v>95331</v>
      </c>
      <c r="B11565" s="409" t="s">
        <v>4526</v>
      </c>
      <c r="C11565" s="408" t="s">
        <v>19</v>
      </c>
      <c r="D11565" s="408">
        <v>7.0000000000000007E-2</v>
      </c>
    </row>
    <row r="11566" spans="1:4" ht="27">
      <c r="A11566" s="408">
        <v>95332</v>
      </c>
      <c r="B11566" s="409" t="s">
        <v>4527</v>
      </c>
      <c r="C11566" s="408" t="s">
        <v>19</v>
      </c>
      <c r="D11566" s="408">
        <v>0.4</v>
      </c>
    </row>
    <row r="11567" spans="1:4" ht="40.5">
      <c r="A11567" s="408">
        <v>95333</v>
      </c>
      <c r="B11567" s="409" t="s">
        <v>4528</v>
      </c>
      <c r="C11567" s="408" t="s">
        <v>19</v>
      </c>
      <c r="D11567" s="408">
        <v>0.4</v>
      </c>
    </row>
    <row r="11568" spans="1:4" ht="27">
      <c r="A11568" s="408">
        <v>95334</v>
      </c>
      <c r="B11568" s="409" t="s">
        <v>4529</v>
      </c>
      <c r="C11568" s="408" t="s">
        <v>19</v>
      </c>
      <c r="D11568" s="408">
        <v>0.33</v>
      </c>
    </row>
    <row r="11569" spans="1:4" ht="40.5">
      <c r="A11569" s="408">
        <v>95335</v>
      </c>
      <c r="B11569" s="409" t="s">
        <v>4530</v>
      </c>
      <c r="C11569" s="408" t="s">
        <v>19</v>
      </c>
      <c r="D11569" s="408">
        <v>0.19</v>
      </c>
    </row>
    <row r="11570" spans="1:4" ht="27">
      <c r="A11570" s="408">
        <v>95336</v>
      </c>
      <c r="B11570" s="409" t="s">
        <v>4531</v>
      </c>
      <c r="C11570" s="408" t="s">
        <v>19</v>
      </c>
      <c r="D11570" s="408">
        <v>0.12</v>
      </c>
    </row>
    <row r="11571" spans="1:4" ht="27">
      <c r="A11571" s="408">
        <v>95337</v>
      </c>
      <c r="B11571" s="409" t="s">
        <v>1182</v>
      </c>
      <c r="C11571" s="408" t="s">
        <v>19</v>
      </c>
      <c r="D11571" s="408">
        <v>0.12</v>
      </c>
    </row>
    <row r="11572" spans="1:4" ht="40.5">
      <c r="A11572" s="408">
        <v>95338</v>
      </c>
      <c r="B11572" s="409" t="s">
        <v>4532</v>
      </c>
      <c r="C11572" s="408" t="s">
        <v>19</v>
      </c>
      <c r="D11572" s="408">
        <v>0.23</v>
      </c>
    </row>
    <row r="11573" spans="1:4" ht="27">
      <c r="A11573" s="408">
        <v>95339</v>
      </c>
      <c r="B11573" s="409" t="s">
        <v>4533</v>
      </c>
      <c r="C11573" s="408" t="s">
        <v>19</v>
      </c>
      <c r="D11573" s="408">
        <v>0.18</v>
      </c>
    </row>
    <row r="11574" spans="1:4" ht="27">
      <c r="A11574" s="408">
        <v>95340</v>
      </c>
      <c r="B11574" s="409" t="s">
        <v>4534</v>
      </c>
      <c r="C11574" s="408" t="s">
        <v>19</v>
      </c>
      <c r="D11574" s="408">
        <v>0.15</v>
      </c>
    </row>
    <row r="11575" spans="1:4" ht="40.5">
      <c r="A11575" s="408">
        <v>95341</v>
      </c>
      <c r="B11575" s="409" t="s">
        <v>4535</v>
      </c>
      <c r="C11575" s="408" t="s">
        <v>19</v>
      </c>
      <c r="D11575" s="408">
        <v>0.15</v>
      </c>
    </row>
    <row r="11576" spans="1:4" ht="40.5">
      <c r="A11576" s="408">
        <v>95342</v>
      </c>
      <c r="B11576" s="409" t="s">
        <v>4536</v>
      </c>
      <c r="C11576" s="408" t="s">
        <v>19</v>
      </c>
      <c r="D11576" s="408">
        <v>0.09</v>
      </c>
    </row>
    <row r="11577" spans="1:4" ht="40.5">
      <c r="A11577" s="408">
        <v>95343</v>
      </c>
      <c r="B11577" s="409" t="s">
        <v>4537</v>
      </c>
      <c r="C11577" s="408" t="s">
        <v>19</v>
      </c>
      <c r="D11577" s="408">
        <v>0.11</v>
      </c>
    </row>
    <row r="11578" spans="1:4" ht="40.5">
      <c r="A11578" s="408">
        <v>95344</v>
      </c>
      <c r="B11578" s="409" t="s">
        <v>4538</v>
      </c>
      <c r="C11578" s="408" t="s">
        <v>19</v>
      </c>
      <c r="D11578" s="408">
        <v>0.08</v>
      </c>
    </row>
    <row r="11579" spans="1:4" ht="40.5">
      <c r="A11579" s="408">
        <v>95345</v>
      </c>
      <c r="B11579" s="409" t="s">
        <v>4539</v>
      </c>
      <c r="C11579" s="408" t="s">
        <v>19</v>
      </c>
      <c r="D11579" s="408">
        <v>0.36</v>
      </c>
    </row>
    <row r="11580" spans="1:4" ht="40.5">
      <c r="A11580" s="408">
        <v>95346</v>
      </c>
      <c r="B11580" s="409" t="s">
        <v>4540</v>
      </c>
      <c r="C11580" s="408" t="s">
        <v>19</v>
      </c>
      <c r="D11580" s="408">
        <v>0.03</v>
      </c>
    </row>
    <row r="11581" spans="1:4" ht="40.5">
      <c r="A11581" s="408">
        <v>95347</v>
      </c>
      <c r="B11581" s="409" t="s">
        <v>4541</v>
      </c>
      <c r="C11581" s="408" t="s">
        <v>19</v>
      </c>
      <c r="D11581" s="408">
        <v>0.04</v>
      </c>
    </row>
    <row r="11582" spans="1:4" ht="40.5">
      <c r="A11582" s="408">
        <v>95348</v>
      </c>
      <c r="B11582" s="409" t="s">
        <v>4542</v>
      </c>
      <c r="C11582" s="408" t="s">
        <v>19</v>
      </c>
      <c r="D11582" s="408">
        <v>0.05</v>
      </c>
    </row>
    <row r="11583" spans="1:4" ht="40.5">
      <c r="A11583" s="408">
        <v>95349</v>
      </c>
      <c r="B11583" s="409" t="s">
        <v>4543</v>
      </c>
      <c r="C11583" s="408" t="s">
        <v>19</v>
      </c>
      <c r="D11583" s="408">
        <v>0.03</v>
      </c>
    </row>
    <row r="11584" spans="1:4" ht="40.5">
      <c r="A11584" s="408">
        <v>95350</v>
      </c>
      <c r="B11584" s="409" t="s">
        <v>4544</v>
      </c>
      <c r="C11584" s="408" t="s">
        <v>19</v>
      </c>
      <c r="D11584" s="408">
        <v>0.04</v>
      </c>
    </row>
    <row r="11585" spans="1:4" ht="40.5">
      <c r="A11585" s="408">
        <v>95351</v>
      </c>
      <c r="B11585" s="409" t="s">
        <v>4545</v>
      </c>
      <c r="C11585" s="408" t="s">
        <v>19</v>
      </c>
      <c r="D11585" s="408">
        <v>0.15</v>
      </c>
    </row>
    <row r="11586" spans="1:4" ht="27">
      <c r="A11586" s="408">
        <v>95352</v>
      </c>
      <c r="B11586" s="409" t="s">
        <v>4546</v>
      </c>
      <c r="C11586" s="408" t="s">
        <v>19</v>
      </c>
      <c r="D11586" s="408">
        <v>0.04</v>
      </c>
    </row>
    <row r="11587" spans="1:4" ht="40.5">
      <c r="A11587" s="408">
        <v>95354</v>
      </c>
      <c r="B11587" s="409" t="s">
        <v>4547</v>
      </c>
      <c r="C11587" s="408" t="s">
        <v>19</v>
      </c>
      <c r="D11587" s="408">
        <v>0.06</v>
      </c>
    </row>
    <row r="11588" spans="1:4" ht="40.5">
      <c r="A11588" s="408">
        <v>95355</v>
      </c>
      <c r="B11588" s="409" t="s">
        <v>4548</v>
      </c>
      <c r="C11588" s="408" t="s">
        <v>19</v>
      </c>
      <c r="D11588" s="408">
        <v>0.06</v>
      </c>
    </row>
    <row r="11589" spans="1:4" ht="40.5">
      <c r="A11589" s="408">
        <v>95356</v>
      </c>
      <c r="B11589" s="409" t="s">
        <v>4549</v>
      </c>
      <c r="C11589" s="408" t="s">
        <v>19</v>
      </c>
      <c r="D11589" s="408">
        <v>7.0000000000000007E-2</v>
      </c>
    </row>
    <row r="11590" spans="1:4" ht="40.5">
      <c r="A11590" s="408">
        <v>95357</v>
      </c>
      <c r="B11590" s="409" t="s">
        <v>4550</v>
      </c>
      <c r="C11590" s="408" t="s">
        <v>19</v>
      </c>
      <c r="D11590" s="408">
        <v>0.11</v>
      </c>
    </row>
    <row r="11591" spans="1:4" ht="40.5">
      <c r="A11591" s="408">
        <v>95358</v>
      </c>
      <c r="B11591" s="409" t="s">
        <v>4551</v>
      </c>
      <c r="C11591" s="408" t="s">
        <v>19</v>
      </c>
      <c r="D11591" s="408">
        <v>0.11</v>
      </c>
    </row>
    <row r="11592" spans="1:4" ht="40.5">
      <c r="A11592" s="408">
        <v>95359</v>
      </c>
      <c r="B11592" s="409" t="s">
        <v>4552</v>
      </c>
      <c r="C11592" s="408" t="s">
        <v>19</v>
      </c>
      <c r="D11592" s="408">
        <v>0.11</v>
      </c>
    </row>
    <row r="11593" spans="1:4" ht="40.5">
      <c r="A11593" s="408">
        <v>95360</v>
      </c>
      <c r="B11593" s="409" t="s">
        <v>4553</v>
      </c>
      <c r="C11593" s="408" t="s">
        <v>19</v>
      </c>
      <c r="D11593" s="408">
        <v>0.08</v>
      </c>
    </row>
    <row r="11594" spans="1:4" ht="40.5">
      <c r="A11594" s="408">
        <v>95361</v>
      </c>
      <c r="B11594" s="409" t="s">
        <v>4554</v>
      </c>
      <c r="C11594" s="408" t="s">
        <v>19</v>
      </c>
      <c r="D11594" s="408">
        <v>0.05</v>
      </c>
    </row>
    <row r="11595" spans="1:4" ht="40.5">
      <c r="A11595" s="408">
        <v>95362</v>
      </c>
      <c r="B11595" s="409" t="s">
        <v>4555</v>
      </c>
      <c r="C11595" s="408" t="s">
        <v>19</v>
      </c>
      <c r="D11595" s="408">
        <v>7.0000000000000007E-2</v>
      </c>
    </row>
    <row r="11596" spans="1:4" ht="40.5">
      <c r="A11596" s="408">
        <v>95363</v>
      </c>
      <c r="B11596" s="409" t="s">
        <v>4556</v>
      </c>
      <c r="C11596" s="408" t="s">
        <v>19</v>
      </c>
      <c r="D11596" s="408">
        <v>0.09</v>
      </c>
    </row>
    <row r="11597" spans="1:4" ht="40.5">
      <c r="A11597" s="408">
        <v>95364</v>
      </c>
      <c r="B11597" s="409" t="s">
        <v>4557</v>
      </c>
      <c r="C11597" s="408" t="s">
        <v>19</v>
      </c>
      <c r="D11597" s="408">
        <v>0.06</v>
      </c>
    </row>
    <row r="11598" spans="1:4" ht="40.5">
      <c r="A11598" s="408">
        <v>95365</v>
      </c>
      <c r="B11598" s="409" t="s">
        <v>4558</v>
      </c>
      <c r="C11598" s="408" t="s">
        <v>19</v>
      </c>
      <c r="D11598" s="408">
        <v>0.08</v>
      </c>
    </row>
    <row r="11599" spans="1:4" ht="40.5">
      <c r="A11599" s="408">
        <v>95366</v>
      </c>
      <c r="B11599" s="409" t="s">
        <v>4559</v>
      </c>
      <c r="C11599" s="408" t="s">
        <v>19</v>
      </c>
      <c r="D11599" s="408">
        <v>0.06</v>
      </c>
    </row>
    <row r="11600" spans="1:4" ht="54">
      <c r="A11600" s="408">
        <v>95367</v>
      </c>
      <c r="B11600" s="409" t="s">
        <v>4560</v>
      </c>
      <c r="C11600" s="408" t="s">
        <v>19</v>
      </c>
      <c r="D11600" s="408">
        <v>0.06</v>
      </c>
    </row>
    <row r="11601" spans="1:4" ht="40.5">
      <c r="A11601" s="408">
        <v>95368</v>
      </c>
      <c r="B11601" s="409" t="s">
        <v>4561</v>
      </c>
      <c r="C11601" s="408" t="s">
        <v>19</v>
      </c>
      <c r="D11601" s="408">
        <v>0.12</v>
      </c>
    </row>
    <row r="11602" spans="1:4" ht="40.5">
      <c r="A11602" s="408">
        <v>95369</v>
      </c>
      <c r="B11602" s="409" t="s">
        <v>4562</v>
      </c>
      <c r="C11602" s="408" t="s">
        <v>19</v>
      </c>
      <c r="D11602" s="408">
        <v>7.0000000000000007E-2</v>
      </c>
    </row>
    <row r="11603" spans="1:4" ht="27">
      <c r="A11603" s="408">
        <v>95370</v>
      </c>
      <c r="B11603" s="409" t="s">
        <v>4563</v>
      </c>
      <c r="C11603" s="408" t="s">
        <v>19</v>
      </c>
      <c r="D11603" s="408">
        <v>0.17</v>
      </c>
    </row>
    <row r="11604" spans="1:4" ht="27">
      <c r="A11604" s="408">
        <v>95371</v>
      </c>
      <c r="B11604" s="409" t="s">
        <v>1183</v>
      </c>
      <c r="C11604" s="408" t="s">
        <v>19</v>
      </c>
      <c r="D11604" s="408">
        <v>0.22</v>
      </c>
    </row>
    <row r="11605" spans="1:4" ht="27">
      <c r="A11605" s="408">
        <v>95372</v>
      </c>
      <c r="B11605" s="409" t="s">
        <v>1184</v>
      </c>
      <c r="C11605" s="408" t="s">
        <v>19</v>
      </c>
      <c r="D11605" s="408">
        <v>0.15</v>
      </c>
    </row>
    <row r="11606" spans="1:4" ht="40.5">
      <c r="A11606" s="408">
        <v>95373</v>
      </c>
      <c r="B11606" s="409" t="s">
        <v>4564</v>
      </c>
      <c r="C11606" s="408" t="s">
        <v>19</v>
      </c>
      <c r="D11606" s="408">
        <v>0.17</v>
      </c>
    </row>
    <row r="11607" spans="1:4" ht="40.5">
      <c r="A11607" s="408">
        <v>95374</v>
      </c>
      <c r="B11607" s="409" t="s">
        <v>4565</v>
      </c>
      <c r="C11607" s="408" t="s">
        <v>19</v>
      </c>
      <c r="D11607" s="408">
        <v>0.16</v>
      </c>
    </row>
    <row r="11608" spans="1:4" ht="27">
      <c r="A11608" s="408">
        <v>95375</v>
      </c>
      <c r="B11608" s="409" t="s">
        <v>1185</v>
      </c>
      <c r="C11608" s="408" t="s">
        <v>19</v>
      </c>
      <c r="D11608" s="408">
        <v>0.15</v>
      </c>
    </row>
    <row r="11609" spans="1:4" ht="27">
      <c r="A11609" s="408">
        <v>95376</v>
      </c>
      <c r="B11609" s="409" t="s">
        <v>4566</v>
      </c>
      <c r="C11609" s="408" t="s">
        <v>19</v>
      </c>
      <c r="D11609" s="408">
        <v>0.03</v>
      </c>
    </row>
    <row r="11610" spans="1:4" ht="27">
      <c r="A11610" s="408">
        <v>95377</v>
      </c>
      <c r="B11610" s="409" t="s">
        <v>4567</v>
      </c>
      <c r="C11610" s="408" t="s">
        <v>19</v>
      </c>
      <c r="D11610" s="408">
        <v>0.12</v>
      </c>
    </row>
    <row r="11611" spans="1:4" ht="27">
      <c r="A11611" s="408">
        <v>95378</v>
      </c>
      <c r="B11611" s="409" t="s">
        <v>1186</v>
      </c>
      <c r="C11611" s="408" t="s">
        <v>19</v>
      </c>
      <c r="D11611" s="408">
        <v>0.16</v>
      </c>
    </row>
    <row r="11612" spans="1:4" ht="27">
      <c r="A11612" s="408">
        <v>95379</v>
      </c>
      <c r="B11612" s="409" t="s">
        <v>1187</v>
      </c>
      <c r="C11612" s="408" t="s">
        <v>19</v>
      </c>
      <c r="D11612" s="408">
        <v>0.11</v>
      </c>
    </row>
    <row r="11613" spans="1:4" ht="40.5">
      <c r="A11613" s="408">
        <v>95380</v>
      </c>
      <c r="B11613" s="409" t="s">
        <v>4568</v>
      </c>
      <c r="C11613" s="408" t="s">
        <v>19</v>
      </c>
      <c r="D11613" s="408">
        <v>0.15</v>
      </c>
    </row>
    <row r="11614" spans="1:4" ht="27">
      <c r="A11614" s="408">
        <v>95381</v>
      </c>
      <c r="B11614" s="409" t="s">
        <v>1188</v>
      </c>
      <c r="C11614" s="408" t="s">
        <v>19</v>
      </c>
      <c r="D11614" s="408">
        <v>0.15</v>
      </c>
    </row>
    <row r="11615" spans="1:4" ht="40.5">
      <c r="A11615" s="408">
        <v>95382</v>
      </c>
      <c r="B11615" s="409" t="s">
        <v>4569</v>
      </c>
      <c r="C11615" s="408" t="s">
        <v>19</v>
      </c>
      <c r="D11615" s="408">
        <v>0.14000000000000001</v>
      </c>
    </row>
    <row r="11616" spans="1:4" ht="40.5">
      <c r="A11616" s="408">
        <v>95383</v>
      </c>
      <c r="B11616" s="409" t="s">
        <v>4570</v>
      </c>
      <c r="C11616" s="408" t="s">
        <v>19</v>
      </c>
      <c r="D11616" s="408">
        <v>0.12</v>
      </c>
    </row>
    <row r="11617" spans="1:4" ht="40.5">
      <c r="A11617" s="408">
        <v>95384</v>
      </c>
      <c r="B11617" s="409" t="s">
        <v>4571</v>
      </c>
      <c r="C11617" s="408" t="s">
        <v>19</v>
      </c>
      <c r="D11617" s="408">
        <v>0.15</v>
      </c>
    </row>
    <row r="11618" spans="1:4" ht="27">
      <c r="A11618" s="408">
        <v>95385</v>
      </c>
      <c r="B11618" s="409" t="s">
        <v>4572</v>
      </c>
      <c r="C11618" s="408" t="s">
        <v>19</v>
      </c>
      <c r="D11618" s="408">
        <v>0.13</v>
      </c>
    </row>
    <row r="11619" spans="1:4" ht="27">
      <c r="A11619" s="408">
        <v>95386</v>
      </c>
      <c r="B11619" s="409" t="s">
        <v>4573</v>
      </c>
      <c r="C11619" s="408" t="s">
        <v>19</v>
      </c>
      <c r="D11619" s="408">
        <v>0.08</v>
      </c>
    </row>
    <row r="11620" spans="1:4" ht="27">
      <c r="A11620" s="408">
        <v>95387</v>
      </c>
      <c r="B11620" s="409" t="s">
        <v>4574</v>
      </c>
      <c r="C11620" s="408" t="s">
        <v>19</v>
      </c>
      <c r="D11620" s="408">
        <v>0.14000000000000001</v>
      </c>
    </row>
    <row r="11621" spans="1:4" ht="27">
      <c r="A11621" s="408">
        <v>95388</v>
      </c>
      <c r="B11621" s="409" t="s">
        <v>4575</v>
      </c>
      <c r="C11621" s="408" t="s">
        <v>19</v>
      </c>
      <c r="D11621" s="408">
        <v>0.05</v>
      </c>
    </row>
    <row r="11622" spans="1:4" ht="40.5">
      <c r="A11622" s="408">
        <v>95389</v>
      </c>
      <c r="B11622" s="409" t="s">
        <v>4576</v>
      </c>
      <c r="C11622" s="408" t="s">
        <v>19</v>
      </c>
      <c r="D11622" s="408">
        <v>0.05</v>
      </c>
    </row>
    <row r="11623" spans="1:4" ht="27">
      <c r="A11623" s="408">
        <v>95390</v>
      </c>
      <c r="B11623" s="409" t="s">
        <v>4577</v>
      </c>
      <c r="C11623" s="408" t="s">
        <v>19</v>
      </c>
      <c r="D11623" s="408">
        <v>0.05</v>
      </c>
    </row>
    <row r="11624" spans="1:4" ht="40.5">
      <c r="A11624" s="408">
        <v>95391</v>
      </c>
      <c r="B11624" s="409" t="s">
        <v>4578</v>
      </c>
      <c r="C11624" s="408" t="s">
        <v>19</v>
      </c>
      <c r="D11624" s="408">
        <v>7.0000000000000007E-2</v>
      </c>
    </row>
    <row r="11625" spans="1:4" ht="27">
      <c r="A11625" s="408">
        <v>95392</v>
      </c>
      <c r="B11625" s="409" t="s">
        <v>4579</v>
      </c>
      <c r="C11625" s="408" t="s">
        <v>19</v>
      </c>
      <c r="D11625" s="408">
        <v>0.05</v>
      </c>
    </row>
    <row r="11626" spans="1:4" ht="40.5">
      <c r="A11626" s="408">
        <v>95393</v>
      </c>
      <c r="B11626" s="409" t="s">
        <v>4580</v>
      </c>
      <c r="C11626" s="408" t="s">
        <v>19</v>
      </c>
      <c r="D11626" s="408">
        <v>0.21</v>
      </c>
    </row>
    <row r="11627" spans="1:4" ht="40.5">
      <c r="A11627" s="408">
        <v>95394</v>
      </c>
      <c r="B11627" s="409" t="s">
        <v>4581</v>
      </c>
      <c r="C11627" s="408" t="s">
        <v>19</v>
      </c>
      <c r="D11627" s="408">
        <v>0.38</v>
      </c>
    </row>
    <row r="11628" spans="1:4" ht="40.5">
      <c r="A11628" s="408">
        <v>95395</v>
      </c>
      <c r="B11628" s="409" t="s">
        <v>4582</v>
      </c>
      <c r="C11628" s="408" t="s">
        <v>19</v>
      </c>
      <c r="D11628" s="408">
        <v>0.54</v>
      </c>
    </row>
    <row r="11629" spans="1:4" ht="40.5">
      <c r="A11629" s="408">
        <v>95396</v>
      </c>
      <c r="B11629" s="409" t="s">
        <v>4583</v>
      </c>
      <c r="C11629" s="408" t="s">
        <v>19</v>
      </c>
      <c r="D11629" s="408">
        <v>0.72</v>
      </c>
    </row>
    <row r="11630" spans="1:4" ht="40.5">
      <c r="A11630" s="408">
        <v>95397</v>
      </c>
      <c r="B11630" s="409" t="s">
        <v>4584</v>
      </c>
      <c r="C11630" s="408" t="s">
        <v>19</v>
      </c>
      <c r="D11630" s="408">
        <v>0.06</v>
      </c>
    </row>
    <row r="11631" spans="1:4" ht="40.5">
      <c r="A11631" s="408">
        <v>95398</v>
      </c>
      <c r="B11631" s="409" t="s">
        <v>4585</v>
      </c>
      <c r="C11631" s="408" t="s">
        <v>19</v>
      </c>
      <c r="D11631" s="408">
        <v>0.04</v>
      </c>
    </row>
    <row r="11632" spans="1:4" ht="40.5">
      <c r="A11632" s="408">
        <v>95399</v>
      </c>
      <c r="B11632" s="409" t="s">
        <v>4586</v>
      </c>
      <c r="C11632" s="408" t="s">
        <v>19</v>
      </c>
      <c r="D11632" s="408">
        <v>0.06</v>
      </c>
    </row>
    <row r="11633" spans="1:4" ht="40.5">
      <c r="A11633" s="408">
        <v>95400</v>
      </c>
      <c r="B11633" s="409" t="s">
        <v>4587</v>
      </c>
      <c r="C11633" s="408" t="s">
        <v>19</v>
      </c>
      <c r="D11633" s="408">
        <v>0.06</v>
      </c>
    </row>
    <row r="11634" spans="1:4" ht="40.5">
      <c r="A11634" s="408">
        <v>95401</v>
      </c>
      <c r="B11634" s="409" t="s">
        <v>4588</v>
      </c>
      <c r="C11634" s="408" t="s">
        <v>19</v>
      </c>
      <c r="D11634" s="408">
        <v>0.28999999999999998</v>
      </c>
    </row>
    <row r="11635" spans="1:4" ht="40.5">
      <c r="A11635" s="408">
        <v>95402</v>
      </c>
      <c r="B11635" s="409" t="s">
        <v>4589</v>
      </c>
      <c r="C11635" s="408" t="s">
        <v>19</v>
      </c>
      <c r="D11635" s="408">
        <v>0.93</v>
      </c>
    </row>
    <row r="11636" spans="1:4" ht="40.5">
      <c r="A11636" s="408">
        <v>95403</v>
      </c>
      <c r="B11636" s="409" t="s">
        <v>4590</v>
      </c>
      <c r="C11636" s="408" t="s">
        <v>19</v>
      </c>
      <c r="D11636" s="408">
        <v>1.06</v>
      </c>
    </row>
    <row r="11637" spans="1:4" ht="40.5">
      <c r="A11637" s="408">
        <v>95404</v>
      </c>
      <c r="B11637" s="409" t="s">
        <v>4591</v>
      </c>
      <c r="C11637" s="408" t="s">
        <v>19</v>
      </c>
      <c r="D11637" s="408">
        <v>1.45</v>
      </c>
    </row>
    <row r="11638" spans="1:4" ht="40.5">
      <c r="A11638" s="408">
        <v>95405</v>
      </c>
      <c r="B11638" s="409" t="s">
        <v>4592</v>
      </c>
      <c r="C11638" s="408" t="s">
        <v>19</v>
      </c>
      <c r="D11638" s="408">
        <v>0.45</v>
      </c>
    </row>
    <row r="11639" spans="1:4" ht="27">
      <c r="A11639" s="408">
        <v>95406</v>
      </c>
      <c r="B11639" s="409" t="s">
        <v>4593</v>
      </c>
      <c r="C11639" s="408" t="s">
        <v>19</v>
      </c>
      <c r="D11639" s="408">
        <v>0.08</v>
      </c>
    </row>
    <row r="11640" spans="1:4" ht="40.5">
      <c r="A11640" s="408">
        <v>95407</v>
      </c>
      <c r="B11640" s="409" t="s">
        <v>4594</v>
      </c>
      <c r="C11640" s="408" t="s">
        <v>19</v>
      </c>
      <c r="D11640" s="408">
        <v>2.0499999999999998</v>
      </c>
    </row>
    <row r="11641" spans="1:4" ht="40.5">
      <c r="A11641" s="408">
        <v>95408</v>
      </c>
      <c r="B11641" s="409" t="s">
        <v>4595</v>
      </c>
      <c r="C11641" s="408" t="s">
        <v>99</v>
      </c>
      <c r="D11641" s="408">
        <v>6.86</v>
      </c>
    </row>
    <row r="11642" spans="1:4" ht="40.5">
      <c r="A11642" s="408">
        <v>95409</v>
      </c>
      <c r="B11642" s="409" t="s">
        <v>4596</v>
      </c>
      <c r="C11642" s="408" t="s">
        <v>99</v>
      </c>
      <c r="D11642" s="408">
        <v>8.39</v>
      </c>
    </row>
    <row r="11643" spans="1:4" ht="40.5">
      <c r="A11643" s="408">
        <v>95410</v>
      </c>
      <c r="B11643" s="409" t="s">
        <v>4597</v>
      </c>
      <c r="C11643" s="408" t="s">
        <v>99</v>
      </c>
      <c r="D11643" s="408">
        <v>6.33</v>
      </c>
    </row>
    <row r="11644" spans="1:4" ht="40.5">
      <c r="A11644" s="408">
        <v>95411</v>
      </c>
      <c r="B11644" s="409" t="s">
        <v>4598</v>
      </c>
      <c r="C11644" s="408" t="s">
        <v>99</v>
      </c>
      <c r="D11644" s="408">
        <v>6.71</v>
      </c>
    </row>
    <row r="11645" spans="1:4" ht="40.5">
      <c r="A11645" s="408">
        <v>95412</v>
      </c>
      <c r="B11645" s="409" t="s">
        <v>4599</v>
      </c>
      <c r="C11645" s="408" t="s">
        <v>99</v>
      </c>
      <c r="D11645" s="408">
        <v>6.7</v>
      </c>
    </row>
    <row r="11646" spans="1:4" ht="27">
      <c r="A11646" s="408">
        <v>95413</v>
      </c>
      <c r="B11646" s="409" t="s">
        <v>4600</v>
      </c>
      <c r="C11646" s="408" t="s">
        <v>99</v>
      </c>
      <c r="D11646" s="408">
        <v>7.1</v>
      </c>
    </row>
    <row r="11647" spans="1:4" ht="40.5">
      <c r="A11647" s="408">
        <v>95414</v>
      </c>
      <c r="B11647" s="409" t="s">
        <v>4601</v>
      </c>
      <c r="C11647" s="408" t="s">
        <v>99</v>
      </c>
      <c r="D11647" s="408">
        <v>28.65</v>
      </c>
    </row>
    <row r="11648" spans="1:4" ht="40.5">
      <c r="A11648" s="408">
        <v>95415</v>
      </c>
      <c r="B11648" s="409" t="s">
        <v>4602</v>
      </c>
      <c r="C11648" s="408" t="s">
        <v>99</v>
      </c>
      <c r="D11648" s="408">
        <v>126.12</v>
      </c>
    </row>
    <row r="11649" spans="1:4" ht="40.5">
      <c r="A11649" s="408">
        <v>95416</v>
      </c>
      <c r="B11649" s="409" t="s">
        <v>4603</v>
      </c>
      <c r="C11649" s="408" t="s">
        <v>99</v>
      </c>
      <c r="D11649" s="408">
        <v>5.72</v>
      </c>
    </row>
    <row r="11650" spans="1:4" ht="40.5">
      <c r="A11650" s="408">
        <v>95417</v>
      </c>
      <c r="B11650" s="409" t="s">
        <v>4604</v>
      </c>
      <c r="C11650" s="408" t="s">
        <v>99</v>
      </c>
      <c r="D11650" s="408">
        <v>143.55000000000001</v>
      </c>
    </row>
    <row r="11651" spans="1:4" ht="40.5">
      <c r="A11651" s="408">
        <v>95418</v>
      </c>
      <c r="B11651" s="409" t="s">
        <v>4605</v>
      </c>
      <c r="C11651" s="408" t="s">
        <v>99</v>
      </c>
      <c r="D11651" s="408">
        <v>196.23</v>
      </c>
    </row>
    <row r="11652" spans="1:4" ht="40.5">
      <c r="A11652" s="408">
        <v>95419</v>
      </c>
      <c r="B11652" s="409" t="s">
        <v>4606</v>
      </c>
      <c r="C11652" s="408" t="s">
        <v>99</v>
      </c>
      <c r="D11652" s="408">
        <v>52.1</v>
      </c>
    </row>
    <row r="11653" spans="1:4" ht="40.5">
      <c r="A11653" s="408">
        <v>95420</v>
      </c>
      <c r="B11653" s="409" t="s">
        <v>4607</v>
      </c>
      <c r="C11653" s="408" t="s">
        <v>99</v>
      </c>
      <c r="D11653" s="408">
        <v>74</v>
      </c>
    </row>
    <row r="11654" spans="1:4" ht="40.5">
      <c r="A11654" s="408">
        <v>95421</v>
      </c>
      <c r="B11654" s="409" t="s">
        <v>4608</v>
      </c>
      <c r="C11654" s="408" t="s">
        <v>99</v>
      </c>
      <c r="D11654" s="408">
        <v>97.84</v>
      </c>
    </row>
    <row r="11655" spans="1:4" ht="40.5">
      <c r="A11655" s="408">
        <v>95422</v>
      </c>
      <c r="B11655" s="409" t="s">
        <v>4609</v>
      </c>
      <c r="C11655" s="408" t="s">
        <v>99</v>
      </c>
      <c r="D11655" s="408">
        <v>39.89</v>
      </c>
    </row>
    <row r="11656" spans="1:4" ht="40.5">
      <c r="A11656" s="408">
        <v>95423</v>
      </c>
      <c r="B11656" s="409" t="s">
        <v>4610</v>
      </c>
      <c r="C11656" s="408" t="s">
        <v>99</v>
      </c>
      <c r="D11656" s="408">
        <v>60.54</v>
      </c>
    </row>
    <row r="11657" spans="1:4" ht="27">
      <c r="A11657" s="408">
        <v>95424</v>
      </c>
      <c r="B11657" s="409" t="s">
        <v>4611</v>
      </c>
      <c r="C11657" s="408" t="s">
        <v>99</v>
      </c>
      <c r="D11657" s="408">
        <v>11.84</v>
      </c>
    </row>
    <row r="11658" spans="1:4">
      <c r="A11658" s="401"/>
      <c r="B11658" s="401"/>
      <c r="C11658" s="402"/>
      <c r="D11658" s="403"/>
    </row>
    <row r="11659" spans="1:4">
      <c r="A11659" s="401"/>
      <c r="B11659" s="401"/>
      <c r="C11659" s="402"/>
      <c r="D11659" s="403"/>
    </row>
    <row r="11660" spans="1:4">
      <c r="A11660" s="401"/>
      <c r="B11660" s="401"/>
      <c r="C11660" s="402"/>
      <c r="D11660" s="403"/>
    </row>
    <row r="11661" spans="1:4">
      <c r="A11661" s="401"/>
      <c r="B11661" s="401"/>
      <c r="C11661" s="402"/>
      <c r="D11661" s="403"/>
    </row>
    <row r="11662" spans="1:4">
      <c r="A11662" s="401"/>
      <c r="B11662" s="401"/>
      <c r="C11662" s="402"/>
      <c r="D11662" s="404"/>
    </row>
    <row r="11663" spans="1:4">
      <c r="A11663" s="401"/>
      <c r="B11663" s="401"/>
      <c r="C11663" s="402"/>
      <c r="D11663" s="404"/>
    </row>
    <row r="11664" spans="1:4">
      <c r="A11664" s="401"/>
      <c r="B11664" s="401"/>
      <c r="C11664" s="402"/>
      <c r="D11664" s="404"/>
    </row>
    <row r="11665" spans="1:4">
      <c r="A11665" s="401"/>
      <c r="B11665" s="401"/>
      <c r="C11665" s="402"/>
      <c r="D11665" s="404"/>
    </row>
    <row r="11666" spans="1:4">
      <c r="A11666" s="401"/>
      <c r="B11666" s="401"/>
      <c r="C11666" s="402"/>
      <c r="D11666" s="404"/>
    </row>
    <row r="11667" spans="1:4">
      <c r="A11667" s="401"/>
      <c r="B11667" s="401"/>
      <c r="C11667" s="402"/>
      <c r="D11667" s="404"/>
    </row>
    <row r="11668" spans="1:4">
      <c r="A11668" s="401"/>
      <c r="B11668" s="401"/>
      <c r="C11668" s="402"/>
      <c r="D11668" s="404"/>
    </row>
    <row r="11669" spans="1:4">
      <c r="A11669" s="401"/>
      <c r="B11669" s="401"/>
      <c r="C11669" s="402"/>
      <c r="D11669" s="404"/>
    </row>
    <row r="11670" spans="1:4">
      <c r="A11670" s="401"/>
      <c r="B11670" s="401"/>
      <c r="C11670" s="402"/>
      <c r="D11670" s="404"/>
    </row>
    <row r="11671" spans="1:4">
      <c r="A11671" s="401"/>
      <c r="B11671" s="401"/>
      <c r="C11671" s="402"/>
      <c r="D11671" s="404"/>
    </row>
    <row r="11672" spans="1:4">
      <c r="A11672" s="401"/>
      <c r="B11672" s="401"/>
      <c r="C11672" s="402"/>
      <c r="D11672" s="404"/>
    </row>
    <row r="11673" spans="1:4">
      <c r="A11673" s="401"/>
      <c r="B11673" s="401"/>
      <c r="C11673" s="402"/>
      <c r="D11673" s="403"/>
    </row>
    <row r="11674" spans="1:4">
      <c r="A11674" s="401"/>
      <c r="B11674" s="401"/>
      <c r="C11674" s="402"/>
      <c r="D11674" s="403"/>
    </row>
    <row r="11675" spans="1:4">
      <c r="A11675" s="401"/>
      <c r="B11675" s="401"/>
      <c r="C11675" s="402"/>
      <c r="D11675" s="403"/>
    </row>
    <row r="11676" spans="1:4">
      <c r="A11676" s="401"/>
      <c r="B11676" s="401"/>
      <c r="C11676" s="402"/>
      <c r="D11676" s="403"/>
    </row>
    <row r="11677" spans="1:4">
      <c r="A11677" s="401"/>
      <c r="B11677" s="401"/>
      <c r="C11677" s="402"/>
      <c r="D11677" s="403"/>
    </row>
    <row r="11678" spans="1:4">
      <c r="A11678" s="401"/>
      <c r="B11678" s="401"/>
      <c r="C11678" s="402"/>
      <c r="D11678" s="403"/>
    </row>
    <row r="11679" spans="1:4">
      <c r="A11679" s="401"/>
      <c r="B11679" s="401"/>
      <c r="C11679" s="402"/>
      <c r="D11679" s="403"/>
    </row>
    <row r="11680" spans="1:4">
      <c r="A11680" s="401"/>
      <c r="B11680" s="401"/>
      <c r="C11680" s="402"/>
      <c r="D11680" s="403"/>
    </row>
    <row r="11681" spans="1:4">
      <c r="A11681" s="401"/>
      <c r="B11681" s="401"/>
      <c r="C11681" s="402"/>
      <c r="D11681" s="403"/>
    </row>
    <row r="11682" spans="1:4">
      <c r="A11682" s="401"/>
      <c r="B11682" s="401"/>
      <c r="C11682" s="402"/>
      <c r="D11682" s="403"/>
    </row>
    <row r="11683" spans="1:4">
      <c r="A11683" s="401"/>
      <c r="B11683" s="401"/>
      <c r="C11683" s="402"/>
      <c r="D11683" s="403"/>
    </row>
    <row r="11684" spans="1:4">
      <c r="A11684" s="401"/>
      <c r="B11684" s="401"/>
      <c r="C11684" s="402"/>
      <c r="D11684" s="403"/>
    </row>
    <row r="11685" spans="1:4">
      <c r="A11685" s="401"/>
      <c r="B11685" s="401"/>
      <c r="C11685" s="402"/>
      <c r="D11685" s="403"/>
    </row>
    <row r="11686" spans="1:4">
      <c r="A11686" s="401"/>
      <c r="B11686" s="401"/>
      <c r="C11686" s="402"/>
      <c r="D11686" s="403"/>
    </row>
    <row r="11687" spans="1:4">
      <c r="A11687" s="401"/>
      <c r="B11687" s="401"/>
      <c r="C11687" s="402"/>
      <c r="D11687" s="403"/>
    </row>
    <row r="11688" spans="1:4">
      <c r="A11688" s="401"/>
      <c r="B11688" s="401"/>
      <c r="C11688" s="402"/>
      <c r="D11688" s="403"/>
    </row>
    <row r="11689" spans="1:4">
      <c r="A11689" s="401"/>
      <c r="B11689" s="401"/>
      <c r="C11689" s="402"/>
      <c r="D11689" s="403"/>
    </row>
    <row r="11690" spans="1:4">
      <c r="A11690" s="401"/>
      <c r="B11690" s="401"/>
      <c r="C11690" s="402"/>
      <c r="D11690" s="403"/>
    </row>
    <row r="11691" spans="1:4">
      <c r="A11691" s="401"/>
      <c r="B11691" s="401"/>
      <c r="C11691" s="402"/>
      <c r="D11691" s="403"/>
    </row>
    <row r="11692" spans="1:4">
      <c r="A11692" s="401"/>
      <c r="B11692" s="401"/>
      <c r="C11692" s="402"/>
      <c r="D11692" s="403"/>
    </row>
    <row r="11693" spans="1:4">
      <c r="A11693" s="401"/>
      <c r="B11693" s="401"/>
      <c r="C11693" s="402"/>
      <c r="D11693" s="403"/>
    </row>
    <row r="11694" spans="1:4">
      <c r="A11694" s="401"/>
      <c r="B11694" s="401"/>
      <c r="C11694" s="402"/>
      <c r="D11694" s="403"/>
    </row>
    <row r="11695" spans="1:4">
      <c r="A11695" s="401"/>
      <c r="B11695" s="401"/>
      <c r="C11695" s="402"/>
      <c r="D11695" s="403"/>
    </row>
    <row r="11696" spans="1:4">
      <c r="A11696" s="401"/>
      <c r="B11696" s="401"/>
      <c r="C11696" s="402"/>
      <c r="D11696" s="403"/>
    </row>
    <row r="11697" spans="1:4">
      <c r="A11697" s="401"/>
      <c r="B11697" s="401"/>
      <c r="C11697" s="402"/>
      <c r="D11697" s="403"/>
    </row>
    <row r="11698" spans="1:4">
      <c r="A11698" s="401"/>
      <c r="B11698" s="401"/>
      <c r="C11698" s="402"/>
      <c r="D11698" s="403"/>
    </row>
    <row r="11699" spans="1:4">
      <c r="A11699" s="401"/>
      <c r="B11699" s="401"/>
      <c r="C11699" s="402"/>
      <c r="D11699" s="403"/>
    </row>
    <row r="11700" spans="1:4">
      <c r="A11700" s="401"/>
      <c r="B11700" s="401"/>
      <c r="C11700" s="402"/>
      <c r="D11700" s="403"/>
    </row>
    <row r="11701" spans="1:4">
      <c r="A11701" s="401"/>
      <c r="B11701" s="401"/>
      <c r="C11701" s="402"/>
      <c r="D11701" s="403"/>
    </row>
    <row r="11702" spans="1:4">
      <c r="A11702" s="401"/>
      <c r="B11702" s="401"/>
      <c r="C11702" s="402"/>
      <c r="D11702" s="403"/>
    </row>
    <row r="11703" spans="1:4">
      <c r="A11703" s="401"/>
      <c r="B11703" s="401"/>
      <c r="C11703" s="402"/>
      <c r="D11703" s="403"/>
    </row>
    <row r="11704" spans="1:4">
      <c r="A11704" s="401"/>
      <c r="B11704" s="401"/>
      <c r="C11704" s="402"/>
      <c r="D11704" s="403"/>
    </row>
    <row r="11705" spans="1:4">
      <c r="A11705" s="401"/>
      <c r="B11705" s="401"/>
      <c r="C11705" s="402"/>
      <c r="D11705" s="403"/>
    </row>
    <row r="11706" spans="1:4">
      <c r="A11706" s="401"/>
      <c r="B11706" s="401"/>
      <c r="C11706" s="402"/>
      <c r="D11706" s="403"/>
    </row>
    <row r="11707" spans="1:4">
      <c r="A11707" s="401"/>
      <c r="B11707" s="401"/>
      <c r="C11707" s="402"/>
      <c r="D11707" s="403"/>
    </row>
    <row r="11708" spans="1:4">
      <c r="A11708" s="401"/>
      <c r="B11708" s="401"/>
      <c r="C11708" s="402"/>
      <c r="D11708" s="403"/>
    </row>
    <row r="11709" spans="1:4">
      <c r="A11709" s="401"/>
      <c r="B11709" s="401"/>
      <c r="C11709" s="402"/>
      <c r="D11709" s="403"/>
    </row>
    <row r="11710" spans="1:4">
      <c r="A11710" s="401"/>
      <c r="B11710" s="401"/>
      <c r="C11710" s="402"/>
      <c r="D11710" s="403"/>
    </row>
    <row r="11711" spans="1:4">
      <c r="A11711" s="401"/>
      <c r="B11711" s="401"/>
      <c r="C11711" s="402"/>
      <c r="D11711" s="403"/>
    </row>
    <row r="11712" spans="1:4">
      <c r="A11712" s="401"/>
      <c r="B11712" s="401"/>
      <c r="C11712" s="402"/>
      <c r="D11712" s="403"/>
    </row>
    <row r="11713" spans="1:4">
      <c r="A11713" s="401"/>
      <c r="B11713" s="401"/>
      <c r="C11713" s="402"/>
      <c r="D11713" s="403"/>
    </row>
    <row r="11714" spans="1:4">
      <c r="A11714" s="401"/>
      <c r="B11714" s="401"/>
      <c r="C11714" s="402"/>
      <c r="D11714" s="403"/>
    </row>
    <row r="11715" spans="1:4">
      <c r="A11715" s="401"/>
      <c r="B11715" s="401"/>
      <c r="C11715" s="402"/>
      <c r="D11715" s="403"/>
    </row>
    <row r="11716" spans="1:4">
      <c r="A11716" s="401"/>
      <c r="B11716" s="401"/>
      <c r="C11716" s="402"/>
      <c r="D11716" s="403"/>
    </row>
    <row r="11717" spans="1:4">
      <c r="A11717" s="401"/>
      <c r="B11717" s="401"/>
      <c r="C11717" s="402"/>
      <c r="D11717" s="403"/>
    </row>
    <row r="11718" spans="1:4">
      <c r="A11718" s="401"/>
      <c r="B11718" s="401"/>
      <c r="C11718" s="402"/>
      <c r="D11718" s="403"/>
    </row>
    <row r="11719" spans="1:4">
      <c r="A11719" s="401"/>
      <c r="B11719" s="401"/>
      <c r="C11719" s="402"/>
      <c r="D11719" s="403"/>
    </row>
    <row r="11720" spans="1:4">
      <c r="A11720" s="401"/>
      <c r="B11720" s="401"/>
      <c r="C11720" s="402"/>
      <c r="D11720" s="403"/>
    </row>
    <row r="11721" spans="1:4">
      <c r="A11721" s="401"/>
      <c r="B11721" s="401"/>
      <c r="C11721" s="402"/>
      <c r="D11721" s="403"/>
    </row>
    <row r="11722" spans="1:4">
      <c r="A11722" s="401"/>
      <c r="B11722" s="401"/>
      <c r="C11722" s="402"/>
      <c r="D11722" s="403"/>
    </row>
    <row r="11723" spans="1:4">
      <c r="A11723" s="401"/>
      <c r="B11723" s="401"/>
      <c r="C11723" s="402"/>
      <c r="D11723" s="403"/>
    </row>
    <row r="11724" spans="1:4">
      <c r="A11724" s="401"/>
      <c r="B11724" s="401"/>
      <c r="C11724" s="402"/>
      <c r="D11724" s="403"/>
    </row>
    <row r="11725" spans="1:4">
      <c r="A11725" s="401"/>
      <c r="B11725" s="401"/>
      <c r="C11725" s="402"/>
      <c r="D11725" s="403"/>
    </row>
    <row r="11726" spans="1:4">
      <c r="A11726" s="401"/>
      <c r="B11726" s="401"/>
      <c r="C11726" s="402"/>
      <c r="D11726" s="403"/>
    </row>
    <row r="11727" spans="1:4">
      <c r="A11727" s="401"/>
      <c r="B11727" s="401"/>
      <c r="C11727" s="402"/>
      <c r="D11727" s="403"/>
    </row>
    <row r="11728" spans="1:4">
      <c r="A11728" s="401"/>
      <c r="B11728" s="401"/>
      <c r="C11728" s="402"/>
      <c r="D11728" s="403"/>
    </row>
    <row r="11729" spans="1:4">
      <c r="A11729" s="401"/>
      <c r="B11729" s="401"/>
      <c r="C11729" s="402"/>
      <c r="D11729" s="404"/>
    </row>
    <row r="11730" spans="1:4">
      <c r="A11730" s="401"/>
      <c r="B11730" s="401"/>
      <c r="C11730" s="402"/>
      <c r="D11730" s="403"/>
    </row>
    <row r="11731" spans="1:4">
      <c r="A11731" s="401"/>
      <c r="B11731" s="401"/>
      <c r="C11731" s="402"/>
      <c r="D11731" s="403"/>
    </row>
    <row r="11732" spans="1:4">
      <c r="A11732" s="401"/>
      <c r="B11732" s="401"/>
      <c r="C11732" s="402"/>
      <c r="D11732" s="403"/>
    </row>
    <row r="11733" spans="1:4">
      <c r="A11733" s="401"/>
      <c r="B11733" s="401"/>
      <c r="C11733" s="402"/>
      <c r="D11733" s="403"/>
    </row>
    <row r="11734" spans="1:4">
      <c r="A11734" s="401"/>
      <c r="B11734" s="401"/>
      <c r="C11734" s="402"/>
      <c r="D11734" s="403"/>
    </row>
    <row r="11735" spans="1:4">
      <c r="A11735" s="401"/>
      <c r="B11735" s="401"/>
      <c r="C11735" s="402"/>
      <c r="D11735" s="403"/>
    </row>
    <row r="11736" spans="1:4">
      <c r="A11736" s="401"/>
      <c r="B11736" s="401"/>
      <c r="C11736" s="402"/>
      <c r="D11736" s="403"/>
    </row>
    <row r="11737" spans="1:4">
      <c r="A11737" s="401"/>
      <c r="B11737" s="401"/>
      <c r="C11737" s="402"/>
      <c r="D11737" s="403"/>
    </row>
    <row r="11738" spans="1:4">
      <c r="A11738" s="401"/>
      <c r="B11738" s="401"/>
      <c r="C11738" s="402"/>
      <c r="D11738" s="403"/>
    </row>
    <row r="11739" spans="1:4">
      <c r="A11739" s="401"/>
      <c r="B11739" s="401"/>
      <c r="C11739" s="402"/>
      <c r="D11739" s="403"/>
    </row>
    <row r="11740" spans="1:4">
      <c r="A11740" s="401"/>
      <c r="B11740" s="401"/>
      <c r="C11740" s="402"/>
      <c r="D11740" s="403"/>
    </row>
    <row r="11741" spans="1:4">
      <c r="A11741" s="401"/>
      <c r="B11741" s="401"/>
      <c r="C11741" s="402"/>
      <c r="D11741" s="403"/>
    </row>
    <row r="11742" spans="1:4">
      <c r="A11742" s="401"/>
      <c r="B11742" s="401"/>
      <c r="C11742" s="402"/>
      <c r="D11742" s="404"/>
    </row>
    <row r="11743" spans="1:4">
      <c r="A11743" s="401"/>
      <c r="B11743" s="401"/>
      <c r="C11743" s="402"/>
      <c r="D11743" s="404"/>
    </row>
    <row r="11744" spans="1:4">
      <c r="A11744" s="401"/>
      <c r="B11744" s="401"/>
      <c r="C11744" s="402"/>
      <c r="D11744" s="404"/>
    </row>
    <row r="11745" spans="1:4">
      <c r="A11745" s="401"/>
      <c r="B11745" s="401"/>
      <c r="C11745" s="402"/>
      <c r="D11745" s="404"/>
    </row>
    <row r="11746" spans="1:4">
      <c r="A11746" s="401"/>
      <c r="B11746" s="401"/>
      <c r="C11746" s="402"/>
      <c r="D11746" s="404"/>
    </row>
    <row r="11747" spans="1:4">
      <c r="A11747" s="401"/>
      <c r="B11747" s="401"/>
      <c r="C11747" s="402"/>
      <c r="D11747" s="404"/>
    </row>
    <row r="11748" spans="1:4">
      <c r="A11748" s="401"/>
      <c r="B11748" s="401"/>
      <c r="C11748" s="402"/>
      <c r="D11748" s="404"/>
    </row>
    <row r="11749" spans="1:4">
      <c r="A11749" s="401"/>
      <c r="B11749" s="401"/>
      <c r="C11749" s="402"/>
      <c r="D11749" s="404"/>
    </row>
    <row r="11750" spans="1:4">
      <c r="A11750" s="401"/>
      <c r="B11750" s="401"/>
      <c r="C11750" s="402"/>
      <c r="D11750" s="404"/>
    </row>
    <row r="11751" spans="1:4">
      <c r="A11751" s="401"/>
      <c r="B11751" s="401"/>
      <c r="C11751" s="402"/>
      <c r="D11751" s="403"/>
    </row>
    <row r="11752" spans="1:4">
      <c r="A11752" s="401"/>
      <c r="B11752" s="401"/>
      <c r="C11752" s="402"/>
      <c r="D11752" s="404"/>
    </row>
    <row r="11753" spans="1:4">
      <c r="A11753" s="401"/>
      <c r="B11753" s="401"/>
      <c r="C11753" s="402"/>
      <c r="D11753" s="403"/>
    </row>
    <row r="11754" spans="1:4">
      <c r="A11754" s="401"/>
      <c r="B11754" s="401"/>
      <c r="C11754" s="402"/>
      <c r="D11754" s="403"/>
    </row>
    <row r="11755" spans="1:4">
      <c r="A11755" s="401"/>
      <c r="B11755" s="401"/>
      <c r="C11755" s="402"/>
      <c r="D11755" s="404"/>
    </row>
    <row r="11756" spans="1:4">
      <c r="A11756" s="401"/>
      <c r="B11756" s="401"/>
      <c r="C11756" s="402"/>
      <c r="D11756" s="404"/>
    </row>
    <row r="11757" spans="1:4">
      <c r="A11757" s="401"/>
      <c r="B11757" s="401"/>
      <c r="C11757" s="402"/>
      <c r="D11757" s="403"/>
    </row>
    <row r="11758" spans="1:4">
      <c r="A11758" s="401"/>
      <c r="B11758" s="401"/>
      <c r="C11758" s="402"/>
      <c r="D11758" s="403"/>
    </row>
    <row r="11759" spans="1:4">
      <c r="A11759" s="401"/>
      <c r="B11759" s="401"/>
      <c r="C11759" s="402"/>
      <c r="D11759" s="403"/>
    </row>
    <row r="11760" spans="1:4">
      <c r="A11760" s="401"/>
      <c r="B11760" s="401"/>
      <c r="C11760" s="402"/>
      <c r="D11760" s="403"/>
    </row>
    <row r="11761" spans="1:4">
      <c r="A11761" s="401"/>
      <c r="B11761" s="401"/>
      <c r="C11761" s="402"/>
      <c r="D11761" s="403"/>
    </row>
    <row r="11762" spans="1:4">
      <c r="A11762" s="401"/>
      <c r="B11762" s="401"/>
      <c r="C11762" s="402"/>
      <c r="D11762" s="403"/>
    </row>
    <row r="11763" spans="1:4">
      <c r="A11763" s="401"/>
      <c r="B11763" s="401"/>
      <c r="C11763" s="402"/>
      <c r="D11763" s="403"/>
    </row>
    <row r="11764" spans="1:4">
      <c r="A11764" s="401"/>
      <c r="B11764" s="401"/>
      <c r="C11764" s="402"/>
      <c r="D11764" s="403"/>
    </row>
    <row r="11765" spans="1:4">
      <c r="A11765" s="401"/>
      <c r="B11765" s="401"/>
      <c r="C11765" s="402"/>
      <c r="D11765" s="403"/>
    </row>
    <row r="11766" spans="1:4">
      <c r="A11766" s="401"/>
      <c r="B11766" s="401"/>
      <c r="C11766" s="402"/>
      <c r="D11766" s="403"/>
    </row>
    <row r="11767" spans="1:4">
      <c r="A11767" s="401"/>
      <c r="B11767" s="401"/>
      <c r="C11767" s="402"/>
      <c r="D11767" s="403"/>
    </row>
    <row r="11768" spans="1:4">
      <c r="A11768" s="401"/>
      <c r="B11768" s="401"/>
      <c r="C11768" s="402"/>
      <c r="D11768" s="403"/>
    </row>
    <row r="11769" spans="1:4">
      <c r="A11769" s="401"/>
      <c r="B11769" s="401"/>
      <c r="C11769" s="402"/>
      <c r="D11769" s="403"/>
    </row>
    <row r="11770" spans="1:4">
      <c r="A11770" s="401"/>
      <c r="B11770" s="401"/>
      <c r="C11770" s="402"/>
      <c r="D11770" s="403"/>
    </row>
    <row r="11771" spans="1:4">
      <c r="A11771" s="401"/>
      <c r="B11771" s="401"/>
      <c r="C11771" s="402"/>
      <c r="D11771" s="403"/>
    </row>
    <row r="11772" spans="1:4">
      <c r="A11772" s="401"/>
      <c r="B11772" s="401"/>
      <c r="C11772" s="402"/>
      <c r="D11772" s="403"/>
    </row>
    <row r="11773" spans="1:4">
      <c r="A11773" s="401"/>
      <c r="B11773" s="401"/>
      <c r="C11773" s="402"/>
      <c r="D11773" s="403"/>
    </row>
    <row r="11774" spans="1:4">
      <c r="A11774" s="401"/>
      <c r="B11774" s="401"/>
      <c r="C11774" s="402"/>
      <c r="D11774" s="403"/>
    </row>
    <row r="11775" spans="1:4">
      <c r="A11775" s="401"/>
      <c r="B11775" s="401"/>
      <c r="C11775" s="402"/>
      <c r="D11775" s="403"/>
    </row>
    <row r="11776" spans="1:4">
      <c r="A11776" s="401"/>
      <c r="B11776" s="401"/>
      <c r="C11776" s="402"/>
      <c r="D11776" s="403"/>
    </row>
    <row r="11777" spans="1:4">
      <c r="A11777" s="401"/>
      <c r="B11777" s="401"/>
      <c r="C11777" s="402"/>
      <c r="D11777" s="403"/>
    </row>
    <row r="11778" spans="1:4">
      <c r="A11778" s="401"/>
      <c r="B11778" s="401"/>
      <c r="C11778" s="402"/>
      <c r="D11778" s="403"/>
    </row>
    <row r="11779" spans="1:4">
      <c r="A11779" s="401"/>
      <c r="B11779" s="401"/>
      <c r="C11779" s="402"/>
      <c r="D11779" s="403"/>
    </row>
    <row r="11780" spans="1:4">
      <c r="A11780" s="401"/>
      <c r="B11780" s="401"/>
      <c r="C11780" s="402"/>
      <c r="D11780" s="403"/>
    </row>
    <row r="11781" spans="1:4">
      <c r="A11781" s="401"/>
      <c r="B11781" s="401"/>
      <c r="C11781" s="402"/>
      <c r="D11781" s="403"/>
    </row>
    <row r="11782" spans="1:4">
      <c r="A11782" s="401"/>
      <c r="B11782" s="401"/>
      <c r="C11782" s="402"/>
      <c r="D11782" s="403"/>
    </row>
    <row r="11783" spans="1:4">
      <c r="A11783" s="401"/>
      <c r="B11783" s="401"/>
      <c r="C11783" s="402"/>
      <c r="D11783" s="403"/>
    </row>
    <row r="11784" spans="1:4">
      <c r="A11784" s="401"/>
      <c r="B11784" s="401"/>
      <c r="C11784" s="402"/>
      <c r="D11784" s="403"/>
    </row>
    <row r="11785" spans="1:4">
      <c r="A11785" s="401"/>
      <c r="B11785" s="401"/>
      <c r="C11785" s="402"/>
      <c r="D11785" s="403"/>
    </row>
    <row r="11786" spans="1:4">
      <c r="A11786" s="401"/>
      <c r="B11786" s="401"/>
      <c r="C11786" s="402"/>
      <c r="D11786" s="403"/>
    </row>
    <row r="11787" spans="1:4">
      <c r="A11787" s="401"/>
      <c r="B11787" s="401"/>
      <c r="C11787" s="402"/>
      <c r="D11787" s="403"/>
    </row>
    <row r="11788" spans="1:4">
      <c r="A11788" s="401"/>
      <c r="B11788" s="401"/>
      <c r="C11788" s="402"/>
      <c r="D11788" s="404"/>
    </row>
    <row r="11789" spans="1:4">
      <c r="A11789" s="401"/>
      <c r="B11789" s="401"/>
      <c r="C11789" s="402"/>
      <c r="D11789" s="403"/>
    </row>
    <row r="11790" spans="1:4">
      <c r="A11790" s="401"/>
      <c r="B11790" s="401"/>
      <c r="C11790" s="402"/>
      <c r="D11790" s="403"/>
    </row>
    <row r="11791" spans="1:4">
      <c r="A11791" s="401"/>
      <c r="B11791" s="401"/>
      <c r="C11791" s="402"/>
      <c r="D11791" s="403"/>
    </row>
    <row r="11792" spans="1:4">
      <c r="A11792" s="206"/>
      <c r="B11792" s="205"/>
      <c r="C11792" s="206"/>
      <c r="D11792" s="208"/>
    </row>
    <row r="11793" spans="1:4">
      <c r="A11793" s="206"/>
      <c r="B11793" s="205"/>
      <c r="C11793" s="206"/>
      <c r="D11793" s="208"/>
    </row>
    <row r="11794" spans="1:4">
      <c r="A11794" s="206"/>
      <c r="B11794" s="205"/>
      <c r="C11794" s="206"/>
      <c r="D11794" s="207"/>
    </row>
    <row r="11795" spans="1:4">
      <c r="A11795" s="206"/>
      <c r="B11795" s="205"/>
      <c r="C11795" s="206"/>
      <c r="D11795" s="208"/>
    </row>
    <row r="11796" spans="1:4">
      <c r="A11796" s="206"/>
      <c r="B11796" s="205"/>
      <c r="C11796" s="206"/>
      <c r="D11796" s="208"/>
    </row>
    <row r="11797" spans="1:4">
      <c r="A11797" s="206"/>
      <c r="B11797" s="205"/>
      <c r="C11797" s="206"/>
      <c r="D11797" s="208"/>
    </row>
    <row r="11798" spans="1:4" ht="13.5">
      <c r="A11798" s="201"/>
      <c r="B11798" s="202"/>
      <c r="C11798" s="201"/>
      <c r="D11798" s="201"/>
    </row>
    <row r="11799" spans="1:4" ht="13.5">
      <c r="A11799" s="201"/>
      <c r="B11799" s="202"/>
      <c r="C11799" s="201"/>
      <c r="D11799" s="201"/>
    </row>
    <row r="11800" spans="1:4" ht="13.5">
      <c r="A11800" s="201"/>
      <c r="B11800" s="202"/>
      <c r="C11800" s="201"/>
      <c r="D11800" s="201"/>
    </row>
    <row r="11801" spans="1:4" ht="13.5">
      <c r="A11801" s="201"/>
      <c r="B11801" s="202"/>
      <c r="C11801" s="201"/>
      <c r="D11801" s="201"/>
    </row>
    <row r="11802" spans="1:4" ht="13.5">
      <c r="A11802" s="201"/>
      <c r="B11802" s="202"/>
      <c r="C11802" s="201"/>
      <c r="D11802" s="201"/>
    </row>
    <row r="11803" spans="1:4" ht="13.5">
      <c r="A11803" s="201"/>
      <c r="B11803" s="202"/>
      <c r="C11803" s="201"/>
      <c r="D11803" s="201"/>
    </row>
    <row r="11804" spans="1:4" ht="13.5">
      <c r="A11804" s="201"/>
      <c r="B11804" s="202"/>
      <c r="C11804" s="201"/>
      <c r="D11804" s="201"/>
    </row>
    <row r="11805" spans="1:4" ht="13.5">
      <c r="A11805" s="201"/>
      <c r="B11805" s="202"/>
      <c r="C11805" s="201"/>
      <c r="D11805" s="201"/>
    </row>
    <row r="11806" spans="1:4" ht="13.5">
      <c r="A11806" s="201"/>
      <c r="B11806" s="202"/>
      <c r="C11806" s="201"/>
      <c r="D11806" s="201"/>
    </row>
    <row r="11807" spans="1:4" ht="13.5">
      <c r="A11807" s="201"/>
      <c r="B11807" s="202"/>
      <c r="C11807" s="201"/>
      <c r="D11807" s="201"/>
    </row>
    <row r="11808" spans="1:4" ht="13.5">
      <c r="A11808" s="201"/>
      <c r="B11808" s="202"/>
      <c r="C11808" s="201"/>
      <c r="D11808" s="201"/>
    </row>
    <row r="11809" spans="1:4" ht="13.5">
      <c r="A11809" s="201"/>
      <c r="B11809" s="202"/>
      <c r="C11809" s="201"/>
      <c r="D11809" s="201"/>
    </row>
    <row r="11810" spans="1:4" ht="13.5">
      <c r="A11810" s="201"/>
      <c r="B11810" s="202"/>
      <c r="C11810" s="201"/>
      <c r="D11810" s="201"/>
    </row>
    <row r="11811" spans="1:4" ht="13.5">
      <c r="A11811" s="201"/>
      <c r="B11811" s="202"/>
      <c r="C11811" s="201"/>
      <c r="D11811" s="201"/>
    </row>
    <row r="11812" spans="1:4" ht="13.5">
      <c r="A11812" s="201"/>
      <c r="B11812" s="203"/>
      <c r="C11812" s="201"/>
      <c r="D11812" s="201"/>
    </row>
    <row r="11813" spans="1:4" ht="13.5">
      <c r="A11813" s="201"/>
      <c r="B11813" s="202"/>
      <c r="C11813" s="201"/>
      <c r="D11813" s="201"/>
    </row>
    <row r="11814" spans="1:4" ht="13.5">
      <c r="A11814" s="201"/>
      <c r="B11814" s="202"/>
      <c r="C11814" s="201"/>
      <c r="D11814" s="201"/>
    </row>
    <row r="11815" spans="1:4">
      <c r="A11815" s="204"/>
      <c r="B11815" s="205"/>
      <c r="C11815" s="206"/>
      <c r="D11815" s="207"/>
    </row>
    <row r="11816" spans="1:4">
      <c r="A11816" s="204"/>
      <c r="B11816" s="205"/>
      <c r="C11816" s="206"/>
      <c r="D11816" s="208"/>
    </row>
    <row r="11817" spans="1:4">
      <c r="A11817" s="204"/>
      <c r="B11817" s="205"/>
      <c r="C11817" s="206"/>
      <c r="D11817" s="208"/>
    </row>
    <row r="11818" spans="1:4">
      <c r="A11818" s="204"/>
      <c r="B11818" s="205"/>
      <c r="C11818" s="206"/>
      <c r="D11818" s="208"/>
    </row>
    <row r="11819" spans="1:4">
      <c r="A11819" s="204"/>
      <c r="B11819" s="205"/>
      <c r="C11819" s="206"/>
      <c r="D11819" s="208"/>
    </row>
    <row r="11820" spans="1:4">
      <c r="A11820" s="204"/>
      <c r="B11820" s="205"/>
      <c r="C11820" s="206"/>
      <c r="D11820" s="208"/>
    </row>
    <row r="11821" spans="1:4">
      <c r="A11821" s="204"/>
      <c r="B11821" s="205"/>
      <c r="C11821" s="206"/>
      <c r="D11821" s="208"/>
    </row>
    <row r="11822" spans="1:4">
      <c r="A11822" s="204"/>
      <c r="B11822" s="205"/>
      <c r="C11822" s="206"/>
      <c r="D11822" s="208"/>
    </row>
    <row r="11823" spans="1:4">
      <c r="A11823" s="204"/>
      <c r="B11823" s="205"/>
      <c r="C11823" s="206"/>
      <c r="D11823" s="208"/>
    </row>
    <row r="11824" spans="1:4">
      <c r="A11824" s="204"/>
      <c r="B11824" s="205"/>
      <c r="C11824" s="206"/>
      <c r="D11824" s="207"/>
    </row>
    <row r="11825" spans="1:4">
      <c r="A11825" s="204"/>
      <c r="B11825" s="205"/>
      <c r="C11825" s="206"/>
      <c r="D11825" s="208"/>
    </row>
    <row r="11826" spans="1:4">
      <c r="A11826" s="204"/>
      <c r="B11826" s="205"/>
      <c r="C11826" s="206"/>
      <c r="D11826" s="207"/>
    </row>
    <row r="11827" spans="1:4">
      <c r="A11827" s="204"/>
      <c r="B11827" s="205"/>
      <c r="C11827" s="206"/>
      <c r="D11827" s="207"/>
    </row>
    <row r="11828" spans="1:4">
      <c r="A11828" s="204"/>
      <c r="B11828" s="205"/>
      <c r="C11828" s="206"/>
      <c r="D11828" s="208"/>
    </row>
    <row r="11829" spans="1:4">
      <c r="A11829" s="204"/>
      <c r="B11829" s="205"/>
      <c r="C11829" s="206"/>
      <c r="D11829" s="208"/>
    </row>
    <row r="11830" spans="1:4">
      <c r="A11830" s="204"/>
      <c r="B11830" s="205"/>
      <c r="C11830" s="206"/>
      <c r="D11830" s="208"/>
    </row>
    <row r="11831" spans="1:4">
      <c r="A11831" s="204"/>
      <c r="B11831" s="205"/>
      <c r="C11831" s="206"/>
      <c r="D11831" s="208"/>
    </row>
    <row r="11832" spans="1:4">
      <c r="A11832" s="204"/>
      <c r="B11832" s="205"/>
      <c r="C11832" s="206"/>
      <c r="D11832" s="208"/>
    </row>
    <row r="11833" spans="1:4">
      <c r="A11833" s="204"/>
      <c r="B11833" s="205"/>
      <c r="C11833" s="206"/>
      <c r="D11833" s="208"/>
    </row>
    <row r="11834" spans="1:4">
      <c r="A11834" s="204"/>
      <c r="B11834" s="205"/>
      <c r="C11834" s="206"/>
      <c r="D11834" s="208"/>
    </row>
    <row r="11835" spans="1:4">
      <c r="A11835" s="204"/>
      <c r="B11835" s="205"/>
      <c r="C11835" s="206"/>
      <c r="D11835" s="208"/>
    </row>
    <row r="11836" spans="1:4">
      <c r="A11836" s="204"/>
      <c r="B11836" s="205"/>
      <c r="C11836" s="206"/>
      <c r="D11836" s="208"/>
    </row>
    <row r="11837" spans="1:4">
      <c r="A11837" s="204"/>
      <c r="B11837" s="205"/>
      <c r="C11837" s="206"/>
      <c r="D11837" s="208"/>
    </row>
    <row r="11838" spans="1:4">
      <c r="A11838" s="204"/>
      <c r="B11838" s="205"/>
      <c r="C11838" s="206"/>
      <c r="D11838" s="208"/>
    </row>
    <row r="11839" spans="1:4">
      <c r="A11839" s="204"/>
      <c r="B11839" s="205"/>
      <c r="C11839" s="206"/>
      <c r="D11839" s="208"/>
    </row>
    <row r="11840" spans="1:4">
      <c r="A11840" s="204"/>
      <c r="B11840" s="205"/>
      <c r="C11840" s="206"/>
      <c r="D11840" s="208"/>
    </row>
    <row r="11841" spans="1:4">
      <c r="A11841" s="204"/>
      <c r="B11841" s="205"/>
      <c r="C11841" s="206"/>
      <c r="D11841" s="208"/>
    </row>
    <row r="11842" spans="1:4">
      <c r="A11842" s="204"/>
      <c r="B11842" s="205"/>
      <c r="C11842" s="206"/>
      <c r="D11842" s="208"/>
    </row>
    <row r="11843" spans="1:4">
      <c r="A11843" s="204"/>
      <c r="B11843" s="205"/>
      <c r="C11843" s="206"/>
      <c r="D11843" s="208"/>
    </row>
    <row r="11844" spans="1:4">
      <c r="A11844" s="204"/>
      <c r="B11844" s="205"/>
      <c r="C11844" s="206"/>
      <c r="D11844" s="208"/>
    </row>
    <row r="11845" spans="1:4">
      <c r="A11845" s="204"/>
      <c r="B11845" s="205"/>
      <c r="C11845" s="206"/>
      <c r="D11845" s="208"/>
    </row>
    <row r="11846" spans="1:4">
      <c r="A11846" s="204"/>
      <c r="B11846" s="205"/>
      <c r="C11846" s="206"/>
      <c r="D11846" s="208"/>
    </row>
    <row r="11847" spans="1:4">
      <c r="A11847" s="204"/>
      <c r="B11847" s="205"/>
      <c r="C11847" s="206"/>
      <c r="D11847" s="208"/>
    </row>
    <row r="11848" spans="1:4">
      <c r="A11848" s="204"/>
      <c r="B11848" s="205"/>
      <c r="C11848" s="206"/>
      <c r="D11848" s="208"/>
    </row>
    <row r="11849" spans="1:4">
      <c r="A11849" s="204"/>
      <c r="B11849" s="205"/>
      <c r="C11849" s="206"/>
      <c r="D11849" s="208"/>
    </row>
    <row r="11850" spans="1:4">
      <c r="A11850" s="204"/>
      <c r="B11850" s="205"/>
      <c r="C11850" s="206"/>
      <c r="D11850" s="208"/>
    </row>
    <row r="11851" spans="1:4">
      <c r="A11851" s="204"/>
      <c r="B11851" s="205"/>
      <c r="C11851" s="206"/>
      <c r="D11851" s="208"/>
    </row>
    <row r="11852" spans="1:4">
      <c r="A11852" s="204"/>
      <c r="B11852" s="205"/>
      <c r="C11852" s="206"/>
      <c r="D11852" s="208"/>
    </row>
    <row r="11853" spans="1:4">
      <c r="A11853" s="204"/>
      <c r="B11853" s="205"/>
      <c r="C11853" s="206"/>
      <c r="D11853" s="208"/>
    </row>
    <row r="11854" spans="1:4">
      <c r="A11854" s="204"/>
      <c r="B11854" s="205"/>
      <c r="C11854" s="206"/>
      <c r="D11854" s="208"/>
    </row>
    <row r="11855" spans="1:4">
      <c r="A11855" s="204"/>
      <c r="B11855" s="205"/>
      <c r="C11855" s="206"/>
      <c r="D11855" s="208"/>
    </row>
    <row r="11856" spans="1:4">
      <c r="A11856" s="204"/>
      <c r="B11856" s="205"/>
      <c r="C11856" s="206"/>
      <c r="D11856" s="208"/>
    </row>
    <row r="11857" spans="1:4">
      <c r="A11857" s="204"/>
      <c r="B11857" s="205"/>
      <c r="C11857" s="206"/>
      <c r="D11857" s="208"/>
    </row>
    <row r="11858" spans="1:4">
      <c r="A11858" s="204"/>
      <c r="B11858" s="205"/>
      <c r="C11858" s="206"/>
      <c r="D11858" s="208"/>
    </row>
    <row r="11859" spans="1:4">
      <c r="A11859" s="204"/>
      <c r="B11859" s="205"/>
      <c r="C11859" s="206"/>
      <c r="D11859" s="208"/>
    </row>
    <row r="11860" spans="1:4">
      <c r="A11860" s="204"/>
      <c r="B11860" s="205"/>
      <c r="C11860" s="206"/>
      <c r="D11860" s="208"/>
    </row>
    <row r="11861" spans="1:4">
      <c r="A11861" s="204"/>
      <c r="B11861" s="205"/>
      <c r="C11861" s="206"/>
      <c r="D11861" s="208"/>
    </row>
    <row r="11862" spans="1:4">
      <c r="A11862" s="204"/>
      <c r="B11862" s="205"/>
      <c r="C11862" s="206"/>
      <c r="D11862" s="208"/>
    </row>
    <row r="11863" spans="1:4">
      <c r="A11863" s="204"/>
      <c r="B11863" s="205"/>
      <c r="C11863" s="206"/>
      <c r="D11863" s="208"/>
    </row>
    <row r="11864" spans="1:4">
      <c r="A11864" s="204"/>
      <c r="B11864" s="205"/>
      <c r="C11864" s="206"/>
      <c r="D11864" s="208"/>
    </row>
    <row r="11865" spans="1:4">
      <c r="A11865" s="204"/>
      <c r="B11865" s="205"/>
      <c r="C11865" s="206"/>
      <c r="D11865" s="208"/>
    </row>
    <row r="11866" spans="1:4">
      <c r="A11866" s="204"/>
      <c r="B11866" s="205"/>
      <c r="C11866" s="206"/>
      <c r="D11866" s="208"/>
    </row>
    <row r="11867" spans="1:4">
      <c r="A11867" s="204"/>
      <c r="B11867" s="205"/>
      <c r="C11867" s="206"/>
      <c r="D11867" s="208"/>
    </row>
    <row r="11868" spans="1:4">
      <c r="A11868" s="204"/>
      <c r="B11868" s="205"/>
      <c r="C11868" s="206"/>
      <c r="D11868" s="208"/>
    </row>
    <row r="11869" spans="1:4">
      <c r="A11869" s="204"/>
      <c r="B11869" s="205"/>
      <c r="C11869" s="206"/>
      <c r="D11869" s="208"/>
    </row>
    <row r="11870" spans="1:4">
      <c r="A11870" s="204"/>
      <c r="B11870" s="205"/>
      <c r="C11870" s="206"/>
      <c r="D11870" s="208"/>
    </row>
    <row r="11871" spans="1:4">
      <c r="A11871" s="204"/>
      <c r="B11871" s="205"/>
      <c r="C11871" s="206"/>
      <c r="D11871" s="208"/>
    </row>
    <row r="11872" spans="1:4">
      <c r="A11872" s="204"/>
      <c r="B11872" s="205"/>
      <c r="C11872" s="206"/>
      <c r="D11872" s="208"/>
    </row>
    <row r="11873" spans="1:4">
      <c r="A11873" s="204"/>
      <c r="B11873" s="205"/>
      <c r="C11873" s="206"/>
      <c r="D11873" s="208"/>
    </row>
    <row r="11874" spans="1:4">
      <c r="A11874" s="204"/>
      <c r="B11874" s="205"/>
      <c r="C11874" s="206"/>
      <c r="D11874" s="208"/>
    </row>
    <row r="11875" spans="1:4">
      <c r="A11875" s="204"/>
      <c r="B11875" s="205"/>
      <c r="C11875" s="206"/>
      <c r="D11875" s="208"/>
    </row>
    <row r="11876" spans="1:4">
      <c r="A11876" s="204"/>
      <c r="B11876" s="205"/>
      <c r="C11876" s="206"/>
      <c r="D11876" s="208"/>
    </row>
    <row r="11877" spans="1:4">
      <c r="A11877" s="204"/>
      <c r="B11877" s="205"/>
      <c r="C11877" s="206"/>
      <c r="D11877" s="208"/>
    </row>
    <row r="11878" spans="1:4">
      <c r="A11878" s="204"/>
      <c r="B11878" s="205"/>
      <c r="C11878" s="206"/>
      <c r="D11878" s="208"/>
    </row>
    <row r="11879" spans="1:4">
      <c r="A11879" s="204"/>
      <c r="B11879" s="205"/>
      <c r="C11879" s="206"/>
      <c r="D11879" s="208"/>
    </row>
    <row r="11880" spans="1:4">
      <c r="A11880" s="204"/>
      <c r="B11880" s="205"/>
      <c r="C11880" s="206"/>
      <c r="D11880" s="208"/>
    </row>
    <row r="11881" spans="1:4">
      <c r="A11881" s="204"/>
      <c r="B11881" s="205"/>
      <c r="C11881" s="206"/>
      <c r="D11881" s="208"/>
    </row>
    <row r="11882" spans="1:4">
      <c r="A11882" s="204"/>
      <c r="B11882" s="205"/>
      <c r="C11882" s="206"/>
      <c r="D11882" s="208"/>
    </row>
    <row r="11883" spans="1:4">
      <c r="A11883" s="204"/>
      <c r="B11883" s="205"/>
      <c r="C11883" s="206"/>
      <c r="D11883" s="208"/>
    </row>
    <row r="11884" spans="1:4">
      <c r="A11884" s="204"/>
      <c r="B11884" s="205"/>
      <c r="C11884" s="206"/>
      <c r="D11884" s="208"/>
    </row>
    <row r="11885" spans="1:4">
      <c r="A11885" s="204"/>
      <c r="B11885" s="205"/>
      <c r="C11885" s="206"/>
      <c r="D11885" s="208"/>
    </row>
    <row r="11886" spans="1:4">
      <c r="A11886" s="204"/>
      <c r="B11886" s="205"/>
      <c r="C11886" s="206"/>
      <c r="D11886" s="208"/>
    </row>
    <row r="11887" spans="1:4">
      <c r="A11887" s="204"/>
      <c r="B11887" s="205"/>
      <c r="C11887" s="206"/>
      <c r="D11887" s="208"/>
    </row>
    <row r="11888" spans="1:4">
      <c r="A11888" s="204"/>
      <c r="B11888" s="205"/>
      <c r="C11888" s="206"/>
      <c r="D11888" s="208"/>
    </row>
    <row r="11889" spans="1:4">
      <c r="A11889" s="204"/>
      <c r="B11889" s="205"/>
      <c r="C11889" s="206"/>
      <c r="D11889" s="208"/>
    </row>
    <row r="11890" spans="1:4">
      <c r="A11890" s="204"/>
      <c r="B11890" s="205"/>
      <c r="C11890" s="206"/>
      <c r="D11890" s="208"/>
    </row>
    <row r="11891" spans="1:4">
      <c r="A11891" s="204"/>
      <c r="B11891" s="205"/>
      <c r="C11891" s="206"/>
      <c r="D11891" s="208"/>
    </row>
    <row r="11892" spans="1:4">
      <c r="A11892" s="204"/>
      <c r="B11892" s="205"/>
      <c r="C11892" s="206"/>
      <c r="D11892" s="208"/>
    </row>
    <row r="11893" spans="1:4">
      <c r="A11893" s="204"/>
      <c r="B11893" s="205"/>
      <c r="C11893" s="206"/>
      <c r="D11893" s="208"/>
    </row>
    <row r="11894" spans="1:4">
      <c r="A11894" s="204"/>
      <c r="B11894" s="205"/>
      <c r="C11894" s="206"/>
      <c r="D11894" s="208"/>
    </row>
    <row r="11895" spans="1:4">
      <c r="A11895" s="204"/>
      <c r="B11895" s="205"/>
      <c r="C11895" s="206"/>
      <c r="D11895" s="208"/>
    </row>
    <row r="11896" spans="1:4">
      <c r="A11896" s="204"/>
      <c r="B11896" s="205"/>
      <c r="C11896" s="206"/>
      <c r="D11896" s="208"/>
    </row>
    <row r="11897" spans="1:4">
      <c r="A11897" s="204"/>
      <c r="B11897" s="205"/>
      <c r="C11897" s="206"/>
      <c r="D11897" s="208"/>
    </row>
    <row r="11898" spans="1:4">
      <c r="A11898" s="204"/>
      <c r="B11898" s="205"/>
      <c r="C11898" s="206"/>
      <c r="D11898" s="208"/>
    </row>
    <row r="11899" spans="1:4">
      <c r="A11899" s="204"/>
      <c r="B11899" s="205"/>
      <c r="C11899" s="206"/>
      <c r="D11899" s="208"/>
    </row>
    <row r="11900" spans="1:4">
      <c r="A11900" s="204"/>
      <c r="B11900" s="205"/>
      <c r="C11900" s="206"/>
      <c r="D11900" s="208"/>
    </row>
    <row r="11901" spans="1:4">
      <c r="A11901" s="204"/>
      <c r="B11901" s="205"/>
      <c r="C11901" s="206"/>
      <c r="D11901" s="208"/>
    </row>
    <row r="11902" spans="1:4">
      <c r="A11902" s="204"/>
      <c r="B11902" s="205"/>
      <c r="C11902" s="206"/>
      <c r="D11902" s="208"/>
    </row>
    <row r="11903" spans="1:4">
      <c r="A11903" s="204"/>
      <c r="B11903" s="205"/>
      <c r="C11903" s="206"/>
      <c r="D11903" s="208"/>
    </row>
    <row r="11904" spans="1:4">
      <c r="A11904" s="204"/>
      <c r="B11904" s="205"/>
      <c r="C11904" s="206"/>
      <c r="D11904" s="208"/>
    </row>
    <row r="11905" spans="1:4">
      <c r="A11905" s="204"/>
      <c r="B11905" s="205"/>
      <c r="C11905" s="206"/>
      <c r="D11905" s="208"/>
    </row>
    <row r="11906" spans="1:4">
      <c r="A11906" s="204"/>
      <c r="B11906" s="205"/>
      <c r="C11906" s="206"/>
      <c r="D11906" s="208"/>
    </row>
    <row r="11907" spans="1:4">
      <c r="A11907" s="204"/>
      <c r="B11907" s="205"/>
      <c r="C11907" s="206"/>
      <c r="D11907" s="208"/>
    </row>
    <row r="11908" spans="1:4">
      <c r="A11908" s="204"/>
      <c r="B11908" s="205"/>
      <c r="C11908" s="206"/>
      <c r="D11908" s="208"/>
    </row>
    <row r="11909" spans="1:4">
      <c r="A11909" s="204"/>
      <c r="B11909" s="205"/>
      <c r="C11909" s="206"/>
      <c r="D11909" s="208"/>
    </row>
    <row r="11910" spans="1:4">
      <c r="A11910" s="204"/>
      <c r="B11910" s="205"/>
      <c r="C11910" s="206"/>
      <c r="D11910" s="208"/>
    </row>
    <row r="11911" spans="1:4">
      <c r="A11911" s="204"/>
      <c r="B11911" s="205"/>
      <c r="C11911" s="206"/>
      <c r="D11911" s="208"/>
    </row>
    <row r="11912" spans="1:4">
      <c r="A11912" s="204"/>
      <c r="B11912" s="205"/>
      <c r="C11912" s="206"/>
      <c r="D11912" s="208"/>
    </row>
    <row r="11913" spans="1:4">
      <c r="A11913" s="204"/>
      <c r="B11913" s="205"/>
      <c r="C11913" s="206"/>
      <c r="D11913" s="208"/>
    </row>
    <row r="11914" spans="1:4">
      <c r="A11914" s="204"/>
      <c r="B11914" s="205"/>
      <c r="C11914" s="206"/>
      <c r="D11914" s="208"/>
    </row>
    <row r="11915" spans="1:4">
      <c r="A11915" s="204"/>
      <c r="B11915" s="205"/>
      <c r="C11915" s="206"/>
      <c r="D11915" s="208"/>
    </row>
    <row r="11916" spans="1:4">
      <c r="A11916" s="204"/>
      <c r="B11916" s="205"/>
      <c r="C11916" s="206"/>
      <c r="D11916" s="208"/>
    </row>
    <row r="11917" spans="1:4">
      <c r="A11917" s="204"/>
      <c r="B11917" s="205"/>
      <c r="C11917" s="206"/>
      <c r="D11917" s="208"/>
    </row>
    <row r="11918" spans="1:4">
      <c r="A11918" s="204"/>
      <c r="B11918" s="205"/>
      <c r="C11918" s="206"/>
      <c r="D11918" s="208"/>
    </row>
    <row r="11919" spans="1:4">
      <c r="A11919" s="204"/>
      <c r="B11919" s="205"/>
      <c r="C11919" s="206"/>
      <c r="D11919" s="208"/>
    </row>
    <row r="11920" spans="1:4">
      <c r="A11920" s="204"/>
      <c r="B11920" s="205"/>
      <c r="C11920" s="206"/>
      <c r="D11920" s="208"/>
    </row>
    <row r="11921" spans="1:4">
      <c r="A11921" s="204"/>
      <c r="B11921" s="205"/>
      <c r="C11921" s="206"/>
      <c r="D11921" s="208"/>
    </row>
    <row r="11922" spans="1:4">
      <c r="A11922" s="204"/>
      <c r="B11922" s="205"/>
      <c r="C11922" s="206"/>
      <c r="D11922" s="208"/>
    </row>
    <row r="11923" spans="1:4">
      <c r="A11923" s="204"/>
      <c r="B11923" s="205"/>
      <c r="C11923" s="206"/>
      <c r="D11923" s="208"/>
    </row>
    <row r="11924" spans="1:4">
      <c r="A11924" s="204"/>
      <c r="B11924" s="205"/>
      <c r="C11924" s="206"/>
      <c r="D11924" s="208"/>
    </row>
    <row r="11925" spans="1:4">
      <c r="A11925" s="204"/>
      <c r="B11925" s="205"/>
      <c r="C11925" s="206"/>
      <c r="D11925" s="208"/>
    </row>
    <row r="11926" spans="1:4">
      <c r="A11926" s="204"/>
      <c r="B11926" s="205"/>
      <c r="C11926" s="206"/>
      <c r="D11926" s="208"/>
    </row>
    <row r="11927" spans="1:4">
      <c r="A11927" s="204"/>
      <c r="B11927" s="205"/>
      <c r="C11927" s="206"/>
      <c r="D11927" s="208"/>
    </row>
    <row r="11928" spans="1:4">
      <c r="A11928" s="204"/>
      <c r="B11928" s="205"/>
      <c r="C11928" s="206"/>
      <c r="D11928" s="208"/>
    </row>
    <row r="11929" spans="1:4">
      <c r="A11929" s="204"/>
      <c r="B11929" s="205"/>
      <c r="C11929" s="206"/>
      <c r="D11929" s="208"/>
    </row>
    <row r="11930" spans="1:4">
      <c r="A11930" s="204"/>
      <c r="B11930" s="205"/>
      <c r="C11930" s="206"/>
      <c r="D11930" s="208"/>
    </row>
    <row r="11931" spans="1:4">
      <c r="A11931" s="204"/>
      <c r="B11931" s="205"/>
      <c r="C11931" s="206"/>
      <c r="D11931" s="208"/>
    </row>
    <row r="11932" spans="1:4">
      <c r="A11932" s="204"/>
      <c r="B11932" s="205"/>
      <c r="C11932" s="206"/>
      <c r="D11932" s="208"/>
    </row>
    <row r="11933" spans="1:4">
      <c r="A11933" s="204"/>
      <c r="B11933" s="205"/>
      <c r="C11933" s="206"/>
      <c r="D11933" s="208"/>
    </row>
    <row r="11934" spans="1:4">
      <c r="A11934" s="204"/>
      <c r="B11934" s="205"/>
      <c r="C11934" s="206"/>
      <c r="D11934" s="208"/>
    </row>
    <row r="11935" spans="1:4">
      <c r="A11935" s="204"/>
      <c r="B11935" s="205"/>
      <c r="C11935" s="206"/>
      <c r="D11935" s="208"/>
    </row>
    <row r="11936" spans="1:4">
      <c r="A11936" s="204"/>
      <c r="B11936" s="205"/>
      <c r="C11936" s="206"/>
      <c r="D11936" s="208"/>
    </row>
    <row r="11937" spans="1:4">
      <c r="A11937" s="204"/>
      <c r="B11937" s="205"/>
      <c r="C11937" s="206"/>
      <c r="D11937" s="208"/>
    </row>
    <row r="11938" spans="1:4">
      <c r="A11938" s="204"/>
      <c r="B11938" s="205"/>
      <c r="C11938" s="206"/>
      <c r="D11938" s="208"/>
    </row>
    <row r="11939" spans="1:4">
      <c r="A11939" s="204"/>
      <c r="B11939" s="205"/>
      <c r="C11939" s="206"/>
      <c r="D11939" s="208"/>
    </row>
    <row r="11940" spans="1:4">
      <c r="A11940" s="204"/>
      <c r="B11940" s="205"/>
      <c r="C11940" s="206"/>
      <c r="D11940" s="208"/>
    </row>
    <row r="11941" spans="1:4">
      <c r="A11941" s="204"/>
      <c r="B11941" s="205"/>
      <c r="C11941" s="206"/>
      <c r="D11941" s="208"/>
    </row>
    <row r="11942" spans="1:4">
      <c r="A11942" s="204"/>
      <c r="B11942" s="205"/>
      <c r="C11942" s="206"/>
      <c r="D11942" s="208"/>
    </row>
    <row r="11943" spans="1:4">
      <c r="A11943" s="204"/>
      <c r="B11943" s="205"/>
      <c r="C11943" s="206"/>
      <c r="D11943" s="208"/>
    </row>
    <row r="11944" spans="1:4">
      <c r="A11944" s="204"/>
      <c r="B11944" s="205"/>
      <c r="C11944" s="206"/>
      <c r="D11944" s="208"/>
    </row>
    <row r="11945" spans="1:4">
      <c r="A11945" s="204"/>
      <c r="B11945" s="205"/>
      <c r="C11945" s="206"/>
      <c r="D11945" s="208"/>
    </row>
    <row r="11946" spans="1:4">
      <c r="A11946" s="204"/>
      <c r="B11946" s="205"/>
      <c r="C11946" s="206"/>
      <c r="D11946" s="208"/>
    </row>
    <row r="11947" spans="1:4">
      <c r="A11947" s="204"/>
      <c r="B11947" s="205"/>
      <c r="C11947" s="206"/>
      <c r="D11947" s="208"/>
    </row>
    <row r="11948" spans="1:4">
      <c r="A11948" s="204"/>
      <c r="B11948" s="205"/>
      <c r="C11948" s="206"/>
      <c r="D11948" s="208"/>
    </row>
    <row r="11949" spans="1:4">
      <c r="A11949" s="204"/>
      <c r="B11949" s="205"/>
      <c r="C11949" s="206"/>
      <c r="D11949" s="208"/>
    </row>
    <row r="11950" spans="1:4">
      <c r="A11950" s="204"/>
      <c r="B11950" s="205"/>
      <c r="C11950" s="206"/>
      <c r="D11950" s="208"/>
    </row>
    <row r="11951" spans="1:4">
      <c r="A11951" s="204"/>
      <c r="B11951" s="205"/>
      <c r="C11951" s="206"/>
      <c r="D11951" s="208"/>
    </row>
    <row r="11952" spans="1:4">
      <c r="A11952" s="204"/>
      <c r="B11952" s="205"/>
      <c r="C11952" s="206"/>
      <c r="D11952" s="208"/>
    </row>
    <row r="11953" spans="1:4">
      <c r="A11953" s="204"/>
      <c r="B11953" s="205"/>
      <c r="C11953" s="206"/>
      <c r="D11953" s="208"/>
    </row>
    <row r="11954" spans="1:4">
      <c r="A11954" s="204"/>
      <c r="B11954" s="205"/>
      <c r="C11954" s="206"/>
      <c r="D11954" s="208"/>
    </row>
    <row r="11955" spans="1:4">
      <c r="A11955" s="204"/>
      <c r="B11955" s="205"/>
      <c r="C11955" s="206"/>
      <c r="D11955" s="208"/>
    </row>
    <row r="11956" spans="1:4">
      <c r="A11956" s="204"/>
      <c r="B11956" s="205"/>
      <c r="C11956" s="206"/>
      <c r="D11956" s="208"/>
    </row>
    <row r="11957" spans="1:4">
      <c r="A11957" s="204"/>
      <c r="B11957" s="205"/>
      <c r="C11957" s="206"/>
      <c r="D11957" s="208"/>
    </row>
    <row r="11958" spans="1:4">
      <c r="A11958" s="204"/>
      <c r="B11958" s="205"/>
      <c r="C11958" s="206"/>
      <c r="D11958" s="208"/>
    </row>
    <row r="11959" spans="1:4">
      <c r="A11959" s="204"/>
      <c r="B11959" s="205"/>
      <c r="C11959" s="206"/>
      <c r="D11959" s="208"/>
    </row>
    <row r="11960" spans="1:4">
      <c r="A11960" s="204"/>
      <c r="B11960" s="205"/>
      <c r="C11960" s="206"/>
      <c r="D11960" s="208"/>
    </row>
    <row r="11961" spans="1:4">
      <c r="A11961" s="204"/>
      <c r="B11961" s="205"/>
      <c r="C11961" s="206"/>
      <c r="D11961" s="208"/>
    </row>
    <row r="11962" spans="1:4">
      <c r="A11962" s="204"/>
      <c r="B11962" s="205"/>
      <c r="C11962" s="206"/>
      <c r="D11962" s="208"/>
    </row>
    <row r="11963" spans="1:4">
      <c r="A11963" s="204"/>
      <c r="B11963" s="205"/>
      <c r="C11963" s="206"/>
      <c r="D11963" s="208"/>
    </row>
    <row r="11964" spans="1:4">
      <c r="A11964" s="204"/>
      <c r="B11964" s="205"/>
      <c r="C11964" s="206"/>
      <c r="D11964" s="208"/>
    </row>
    <row r="11965" spans="1:4">
      <c r="A11965" s="204"/>
      <c r="B11965" s="205"/>
      <c r="C11965" s="206"/>
      <c r="D11965" s="208"/>
    </row>
    <row r="11966" spans="1:4">
      <c r="A11966" s="204"/>
      <c r="B11966" s="205"/>
      <c r="C11966" s="206"/>
      <c r="D11966" s="208"/>
    </row>
    <row r="11967" spans="1:4">
      <c r="A11967" s="204"/>
      <c r="B11967" s="205"/>
      <c r="C11967" s="206"/>
      <c r="D11967" s="208"/>
    </row>
    <row r="11968" spans="1:4">
      <c r="A11968" s="204"/>
      <c r="B11968" s="205"/>
      <c r="C11968" s="206"/>
      <c r="D11968" s="208"/>
    </row>
    <row r="11969" spans="1:4">
      <c r="A11969" s="204"/>
      <c r="B11969" s="205"/>
      <c r="C11969" s="206"/>
      <c r="D11969" s="208"/>
    </row>
    <row r="11970" spans="1:4">
      <c r="A11970" s="204"/>
      <c r="B11970" s="205"/>
      <c r="C11970" s="206"/>
      <c r="D11970" s="208"/>
    </row>
    <row r="11971" spans="1:4">
      <c r="A11971" s="204"/>
      <c r="B11971" s="205"/>
      <c r="C11971" s="206"/>
      <c r="D11971" s="208"/>
    </row>
    <row r="11972" spans="1:4">
      <c r="A11972" s="204"/>
      <c r="B11972" s="205"/>
      <c r="C11972" s="206"/>
      <c r="D11972" s="208"/>
    </row>
    <row r="11973" spans="1:4">
      <c r="A11973" s="204"/>
      <c r="B11973" s="205"/>
      <c r="C11973" s="206"/>
      <c r="D11973" s="208"/>
    </row>
    <row r="11974" spans="1:4">
      <c r="A11974" s="204"/>
      <c r="B11974" s="205"/>
      <c r="C11974" s="206"/>
      <c r="D11974" s="208"/>
    </row>
    <row r="11975" spans="1:4">
      <c r="A11975" s="204"/>
      <c r="B11975" s="205"/>
      <c r="C11975" s="206"/>
      <c r="D11975" s="208"/>
    </row>
    <row r="11976" spans="1:4">
      <c r="A11976" s="204"/>
      <c r="B11976" s="205"/>
      <c r="C11976" s="206"/>
      <c r="D11976" s="208"/>
    </row>
    <row r="11977" spans="1:4">
      <c r="A11977" s="204"/>
      <c r="B11977" s="205"/>
      <c r="C11977" s="206"/>
      <c r="D11977" s="208"/>
    </row>
    <row r="11978" spans="1:4">
      <c r="A11978" s="204"/>
      <c r="B11978" s="205"/>
      <c r="C11978" s="206"/>
      <c r="D11978" s="208"/>
    </row>
    <row r="11979" spans="1:4">
      <c r="A11979" s="204"/>
      <c r="B11979" s="205"/>
      <c r="C11979" s="206"/>
      <c r="D11979" s="208"/>
    </row>
    <row r="11980" spans="1:4">
      <c r="A11980" s="204"/>
      <c r="B11980" s="205"/>
      <c r="C11980" s="206"/>
      <c r="D11980" s="208"/>
    </row>
    <row r="11981" spans="1:4">
      <c r="A11981" s="204"/>
      <c r="B11981" s="205"/>
      <c r="C11981" s="206"/>
      <c r="D11981" s="208"/>
    </row>
    <row r="11982" spans="1:4">
      <c r="A11982" s="204"/>
      <c r="B11982" s="205"/>
      <c r="C11982" s="206"/>
      <c r="D11982" s="208"/>
    </row>
    <row r="11983" spans="1:4">
      <c r="A11983" s="204"/>
      <c r="B11983" s="205"/>
      <c r="C11983" s="206"/>
      <c r="D11983" s="208"/>
    </row>
    <row r="11984" spans="1:4">
      <c r="A11984" s="204"/>
      <c r="B11984" s="205"/>
      <c r="C11984" s="206"/>
      <c r="D11984" s="208"/>
    </row>
    <row r="11985" spans="1:4">
      <c r="A11985" s="204"/>
      <c r="B11985" s="205"/>
      <c r="C11985" s="206"/>
      <c r="D11985" s="208"/>
    </row>
    <row r="11986" spans="1:4">
      <c r="A11986" s="204"/>
      <c r="B11986" s="205"/>
      <c r="C11986" s="206"/>
      <c r="D11986" s="208"/>
    </row>
    <row r="11987" spans="1:4">
      <c r="A11987" s="204"/>
      <c r="B11987" s="205"/>
      <c r="C11987" s="206"/>
      <c r="D11987" s="208"/>
    </row>
    <row r="11988" spans="1:4">
      <c r="A11988" s="204"/>
      <c r="B11988" s="205"/>
      <c r="C11988" s="206"/>
      <c r="D11988" s="208"/>
    </row>
    <row r="11989" spans="1:4">
      <c r="A11989" s="204"/>
      <c r="B11989" s="205"/>
      <c r="C11989" s="206"/>
      <c r="D11989" s="208"/>
    </row>
    <row r="11990" spans="1:4">
      <c r="A11990" s="204"/>
      <c r="B11990" s="205"/>
      <c r="C11990" s="206"/>
      <c r="D11990" s="208"/>
    </row>
    <row r="11991" spans="1:4">
      <c r="A11991" s="204"/>
      <c r="B11991" s="205"/>
      <c r="C11991" s="206"/>
      <c r="D11991" s="208"/>
    </row>
    <row r="11992" spans="1:4">
      <c r="A11992" s="204"/>
      <c r="B11992" s="205"/>
      <c r="C11992" s="206"/>
      <c r="D11992" s="208"/>
    </row>
    <row r="11993" spans="1:4">
      <c r="A11993" s="204"/>
      <c r="B11993" s="205"/>
      <c r="C11993" s="206"/>
      <c r="D11993" s="207"/>
    </row>
    <row r="11994" spans="1:4">
      <c r="A11994" s="204"/>
      <c r="B11994" s="205"/>
      <c r="C11994" s="206"/>
      <c r="D11994" s="207"/>
    </row>
    <row r="11995" spans="1:4">
      <c r="A11995" s="204"/>
      <c r="B11995" s="205"/>
      <c r="C11995" s="206"/>
      <c r="D11995" s="207"/>
    </row>
    <row r="11996" spans="1:4">
      <c r="A11996" s="204"/>
      <c r="B11996" s="205"/>
      <c r="C11996" s="206"/>
      <c r="D11996" s="207"/>
    </row>
    <row r="11997" spans="1:4">
      <c r="A11997" s="204"/>
      <c r="B11997" s="205"/>
      <c r="C11997" s="206"/>
      <c r="D11997" s="207"/>
    </row>
    <row r="11998" spans="1:4">
      <c r="A11998" s="204"/>
      <c r="B11998" s="205"/>
      <c r="C11998" s="206"/>
      <c r="D11998" s="208"/>
    </row>
    <row r="11999" spans="1:4">
      <c r="A11999" s="204"/>
      <c r="B11999" s="205"/>
      <c r="C11999" s="206"/>
      <c r="D11999" s="208"/>
    </row>
    <row r="12000" spans="1:4">
      <c r="A12000" s="204"/>
      <c r="B12000" s="205"/>
      <c r="C12000" s="206"/>
      <c r="D12000" s="208"/>
    </row>
    <row r="12001" spans="1:4">
      <c r="A12001" s="204"/>
      <c r="B12001" s="205"/>
      <c r="C12001" s="206"/>
      <c r="D12001" s="208"/>
    </row>
    <row r="12002" spans="1:4">
      <c r="A12002" s="204"/>
      <c r="B12002" s="205"/>
      <c r="C12002" s="206"/>
      <c r="D12002" s="207"/>
    </row>
    <row r="12003" spans="1:4">
      <c r="A12003" s="204"/>
      <c r="B12003" s="205"/>
      <c r="C12003" s="206"/>
      <c r="D12003" s="208"/>
    </row>
    <row r="12004" spans="1:4">
      <c r="A12004" s="204"/>
      <c r="B12004" s="205"/>
      <c r="C12004" s="206"/>
      <c r="D12004" s="207"/>
    </row>
    <row r="12005" spans="1:4">
      <c r="A12005" s="204"/>
      <c r="B12005" s="205"/>
      <c r="C12005" s="206"/>
      <c r="D12005" s="208"/>
    </row>
    <row r="12006" spans="1:4">
      <c r="A12006" s="204"/>
      <c r="B12006" s="205"/>
      <c r="C12006" s="206"/>
      <c r="D12006" s="207"/>
    </row>
    <row r="12007" spans="1:4">
      <c r="A12007" s="204"/>
      <c r="B12007" s="205"/>
      <c r="C12007" s="206"/>
      <c r="D12007" s="208"/>
    </row>
    <row r="12008" spans="1:4">
      <c r="A12008" s="204"/>
      <c r="B12008" s="205"/>
      <c r="C12008" s="206"/>
      <c r="D12008" s="207"/>
    </row>
    <row r="12009" spans="1:4">
      <c r="A12009" s="204"/>
      <c r="B12009" s="205"/>
      <c r="C12009" s="206"/>
      <c r="D12009" s="208"/>
    </row>
    <row r="12010" spans="1:4">
      <c r="A12010" s="204"/>
      <c r="B12010" s="205"/>
      <c r="C12010" s="206"/>
      <c r="D12010" s="207"/>
    </row>
    <row r="12011" spans="1:4">
      <c r="A12011" s="204"/>
      <c r="B12011" s="205"/>
      <c r="C12011" s="206"/>
      <c r="D12011" s="208"/>
    </row>
    <row r="12012" spans="1:4">
      <c r="A12012" s="204"/>
      <c r="B12012" s="205"/>
      <c r="C12012" s="206"/>
      <c r="D12012" s="207"/>
    </row>
    <row r="12013" spans="1:4">
      <c r="A12013" s="204"/>
      <c r="B12013" s="205"/>
      <c r="C12013" s="206"/>
      <c r="D12013" s="208"/>
    </row>
    <row r="12014" spans="1:4">
      <c r="A12014" s="204"/>
      <c r="B12014" s="205"/>
      <c r="C12014" s="206"/>
      <c r="D12014" s="207"/>
    </row>
    <row r="12015" spans="1:4">
      <c r="A12015" s="204"/>
      <c r="B12015" s="205"/>
      <c r="C12015" s="206"/>
      <c r="D12015" s="208"/>
    </row>
    <row r="12016" spans="1:4">
      <c r="A12016" s="204"/>
      <c r="B12016" s="205"/>
      <c r="C12016" s="206"/>
      <c r="D12016" s="208"/>
    </row>
    <row r="12017" spans="1:4">
      <c r="A12017" s="204"/>
      <c r="B12017" s="205"/>
      <c r="C12017" s="206"/>
      <c r="D12017" s="208"/>
    </row>
    <row r="12018" spans="1:4">
      <c r="A12018" s="204"/>
      <c r="B12018" s="205"/>
      <c r="C12018" s="206"/>
      <c r="D12018" s="208"/>
    </row>
    <row r="12019" spans="1:4">
      <c r="A12019" s="204"/>
      <c r="B12019" s="205"/>
      <c r="C12019" s="206"/>
      <c r="D12019" s="208"/>
    </row>
    <row r="12020" spans="1:4">
      <c r="A12020" s="204"/>
      <c r="B12020" s="205"/>
      <c r="C12020" s="206"/>
      <c r="D12020" s="208"/>
    </row>
    <row r="12021" spans="1:4">
      <c r="A12021" s="204"/>
      <c r="B12021" s="205"/>
      <c r="C12021" s="206"/>
      <c r="D12021" s="208"/>
    </row>
    <row r="12022" spans="1:4">
      <c r="A12022" s="204"/>
      <c r="B12022" s="205"/>
      <c r="C12022" s="206"/>
      <c r="D12022" s="208"/>
    </row>
    <row r="12023" spans="1:4">
      <c r="A12023" s="204"/>
      <c r="B12023" s="205"/>
      <c r="C12023" s="206"/>
      <c r="D12023" s="208"/>
    </row>
    <row r="12024" spans="1:4">
      <c r="A12024" s="204"/>
      <c r="B12024" s="205"/>
      <c r="C12024" s="206"/>
      <c r="D12024" s="208"/>
    </row>
    <row r="12025" spans="1:4">
      <c r="A12025" s="204"/>
      <c r="B12025" s="205"/>
      <c r="C12025" s="206"/>
      <c r="D12025" s="208"/>
    </row>
    <row r="12026" spans="1:4">
      <c r="A12026" s="204"/>
      <c r="B12026" s="205"/>
      <c r="C12026" s="206"/>
      <c r="D12026" s="208"/>
    </row>
    <row r="12027" spans="1:4">
      <c r="A12027" s="204"/>
      <c r="B12027" s="205"/>
      <c r="C12027" s="206"/>
      <c r="D12027" s="208"/>
    </row>
    <row r="12028" spans="1:4">
      <c r="A12028" s="204"/>
      <c r="B12028" s="205"/>
      <c r="C12028" s="206"/>
      <c r="D12028" s="208"/>
    </row>
    <row r="12029" spans="1:4">
      <c r="A12029" s="204"/>
      <c r="B12029" s="205"/>
      <c r="C12029" s="206"/>
      <c r="D12029" s="207"/>
    </row>
    <row r="12030" spans="1:4">
      <c r="A12030" s="204"/>
      <c r="B12030" s="205"/>
      <c r="C12030" s="206"/>
      <c r="D12030" s="208"/>
    </row>
    <row r="12031" spans="1:4">
      <c r="A12031" s="204"/>
      <c r="B12031" s="205"/>
      <c r="C12031" s="206"/>
      <c r="D12031" s="207"/>
    </row>
    <row r="12032" spans="1:4">
      <c r="A12032" s="204"/>
      <c r="B12032" s="205"/>
      <c r="C12032" s="206"/>
      <c r="D12032" s="207"/>
    </row>
    <row r="12033" spans="1:4">
      <c r="A12033" s="204"/>
      <c r="B12033" s="205"/>
      <c r="C12033" s="206"/>
      <c r="D12033" s="208"/>
    </row>
    <row r="12034" spans="1:4">
      <c r="A12034" s="204"/>
      <c r="B12034" s="205"/>
      <c r="C12034" s="206"/>
      <c r="D12034" s="208"/>
    </row>
    <row r="12035" spans="1:4">
      <c r="A12035" s="204"/>
      <c r="B12035" s="205"/>
      <c r="C12035" s="206"/>
      <c r="D12035" s="208"/>
    </row>
    <row r="12036" spans="1:4">
      <c r="A12036" s="204"/>
      <c r="B12036" s="205"/>
      <c r="C12036" s="206"/>
      <c r="D12036" s="208"/>
    </row>
    <row r="12037" spans="1:4">
      <c r="A12037" s="204"/>
      <c r="B12037" s="205"/>
      <c r="C12037" s="206"/>
      <c r="D12037" s="208"/>
    </row>
    <row r="12038" spans="1:4">
      <c r="A12038" s="204"/>
      <c r="B12038" s="205"/>
      <c r="C12038" s="206"/>
      <c r="D12038" s="208"/>
    </row>
    <row r="12039" spans="1:4">
      <c r="A12039" s="204"/>
      <c r="B12039" s="205"/>
      <c r="C12039" s="206"/>
      <c r="D12039" s="208"/>
    </row>
    <row r="12040" spans="1:4">
      <c r="A12040" s="204"/>
      <c r="B12040" s="205"/>
      <c r="C12040" s="206"/>
      <c r="D12040" s="208"/>
    </row>
    <row r="12041" spans="1:4">
      <c r="A12041" s="204"/>
      <c r="B12041" s="205"/>
      <c r="C12041" s="206"/>
      <c r="D12041" s="208"/>
    </row>
    <row r="12042" spans="1:4">
      <c r="A12042" s="204"/>
      <c r="B12042" s="205"/>
      <c r="C12042" s="206"/>
      <c r="D12042" s="208"/>
    </row>
    <row r="12043" spans="1:4">
      <c r="A12043" s="204"/>
      <c r="B12043" s="205"/>
      <c r="C12043" s="206"/>
      <c r="D12043" s="208"/>
    </row>
    <row r="12044" spans="1:4">
      <c r="A12044" s="204"/>
      <c r="B12044" s="205"/>
      <c r="C12044" s="206"/>
      <c r="D12044" s="208"/>
    </row>
    <row r="12045" spans="1:4">
      <c r="A12045" s="204"/>
      <c r="B12045" s="205"/>
      <c r="C12045" s="206"/>
      <c r="D12045" s="208"/>
    </row>
    <row r="12046" spans="1:4">
      <c r="A12046" s="204"/>
      <c r="B12046" s="205"/>
      <c r="C12046" s="206"/>
      <c r="D12046" s="208"/>
    </row>
    <row r="12047" spans="1:4">
      <c r="A12047" s="204"/>
      <c r="B12047" s="205"/>
      <c r="C12047" s="206"/>
      <c r="D12047" s="208"/>
    </row>
    <row r="12048" spans="1:4">
      <c r="A12048" s="204"/>
      <c r="B12048" s="205"/>
      <c r="C12048" s="206"/>
      <c r="D12048" s="208"/>
    </row>
    <row r="12049" spans="1:4">
      <c r="A12049" s="204"/>
      <c r="B12049" s="205"/>
      <c r="C12049" s="206"/>
      <c r="D12049" s="208"/>
    </row>
    <row r="12050" spans="1:4">
      <c r="A12050" s="204"/>
      <c r="B12050" s="205"/>
      <c r="C12050" s="206"/>
      <c r="D12050" s="208"/>
    </row>
    <row r="12051" spans="1:4">
      <c r="A12051" s="204"/>
      <c r="B12051" s="205"/>
      <c r="C12051" s="206"/>
      <c r="D12051" s="208"/>
    </row>
    <row r="12052" spans="1:4">
      <c r="A12052" s="204"/>
      <c r="B12052" s="205"/>
      <c r="C12052" s="206"/>
      <c r="D12052" s="208"/>
    </row>
    <row r="12053" spans="1:4">
      <c r="A12053" s="204"/>
      <c r="B12053" s="205"/>
      <c r="C12053" s="206"/>
      <c r="D12053" s="208"/>
    </row>
    <row r="12054" spans="1:4">
      <c r="A12054" s="204"/>
      <c r="B12054" s="205"/>
      <c r="C12054" s="206"/>
      <c r="D12054" s="208"/>
    </row>
    <row r="12055" spans="1:4">
      <c r="A12055" s="204"/>
      <c r="B12055" s="205"/>
      <c r="C12055" s="206"/>
      <c r="D12055" s="208"/>
    </row>
    <row r="12056" spans="1:4">
      <c r="A12056" s="204"/>
      <c r="B12056" s="205"/>
      <c r="C12056" s="206"/>
      <c r="D12056" s="208"/>
    </row>
    <row r="12057" spans="1:4">
      <c r="A12057" s="204"/>
      <c r="B12057" s="205"/>
      <c r="C12057" s="206"/>
      <c r="D12057" s="208"/>
    </row>
    <row r="12058" spans="1:4">
      <c r="A12058" s="204"/>
      <c r="B12058" s="205"/>
      <c r="C12058" s="206"/>
      <c r="D12058" s="208"/>
    </row>
    <row r="12059" spans="1:4">
      <c r="A12059" s="204"/>
      <c r="B12059" s="205"/>
      <c r="C12059" s="206"/>
      <c r="D12059" s="208"/>
    </row>
    <row r="12060" spans="1:4">
      <c r="A12060" s="204"/>
      <c r="B12060" s="205"/>
      <c r="C12060" s="206"/>
      <c r="D12060" s="208"/>
    </row>
    <row r="12061" spans="1:4">
      <c r="A12061" s="204"/>
      <c r="B12061" s="205"/>
      <c r="C12061" s="206"/>
      <c r="D12061" s="208"/>
    </row>
    <row r="12062" spans="1:4">
      <c r="A12062" s="204"/>
      <c r="B12062" s="205"/>
      <c r="C12062" s="206"/>
      <c r="D12062" s="208"/>
    </row>
    <row r="12063" spans="1:4">
      <c r="A12063" s="204"/>
      <c r="B12063" s="205"/>
      <c r="C12063" s="206"/>
      <c r="D12063" s="208"/>
    </row>
    <row r="12064" spans="1:4">
      <c r="A12064" s="204"/>
      <c r="B12064" s="205"/>
      <c r="C12064" s="206"/>
      <c r="D12064" s="208"/>
    </row>
    <row r="12065" spans="1:4">
      <c r="A12065" s="204"/>
      <c r="B12065" s="205"/>
      <c r="C12065" s="206"/>
      <c r="D12065" s="208"/>
    </row>
    <row r="12066" spans="1:4">
      <c r="A12066" s="204"/>
      <c r="B12066" s="205"/>
      <c r="C12066" s="206"/>
      <c r="D12066" s="208"/>
    </row>
    <row r="12067" spans="1:4">
      <c r="A12067" s="204"/>
      <c r="B12067" s="205"/>
      <c r="C12067" s="206"/>
      <c r="D12067" s="208"/>
    </row>
    <row r="12068" spans="1:4">
      <c r="A12068" s="204"/>
      <c r="B12068" s="205"/>
      <c r="C12068" s="206"/>
      <c r="D12068" s="208"/>
    </row>
    <row r="12069" spans="1:4">
      <c r="A12069" s="204"/>
      <c r="B12069" s="205"/>
      <c r="C12069" s="206"/>
      <c r="D12069" s="208"/>
    </row>
    <row r="12070" spans="1:4">
      <c r="A12070" s="204"/>
      <c r="B12070" s="205"/>
      <c r="C12070" s="206"/>
      <c r="D12070" s="208"/>
    </row>
    <row r="12071" spans="1:4">
      <c r="A12071" s="204"/>
      <c r="B12071" s="205"/>
      <c r="C12071" s="206"/>
      <c r="D12071" s="208"/>
    </row>
    <row r="12072" spans="1:4">
      <c r="A12072" s="204"/>
      <c r="B12072" s="205"/>
      <c r="C12072" s="206"/>
      <c r="D12072" s="208"/>
    </row>
    <row r="12073" spans="1:4">
      <c r="A12073" s="204"/>
      <c r="B12073" s="205"/>
      <c r="C12073" s="206"/>
      <c r="D12073" s="208"/>
    </row>
    <row r="12074" spans="1:4">
      <c r="A12074" s="204"/>
      <c r="B12074" s="205"/>
      <c r="C12074" s="206"/>
      <c r="D12074" s="208"/>
    </row>
    <row r="12075" spans="1:4">
      <c r="A12075" s="204"/>
      <c r="B12075" s="205"/>
      <c r="C12075" s="206"/>
      <c r="D12075" s="208"/>
    </row>
    <row r="12076" spans="1:4">
      <c r="A12076" s="204"/>
      <c r="B12076" s="205"/>
      <c r="C12076" s="206"/>
      <c r="D12076" s="208"/>
    </row>
    <row r="12077" spans="1:4">
      <c r="A12077" s="204"/>
      <c r="B12077" s="205"/>
      <c r="C12077" s="206"/>
      <c r="D12077" s="208"/>
    </row>
    <row r="12078" spans="1:4">
      <c r="A12078" s="204"/>
      <c r="B12078" s="205"/>
      <c r="C12078" s="206"/>
      <c r="D12078" s="208"/>
    </row>
    <row r="12079" spans="1:4">
      <c r="A12079" s="204"/>
      <c r="B12079" s="205"/>
      <c r="C12079" s="206"/>
      <c r="D12079" s="208"/>
    </row>
    <row r="12080" spans="1:4">
      <c r="A12080" s="204"/>
      <c r="B12080" s="205"/>
      <c r="C12080" s="206"/>
      <c r="D12080" s="208"/>
    </row>
    <row r="12081" spans="1:4">
      <c r="A12081" s="204"/>
      <c r="B12081" s="205"/>
      <c r="C12081" s="206"/>
      <c r="D12081" s="208"/>
    </row>
    <row r="12082" spans="1:4">
      <c r="A12082" s="204"/>
      <c r="B12082" s="205"/>
      <c r="C12082" s="206"/>
      <c r="D12082" s="208"/>
    </row>
    <row r="12083" spans="1:4">
      <c r="A12083" s="204"/>
      <c r="B12083" s="205"/>
      <c r="C12083" s="206"/>
      <c r="D12083" s="208"/>
    </row>
    <row r="12084" spans="1:4">
      <c r="A12084" s="204"/>
      <c r="B12084" s="205"/>
      <c r="C12084" s="206"/>
      <c r="D12084" s="208"/>
    </row>
    <row r="12085" spans="1:4">
      <c r="A12085" s="204"/>
      <c r="B12085" s="205"/>
      <c r="C12085" s="206"/>
      <c r="D12085" s="208"/>
    </row>
    <row r="12086" spans="1:4">
      <c r="A12086" s="204"/>
      <c r="B12086" s="205"/>
      <c r="C12086" s="206"/>
      <c r="D12086" s="208"/>
    </row>
    <row r="12087" spans="1:4">
      <c r="A12087" s="204"/>
      <c r="B12087" s="205"/>
      <c r="C12087" s="206"/>
      <c r="D12087" s="208"/>
    </row>
    <row r="12088" spans="1:4">
      <c r="A12088" s="204"/>
      <c r="B12088" s="205"/>
      <c r="C12088" s="206"/>
      <c r="D12088" s="208"/>
    </row>
    <row r="12089" spans="1:4">
      <c r="A12089" s="204"/>
      <c r="B12089" s="205"/>
      <c r="C12089" s="206"/>
      <c r="D12089" s="208"/>
    </row>
    <row r="12090" spans="1:4">
      <c r="A12090" s="204"/>
      <c r="B12090" s="205"/>
      <c r="C12090" s="206"/>
      <c r="D12090" s="208"/>
    </row>
    <row r="12091" spans="1:4">
      <c r="A12091" s="204"/>
      <c r="B12091" s="205"/>
      <c r="C12091" s="206"/>
      <c r="D12091" s="208"/>
    </row>
    <row r="12092" spans="1:4">
      <c r="A12092" s="204"/>
      <c r="B12092" s="205"/>
      <c r="C12092" s="206"/>
      <c r="D12092" s="208"/>
    </row>
    <row r="12093" spans="1:4">
      <c r="A12093" s="204"/>
      <c r="B12093" s="205"/>
      <c r="C12093" s="206"/>
      <c r="D12093" s="208"/>
    </row>
    <row r="12094" spans="1:4">
      <c r="A12094" s="204"/>
      <c r="B12094" s="205"/>
      <c r="C12094" s="206"/>
      <c r="D12094" s="208"/>
    </row>
    <row r="12095" spans="1:4">
      <c r="A12095" s="204"/>
      <c r="B12095" s="205"/>
      <c r="C12095" s="206"/>
      <c r="D12095" s="207"/>
    </row>
    <row r="12096" spans="1:4">
      <c r="A12096" s="204"/>
      <c r="B12096" s="205"/>
      <c r="C12096" s="206"/>
      <c r="D12096" s="208"/>
    </row>
    <row r="12097" spans="1:4">
      <c r="A12097" s="204"/>
      <c r="B12097" s="205"/>
      <c r="C12097" s="206"/>
      <c r="D12097" s="208"/>
    </row>
    <row r="12098" spans="1:4">
      <c r="A12098" s="204"/>
      <c r="B12098" s="205"/>
      <c r="C12098" s="206"/>
      <c r="D12098" s="208"/>
    </row>
    <row r="12099" spans="1:4">
      <c r="A12099" s="204"/>
      <c r="B12099" s="205"/>
      <c r="C12099" s="206"/>
      <c r="D12099" s="207"/>
    </row>
    <row r="12100" spans="1:4">
      <c r="A12100" s="204"/>
      <c r="B12100" s="205"/>
      <c r="C12100" s="206"/>
      <c r="D12100" s="208"/>
    </row>
    <row r="12101" spans="1:4">
      <c r="A12101" s="204"/>
      <c r="B12101" s="205"/>
      <c r="C12101" s="206"/>
      <c r="D12101" s="207"/>
    </row>
    <row r="12102" spans="1:4">
      <c r="A12102" s="204"/>
      <c r="B12102" s="205"/>
      <c r="C12102" s="206"/>
      <c r="D12102" s="207"/>
    </row>
    <row r="12103" spans="1:4">
      <c r="A12103" s="204"/>
      <c r="B12103" s="205"/>
      <c r="C12103" s="206"/>
      <c r="D12103" s="207"/>
    </row>
    <row r="12104" spans="1:4">
      <c r="A12104" s="204"/>
      <c r="B12104" s="205"/>
      <c r="C12104" s="206"/>
      <c r="D12104" s="207"/>
    </row>
    <row r="12105" spans="1:4">
      <c r="A12105" s="204"/>
      <c r="B12105" s="205"/>
      <c r="C12105" s="206"/>
      <c r="D12105" s="207"/>
    </row>
    <row r="12106" spans="1:4">
      <c r="A12106" s="204"/>
      <c r="B12106" s="205"/>
      <c r="C12106" s="206"/>
      <c r="D12106" s="207"/>
    </row>
    <row r="12107" spans="1:4">
      <c r="A12107" s="204"/>
      <c r="B12107" s="205"/>
      <c r="C12107" s="206"/>
      <c r="D12107" s="207"/>
    </row>
    <row r="12108" spans="1:4">
      <c r="A12108" s="204"/>
      <c r="B12108" s="205"/>
      <c r="C12108" s="206"/>
      <c r="D12108" s="207"/>
    </row>
    <row r="12109" spans="1:4">
      <c r="A12109" s="204"/>
      <c r="B12109" s="205"/>
      <c r="C12109" s="206"/>
      <c r="D12109" s="207"/>
    </row>
    <row r="12110" spans="1:4">
      <c r="A12110" s="204"/>
      <c r="B12110" s="205"/>
      <c r="C12110" s="206"/>
      <c r="D12110" s="207"/>
    </row>
    <row r="12111" spans="1:4">
      <c r="A12111" s="204"/>
      <c r="B12111" s="205"/>
      <c r="C12111" s="206"/>
      <c r="D12111" s="207"/>
    </row>
    <row r="12112" spans="1:4">
      <c r="A12112" s="204"/>
      <c r="B12112" s="205"/>
      <c r="C12112" s="206"/>
      <c r="D12112" s="207"/>
    </row>
    <row r="12113" spans="1:4">
      <c r="A12113" s="204"/>
      <c r="B12113" s="205"/>
      <c r="C12113" s="206"/>
      <c r="D12113" s="207"/>
    </row>
    <row r="12114" spans="1:4">
      <c r="A12114" s="204"/>
      <c r="B12114" s="205"/>
      <c r="C12114" s="206"/>
      <c r="D12114" s="207"/>
    </row>
    <row r="12115" spans="1:4">
      <c r="A12115" s="204"/>
      <c r="B12115" s="205"/>
      <c r="C12115" s="206"/>
      <c r="D12115" s="207"/>
    </row>
    <row r="12116" spans="1:4">
      <c r="A12116" s="204"/>
      <c r="B12116" s="205"/>
      <c r="C12116" s="206"/>
      <c r="D12116" s="207"/>
    </row>
    <row r="12117" spans="1:4">
      <c r="A12117" s="204"/>
      <c r="B12117" s="205"/>
      <c r="C12117" s="206"/>
      <c r="D12117" s="207"/>
    </row>
    <row r="12118" spans="1:4">
      <c r="A12118" s="204"/>
      <c r="B12118" s="205"/>
      <c r="C12118" s="206"/>
      <c r="D12118" s="207"/>
    </row>
    <row r="12119" spans="1:4">
      <c r="A12119" s="204"/>
      <c r="B12119" s="205"/>
      <c r="C12119" s="206"/>
      <c r="D12119" s="207"/>
    </row>
    <row r="12120" spans="1:4">
      <c r="A12120" s="204"/>
      <c r="B12120" s="205"/>
      <c r="C12120" s="206"/>
      <c r="D12120" s="207"/>
    </row>
    <row r="12121" spans="1:4">
      <c r="A12121" s="204"/>
      <c r="B12121" s="205"/>
      <c r="C12121" s="206"/>
      <c r="D12121" s="207"/>
    </row>
    <row r="12122" spans="1:4">
      <c r="A12122" s="204"/>
      <c r="B12122" s="205"/>
      <c r="C12122" s="206"/>
      <c r="D12122" s="207"/>
    </row>
    <row r="12123" spans="1:4">
      <c r="A12123" s="204"/>
      <c r="B12123" s="205"/>
      <c r="C12123" s="206"/>
      <c r="D12123" s="207"/>
    </row>
    <row r="12124" spans="1:4">
      <c r="A12124" s="204"/>
      <c r="B12124" s="205"/>
      <c r="C12124" s="206"/>
      <c r="D12124" s="207"/>
    </row>
    <row r="12125" spans="1:4">
      <c r="A12125" s="204"/>
      <c r="B12125" s="205"/>
      <c r="C12125" s="206"/>
      <c r="D12125" s="207"/>
    </row>
    <row r="12126" spans="1:4">
      <c r="A12126" s="204"/>
      <c r="B12126" s="205"/>
      <c r="C12126" s="206"/>
      <c r="D12126" s="207"/>
    </row>
    <row r="12127" spans="1:4">
      <c r="A12127" s="204"/>
      <c r="B12127" s="205"/>
      <c r="C12127" s="206"/>
      <c r="D12127" s="207"/>
    </row>
    <row r="12128" spans="1:4">
      <c r="A12128" s="204"/>
      <c r="B12128" s="205"/>
      <c r="C12128" s="206"/>
      <c r="D12128" s="207"/>
    </row>
    <row r="12129" spans="1:4">
      <c r="A12129" s="204"/>
      <c r="B12129" s="205"/>
      <c r="C12129" s="206"/>
      <c r="D12129" s="207"/>
    </row>
    <row r="12130" spans="1:4">
      <c r="A12130" s="204"/>
      <c r="B12130" s="205"/>
      <c r="C12130" s="206"/>
      <c r="D12130" s="207"/>
    </row>
    <row r="12131" spans="1:4">
      <c r="A12131" s="204"/>
      <c r="B12131" s="205"/>
      <c r="C12131" s="206"/>
      <c r="D12131" s="207"/>
    </row>
    <row r="12132" spans="1:4">
      <c r="A12132" s="204"/>
      <c r="B12132" s="205"/>
      <c r="C12132" s="206"/>
      <c r="D12132" s="207"/>
    </row>
    <row r="12133" spans="1:4">
      <c r="A12133" s="204"/>
      <c r="B12133" s="205"/>
      <c r="C12133" s="206"/>
      <c r="D12133" s="207"/>
    </row>
    <row r="12134" spans="1:4">
      <c r="A12134" s="204"/>
      <c r="B12134" s="205"/>
      <c r="C12134" s="206"/>
      <c r="D12134" s="207"/>
    </row>
    <row r="12135" spans="1:4">
      <c r="A12135" s="204"/>
      <c r="B12135" s="205"/>
      <c r="C12135" s="206"/>
      <c r="D12135" s="207"/>
    </row>
    <row r="12136" spans="1:4">
      <c r="A12136" s="204"/>
      <c r="B12136" s="205"/>
      <c r="C12136" s="206"/>
      <c r="D12136" s="207"/>
    </row>
    <row r="12137" spans="1:4">
      <c r="A12137" s="204"/>
      <c r="B12137" s="205"/>
      <c r="C12137" s="206"/>
      <c r="D12137" s="207"/>
    </row>
    <row r="12138" spans="1:4">
      <c r="A12138" s="204"/>
      <c r="B12138" s="205"/>
      <c r="C12138" s="206"/>
      <c r="D12138" s="207"/>
    </row>
    <row r="12139" spans="1:4">
      <c r="A12139" s="204"/>
      <c r="B12139" s="205"/>
      <c r="C12139" s="206"/>
      <c r="D12139" s="207"/>
    </row>
    <row r="12140" spans="1:4">
      <c r="A12140" s="204"/>
      <c r="B12140" s="205"/>
      <c r="C12140" s="206"/>
      <c r="D12140" s="207"/>
    </row>
    <row r="12141" spans="1:4">
      <c r="A12141" s="204"/>
      <c r="B12141" s="205"/>
      <c r="C12141" s="206"/>
      <c r="D12141" s="208"/>
    </row>
    <row r="12142" spans="1:4">
      <c r="A12142" s="204"/>
      <c r="B12142" s="205"/>
      <c r="C12142" s="206"/>
      <c r="D12142" s="208"/>
    </row>
    <row r="12143" spans="1:4">
      <c r="A12143" s="204"/>
      <c r="B12143" s="205"/>
      <c r="C12143" s="206"/>
      <c r="D12143" s="208"/>
    </row>
    <row r="12144" spans="1:4">
      <c r="A12144" s="204"/>
      <c r="B12144" s="205"/>
      <c r="C12144" s="206"/>
      <c r="D12144" s="208"/>
    </row>
    <row r="12145" spans="1:4">
      <c r="A12145" s="204"/>
      <c r="B12145" s="205"/>
      <c r="C12145" s="206"/>
      <c r="D12145" s="208"/>
    </row>
    <row r="12146" spans="1:4">
      <c r="A12146" s="204"/>
      <c r="B12146" s="205"/>
      <c r="C12146" s="206"/>
      <c r="D12146" s="208"/>
    </row>
    <row r="12147" spans="1:4">
      <c r="A12147" s="204"/>
      <c r="B12147" s="205"/>
      <c r="C12147" s="206"/>
      <c r="D12147" s="208"/>
    </row>
    <row r="12148" spans="1:4">
      <c r="A12148" s="204"/>
      <c r="B12148" s="205"/>
      <c r="C12148" s="206"/>
      <c r="D12148" s="208"/>
    </row>
    <row r="12149" spans="1:4">
      <c r="A12149" s="204"/>
      <c r="B12149" s="205"/>
      <c r="C12149" s="206"/>
      <c r="D12149" s="208"/>
    </row>
    <row r="12150" spans="1:4">
      <c r="A12150" s="204"/>
      <c r="B12150" s="205"/>
      <c r="C12150" s="206"/>
      <c r="D12150" s="208"/>
    </row>
    <row r="12151" spans="1:4">
      <c r="A12151" s="204"/>
      <c r="B12151" s="205"/>
      <c r="C12151" s="206"/>
      <c r="D12151" s="208"/>
    </row>
    <row r="12152" spans="1:4">
      <c r="A12152" s="204"/>
      <c r="B12152" s="205"/>
      <c r="C12152" s="206"/>
      <c r="D12152" s="208"/>
    </row>
    <row r="12153" spans="1:4">
      <c r="A12153" s="204"/>
      <c r="B12153" s="205"/>
      <c r="C12153" s="206"/>
      <c r="D12153" s="208"/>
    </row>
    <row r="12154" spans="1:4">
      <c r="A12154" s="204"/>
      <c r="B12154" s="205"/>
      <c r="C12154" s="206"/>
      <c r="D12154" s="208"/>
    </row>
    <row r="12155" spans="1:4">
      <c r="A12155" s="204"/>
      <c r="B12155" s="205"/>
      <c r="C12155" s="206"/>
      <c r="D12155" s="208"/>
    </row>
    <row r="12156" spans="1:4">
      <c r="A12156" s="204"/>
      <c r="B12156" s="205"/>
      <c r="C12156" s="206"/>
      <c r="D12156" s="208"/>
    </row>
    <row r="12157" spans="1:4">
      <c r="A12157" s="204"/>
      <c r="B12157" s="205"/>
      <c r="C12157" s="206"/>
      <c r="D12157" s="208"/>
    </row>
    <row r="12158" spans="1:4">
      <c r="A12158" s="204"/>
      <c r="B12158" s="205"/>
      <c r="C12158" s="206"/>
      <c r="D12158" s="208"/>
    </row>
    <row r="12159" spans="1:4">
      <c r="A12159" s="204"/>
      <c r="B12159" s="205"/>
      <c r="C12159" s="206"/>
      <c r="D12159" s="208"/>
    </row>
    <row r="12160" spans="1:4">
      <c r="A12160" s="204"/>
      <c r="B12160" s="205"/>
      <c r="C12160" s="206"/>
      <c r="D12160" s="208"/>
    </row>
    <row r="12161" spans="1:4">
      <c r="A12161" s="204"/>
      <c r="B12161" s="205"/>
      <c r="C12161" s="206"/>
      <c r="D12161" s="208"/>
    </row>
    <row r="12162" spans="1:4">
      <c r="A12162" s="204"/>
      <c r="B12162" s="205"/>
      <c r="C12162" s="206"/>
      <c r="D12162" s="208"/>
    </row>
    <row r="12163" spans="1:4">
      <c r="A12163" s="204"/>
      <c r="B12163" s="205"/>
      <c r="C12163" s="206"/>
      <c r="D12163" s="208"/>
    </row>
    <row r="12164" spans="1:4">
      <c r="A12164" s="204"/>
      <c r="B12164" s="205"/>
      <c r="C12164" s="206"/>
      <c r="D12164" s="208"/>
    </row>
    <row r="12165" spans="1:4">
      <c r="A12165" s="204"/>
      <c r="B12165" s="205"/>
      <c r="C12165" s="206"/>
      <c r="D12165" s="208"/>
    </row>
    <row r="12166" spans="1:4">
      <c r="A12166" s="204"/>
      <c r="B12166" s="205"/>
      <c r="C12166" s="206"/>
      <c r="D12166" s="208"/>
    </row>
    <row r="12167" spans="1:4">
      <c r="A12167" s="204"/>
      <c r="B12167" s="205"/>
      <c r="C12167" s="206"/>
      <c r="D12167" s="208"/>
    </row>
    <row r="12168" spans="1:4">
      <c r="A12168" s="204"/>
      <c r="B12168" s="205"/>
      <c r="C12168" s="206"/>
      <c r="D12168" s="208"/>
    </row>
    <row r="12169" spans="1:4">
      <c r="A12169" s="204"/>
      <c r="B12169" s="205"/>
      <c r="C12169" s="206"/>
      <c r="D12169" s="208"/>
    </row>
    <row r="12170" spans="1:4">
      <c r="A12170" s="204"/>
      <c r="B12170" s="205"/>
      <c r="C12170" s="206"/>
      <c r="D12170" s="208"/>
    </row>
    <row r="12171" spans="1:4">
      <c r="A12171" s="204"/>
      <c r="B12171" s="205"/>
      <c r="C12171" s="206"/>
      <c r="D12171" s="208"/>
    </row>
    <row r="12172" spans="1:4">
      <c r="A12172" s="204"/>
      <c r="B12172" s="205"/>
      <c r="C12172" s="206"/>
      <c r="D12172" s="208"/>
    </row>
    <row r="12173" spans="1:4">
      <c r="A12173" s="204"/>
      <c r="B12173" s="205"/>
      <c r="C12173" s="206"/>
      <c r="D12173" s="208"/>
    </row>
    <row r="12174" spans="1:4">
      <c r="A12174" s="204"/>
      <c r="B12174" s="205"/>
      <c r="C12174" s="206"/>
      <c r="D12174" s="208"/>
    </row>
    <row r="12175" spans="1:4">
      <c r="A12175" s="204"/>
      <c r="B12175" s="205"/>
      <c r="C12175" s="206"/>
      <c r="D12175" s="208"/>
    </row>
    <row r="12176" spans="1:4">
      <c r="A12176" s="204"/>
      <c r="B12176" s="205"/>
      <c r="C12176" s="206"/>
      <c r="D12176" s="208"/>
    </row>
    <row r="12177" spans="1:4">
      <c r="A12177" s="204"/>
      <c r="B12177" s="205"/>
      <c r="C12177" s="206"/>
      <c r="D12177" s="208"/>
    </row>
    <row r="12178" spans="1:4">
      <c r="A12178" s="204"/>
      <c r="B12178" s="205"/>
      <c r="C12178" s="206"/>
      <c r="D12178" s="208"/>
    </row>
    <row r="12179" spans="1:4">
      <c r="A12179" s="204"/>
      <c r="B12179" s="205"/>
      <c r="C12179" s="206"/>
      <c r="D12179" s="208"/>
    </row>
    <row r="12180" spans="1:4">
      <c r="A12180" s="204"/>
      <c r="B12180" s="205"/>
      <c r="C12180" s="206"/>
      <c r="D12180" s="208"/>
    </row>
    <row r="12181" spans="1:4">
      <c r="A12181" s="204"/>
      <c r="B12181" s="205"/>
      <c r="C12181" s="206"/>
      <c r="D12181" s="208"/>
    </row>
    <row r="12182" spans="1:4">
      <c r="A12182" s="204"/>
      <c r="B12182" s="205"/>
      <c r="C12182" s="206"/>
      <c r="D12182" s="208"/>
    </row>
    <row r="12183" spans="1:4">
      <c r="A12183" s="204"/>
      <c r="B12183" s="205"/>
      <c r="C12183" s="206"/>
      <c r="D12183" s="208"/>
    </row>
    <row r="12184" spans="1:4">
      <c r="A12184" s="204"/>
      <c r="B12184" s="205"/>
      <c r="C12184" s="206"/>
      <c r="D12184" s="208"/>
    </row>
    <row r="12185" spans="1:4">
      <c r="A12185" s="204"/>
      <c r="B12185" s="205"/>
      <c r="C12185" s="206"/>
      <c r="D12185" s="208"/>
    </row>
    <row r="12186" spans="1:4">
      <c r="A12186" s="204"/>
      <c r="B12186" s="205"/>
      <c r="C12186" s="206"/>
      <c r="D12186" s="208"/>
    </row>
    <row r="12187" spans="1:4">
      <c r="A12187" s="204"/>
      <c r="B12187" s="205"/>
      <c r="C12187" s="206"/>
      <c r="D12187" s="208"/>
    </row>
    <row r="12188" spans="1:4">
      <c r="A12188" s="204"/>
      <c r="B12188" s="205"/>
      <c r="C12188" s="206"/>
      <c r="D12188" s="208"/>
    </row>
    <row r="12189" spans="1:4">
      <c r="A12189" s="204"/>
      <c r="B12189" s="205"/>
      <c r="C12189" s="206"/>
      <c r="D12189" s="208"/>
    </row>
    <row r="12190" spans="1:4">
      <c r="A12190" s="204"/>
      <c r="B12190" s="205"/>
      <c r="C12190" s="206"/>
      <c r="D12190" s="208"/>
    </row>
    <row r="12191" spans="1:4">
      <c r="A12191" s="204"/>
      <c r="B12191" s="205"/>
      <c r="C12191" s="206"/>
      <c r="D12191" s="208"/>
    </row>
    <row r="12192" spans="1:4">
      <c r="A12192" s="204"/>
      <c r="B12192" s="205"/>
      <c r="C12192" s="206"/>
      <c r="D12192" s="207"/>
    </row>
    <row r="12193" spans="1:4">
      <c r="A12193" s="204"/>
      <c r="B12193" s="205"/>
      <c r="C12193" s="206"/>
      <c r="D12193" s="208"/>
    </row>
    <row r="12194" spans="1:4">
      <c r="A12194" s="204"/>
      <c r="B12194" s="205"/>
      <c r="C12194" s="206"/>
      <c r="D12194" s="207"/>
    </row>
    <row r="12195" spans="1:4">
      <c r="A12195" s="204"/>
      <c r="B12195" s="205"/>
      <c r="C12195" s="206"/>
      <c r="D12195" s="208"/>
    </row>
    <row r="12196" spans="1:4">
      <c r="A12196" s="204"/>
      <c r="B12196" s="205"/>
      <c r="C12196" s="206"/>
      <c r="D12196" s="207"/>
    </row>
    <row r="12197" spans="1:4">
      <c r="A12197" s="204"/>
      <c r="B12197" s="205"/>
      <c r="C12197" s="206"/>
      <c r="D12197" s="208"/>
    </row>
    <row r="12198" spans="1:4">
      <c r="A12198" s="204"/>
      <c r="B12198" s="205"/>
      <c r="C12198" s="206"/>
      <c r="D12198" s="207"/>
    </row>
    <row r="12199" spans="1:4">
      <c r="A12199" s="204"/>
      <c r="B12199" s="205"/>
      <c r="C12199" s="206"/>
      <c r="D12199" s="208"/>
    </row>
    <row r="12200" spans="1:4">
      <c r="A12200" s="204"/>
      <c r="B12200" s="205"/>
      <c r="C12200" s="206"/>
      <c r="D12200" s="207"/>
    </row>
    <row r="12201" spans="1:4">
      <c r="A12201" s="204"/>
      <c r="B12201" s="205"/>
      <c r="C12201" s="206"/>
      <c r="D12201" s="208"/>
    </row>
    <row r="12202" spans="1:4">
      <c r="A12202" s="204"/>
      <c r="B12202" s="205"/>
      <c r="C12202" s="206"/>
      <c r="D12202" s="208"/>
    </row>
    <row r="12203" spans="1:4">
      <c r="A12203" s="204"/>
      <c r="B12203" s="205"/>
      <c r="C12203" s="206"/>
      <c r="D12203" s="208"/>
    </row>
    <row r="12204" spans="1:4">
      <c r="A12204" s="204"/>
      <c r="B12204" s="205"/>
      <c r="C12204" s="206"/>
      <c r="D12204" s="208"/>
    </row>
    <row r="12205" spans="1:4">
      <c r="A12205" s="204"/>
      <c r="B12205" s="205"/>
      <c r="C12205" s="206"/>
      <c r="D12205" s="208"/>
    </row>
    <row r="12206" spans="1:4">
      <c r="A12206" s="204"/>
      <c r="B12206" s="205"/>
      <c r="C12206" s="206"/>
      <c r="D12206" s="208"/>
    </row>
    <row r="12207" spans="1:4">
      <c r="A12207" s="204"/>
      <c r="B12207" s="205"/>
      <c r="C12207" s="206"/>
      <c r="D12207" s="208"/>
    </row>
    <row r="12208" spans="1:4">
      <c r="A12208" s="204"/>
      <c r="B12208" s="205"/>
      <c r="C12208" s="206"/>
      <c r="D12208" s="208"/>
    </row>
    <row r="12209" spans="1:4">
      <c r="A12209" s="204"/>
      <c r="B12209" s="205"/>
      <c r="C12209" s="206"/>
      <c r="D12209" s="208"/>
    </row>
    <row r="12210" spans="1:4">
      <c r="A12210" s="204"/>
      <c r="B12210" s="205"/>
      <c r="C12210" s="206"/>
      <c r="D12210" s="208"/>
    </row>
    <row r="12211" spans="1:4">
      <c r="A12211" s="204"/>
      <c r="B12211" s="205"/>
      <c r="C12211" s="206"/>
      <c r="D12211" s="208"/>
    </row>
    <row r="12212" spans="1:4">
      <c r="A12212" s="204"/>
      <c r="B12212" s="205"/>
      <c r="C12212" s="206"/>
      <c r="D12212" s="208"/>
    </row>
    <row r="12213" spans="1:4">
      <c r="A12213" s="204"/>
      <c r="B12213" s="205"/>
      <c r="C12213" s="206"/>
      <c r="D12213" s="208"/>
    </row>
    <row r="12214" spans="1:4">
      <c r="A12214" s="204"/>
      <c r="B12214" s="205"/>
      <c r="C12214" s="206"/>
      <c r="D12214" s="208"/>
    </row>
    <row r="12215" spans="1:4">
      <c r="A12215" s="204"/>
      <c r="B12215" s="205"/>
      <c r="C12215" s="206"/>
      <c r="D12215" s="208"/>
    </row>
    <row r="12216" spans="1:4">
      <c r="A12216" s="204"/>
      <c r="B12216" s="205"/>
      <c r="C12216" s="206"/>
      <c r="D12216" s="208"/>
    </row>
    <row r="12217" spans="1:4">
      <c r="A12217" s="204"/>
      <c r="B12217" s="205"/>
      <c r="C12217" s="206"/>
      <c r="D12217" s="208"/>
    </row>
    <row r="12218" spans="1:4">
      <c r="A12218" s="204"/>
      <c r="B12218" s="205"/>
      <c r="C12218" s="206"/>
      <c r="D12218" s="208"/>
    </row>
    <row r="12219" spans="1:4">
      <c r="A12219" s="204"/>
      <c r="B12219" s="205"/>
      <c r="C12219" s="206"/>
      <c r="D12219" s="207"/>
    </row>
    <row r="12220" spans="1:4">
      <c r="A12220" s="204"/>
      <c r="B12220" s="205"/>
      <c r="C12220" s="206"/>
      <c r="D12220" s="208"/>
    </row>
    <row r="12221" spans="1:4">
      <c r="A12221" s="204"/>
      <c r="B12221" s="205"/>
      <c r="C12221" s="206"/>
      <c r="D12221" s="208"/>
    </row>
    <row r="12222" spans="1:4">
      <c r="A12222" s="204"/>
      <c r="B12222" s="205"/>
      <c r="C12222" s="206"/>
      <c r="D12222" s="208"/>
    </row>
    <row r="12223" spans="1:4">
      <c r="A12223" s="204"/>
      <c r="B12223" s="205"/>
      <c r="C12223" s="206"/>
      <c r="D12223" s="208"/>
    </row>
    <row r="12224" spans="1:4">
      <c r="A12224" s="204"/>
      <c r="B12224" s="205"/>
      <c r="C12224" s="206"/>
      <c r="D12224" s="207"/>
    </row>
    <row r="12225" spans="1:4">
      <c r="A12225" s="204"/>
      <c r="B12225" s="205"/>
      <c r="C12225" s="206"/>
      <c r="D12225" s="208"/>
    </row>
    <row r="12226" spans="1:4">
      <c r="A12226" s="204"/>
      <c r="B12226" s="205"/>
      <c r="C12226" s="206"/>
      <c r="D12226" s="207"/>
    </row>
    <row r="12227" spans="1:4">
      <c r="A12227" s="204"/>
      <c r="B12227" s="205"/>
      <c r="C12227" s="206"/>
      <c r="D12227" s="208"/>
    </row>
    <row r="12228" spans="1:4">
      <c r="A12228" s="204"/>
      <c r="B12228" s="205"/>
      <c r="C12228" s="206"/>
      <c r="D12228" s="207"/>
    </row>
    <row r="12229" spans="1:4">
      <c r="A12229" s="204"/>
      <c r="B12229" s="205"/>
      <c r="C12229" s="206"/>
      <c r="D12229" s="208"/>
    </row>
    <row r="12230" spans="1:4">
      <c r="A12230" s="204"/>
      <c r="B12230" s="205"/>
      <c r="C12230" s="206"/>
      <c r="D12230" s="207"/>
    </row>
    <row r="12231" spans="1:4">
      <c r="A12231" s="204"/>
      <c r="B12231" s="205"/>
      <c r="C12231" s="206"/>
      <c r="D12231" s="208"/>
    </row>
    <row r="12232" spans="1:4">
      <c r="A12232" s="204"/>
      <c r="B12232" s="205"/>
      <c r="C12232" s="206"/>
      <c r="D12232" s="207"/>
    </row>
    <row r="12233" spans="1:4">
      <c r="A12233" s="204"/>
      <c r="B12233" s="205"/>
      <c r="C12233" s="206"/>
      <c r="D12233" s="208"/>
    </row>
    <row r="12234" spans="1:4">
      <c r="A12234" s="204"/>
      <c r="B12234" s="205"/>
      <c r="C12234" s="206"/>
      <c r="D12234" s="207"/>
    </row>
    <row r="12235" spans="1:4">
      <c r="A12235" s="204"/>
      <c r="B12235" s="205"/>
      <c r="C12235" s="206"/>
      <c r="D12235" s="208"/>
    </row>
    <row r="12236" spans="1:4">
      <c r="A12236" s="204"/>
      <c r="B12236" s="205"/>
      <c r="C12236" s="206"/>
      <c r="D12236" s="207"/>
    </row>
    <row r="12237" spans="1:4">
      <c r="A12237" s="204"/>
      <c r="B12237" s="205"/>
      <c r="C12237" s="206"/>
      <c r="D12237" s="208"/>
    </row>
    <row r="12238" spans="1:4">
      <c r="A12238" s="204"/>
      <c r="B12238" s="205"/>
      <c r="C12238" s="206"/>
      <c r="D12238" s="207"/>
    </row>
    <row r="12239" spans="1:4">
      <c r="A12239" s="204"/>
      <c r="B12239" s="205"/>
      <c r="C12239" s="206"/>
      <c r="D12239" s="208"/>
    </row>
    <row r="12240" spans="1:4">
      <c r="A12240" s="204"/>
      <c r="B12240" s="205"/>
      <c r="C12240" s="206"/>
      <c r="D12240" s="208"/>
    </row>
    <row r="12241" spans="1:4">
      <c r="A12241" s="204"/>
      <c r="B12241" s="205"/>
      <c r="C12241" s="206"/>
      <c r="D12241" s="208"/>
    </row>
    <row r="12242" spans="1:4">
      <c r="A12242" s="204"/>
      <c r="B12242" s="205"/>
      <c r="C12242" s="206"/>
      <c r="D12242" s="207"/>
    </row>
    <row r="12243" spans="1:4">
      <c r="A12243" s="204"/>
      <c r="B12243" s="205"/>
      <c r="C12243" s="206"/>
      <c r="D12243" s="208"/>
    </row>
    <row r="12244" spans="1:4">
      <c r="A12244" s="204"/>
      <c r="B12244" s="205"/>
      <c r="C12244" s="206"/>
      <c r="D12244" s="207"/>
    </row>
    <row r="12245" spans="1:4">
      <c r="A12245" s="204"/>
      <c r="B12245" s="205"/>
      <c r="C12245" s="206"/>
      <c r="D12245" s="208"/>
    </row>
    <row r="12246" spans="1:4">
      <c r="A12246" s="204"/>
      <c r="B12246" s="205"/>
      <c r="C12246" s="206"/>
      <c r="D12246" s="208"/>
    </row>
    <row r="12247" spans="1:4">
      <c r="A12247" s="204"/>
      <c r="B12247" s="205"/>
      <c r="C12247" s="206"/>
      <c r="D12247" s="208"/>
    </row>
    <row r="12248" spans="1:4">
      <c r="A12248" s="204"/>
      <c r="B12248" s="205"/>
      <c r="C12248" s="206"/>
      <c r="D12248" s="208"/>
    </row>
    <row r="12249" spans="1:4">
      <c r="A12249" s="204"/>
      <c r="B12249" s="205"/>
      <c r="C12249" s="206"/>
      <c r="D12249" s="208"/>
    </row>
    <row r="12250" spans="1:4">
      <c r="A12250" s="204"/>
      <c r="B12250" s="205"/>
      <c r="C12250" s="206"/>
      <c r="D12250" s="208"/>
    </row>
    <row r="12251" spans="1:4">
      <c r="A12251" s="204"/>
      <c r="B12251" s="205"/>
      <c r="C12251" s="206"/>
      <c r="D12251" s="208"/>
    </row>
    <row r="12252" spans="1:4">
      <c r="A12252" s="204"/>
      <c r="B12252" s="205"/>
      <c r="C12252" s="206"/>
      <c r="D12252" s="208"/>
    </row>
    <row r="12253" spans="1:4">
      <c r="A12253" s="204"/>
      <c r="B12253" s="205"/>
      <c r="C12253" s="206"/>
      <c r="D12253" s="208"/>
    </row>
    <row r="12254" spans="1:4">
      <c r="A12254" s="204"/>
      <c r="B12254" s="205"/>
      <c r="C12254" s="206"/>
      <c r="D12254" s="208"/>
    </row>
    <row r="12255" spans="1:4">
      <c r="A12255" s="204"/>
      <c r="B12255" s="205"/>
      <c r="C12255" s="206"/>
      <c r="D12255" s="208"/>
    </row>
    <row r="12256" spans="1:4">
      <c r="A12256" s="204"/>
      <c r="B12256" s="205"/>
      <c r="C12256" s="206"/>
      <c r="D12256" s="208"/>
    </row>
    <row r="12257" spans="1:4">
      <c r="A12257" s="204"/>
      <c r="B12257" s="205"/>
      <c r="C12257" s="206"/>
      <c r="D12257" s="208"/>
    </row>
    <row r="12258" spans="1:4">
      <c r="A12258" s="204"/>
      <c r="B12258" s="205"/>
      <c r="C12258" s="206"/>
      <c r="D12258" s="208"/>
    </row>
    <row r="12259" spans="1:4">
      <c r="A12259" s="204"/>
      <c r="B12259" s="205"/>
      <c r="C12259" s="206"/>
      <c r="D12259" s="208"/>
    </row>
    <row r="12260" spans="1:4">
      <c r="A12260" s="204"/>
      <c r="B12260" s="205"/>
      <c r="C12260" s="206"/>
      <c r="D12260" s="208"/>
    </row>
    <row r="12261" spans="1:4">
      <c r="A12261" s="204"/>
      <c r="B12261" s="205"/>
      <c r="C12261" s="206"/>
      <c r="D12261" s="208"/>
    </row>
    <row r="12262" spans="1:4">
      <c r="A12262" s="204"/>
      <c r="B12262" s="205"/>
      <c r="C12262" s="206"/>
      <c r="D12262" s="208"/>
    </row>
    <row r="12263" spans="1:4">
      <c r="A12263" s="204"/>
      <c r="B12263" s="205"/>
      <c r="C12263" s="206"/>
      <c r="D12263" s="208"/>
    </row>
    <row r="12264" spans="1:4">
      <c r="A12264" s="204"/>
      <c r="B12264" s="205"/>
      <c r="C12264" s="206"/>
      <c r="D12264" s="208"/>
    </row>
    <row r="12265" spans="1:4">
      <c r="A12265" s="204"/>
      <c r="B12265" s="205"/>
      <c r="C12265" s="206"/>
      <c r="D12265" s="208"/>
    </row>
    <row r="12266" spans="1:4">
      <c r="A12266" s="204"/>
      <c r="B12266" s="205"/>
      <c r="C12266" s="206"/>
      <c r="D12266" s="208"/>
    </row>
    <row r="12267" spans="1:4">
      <c r="A12267" s="204"/>
      <c r="B12267" s="205"/>
      <c r="C12267" s="206"/>
      <c r="D12267" s="208"/>
    </row>
    <row r="12268" spans="1:4">
      <c r="A12268" s="204"/>
      <c r="B12268" s="205"/>
      <c r="C12268" s="206"/>
      <c r="D12268" s="208"/>
    </row>
    <row r="12269" spans="1:4">
      <c r="A12269" s="204"/>
      <c r="B12269" s="205"/>
      <c r="C12269" s="206"/>
      <c r="D12269" s="208"/>
    </row>
    <row r="12270" spans="1:4">
      <c r="A12270" s="204"/>
      <c r="B12270" s="205"/>
      <c r="C12270" s="206"/>
      <c r="D12270" s="207"/>
    </row>
    <row r="12271" spans="1:4">
      <c r="A12271" s="204"/>
      <c r="B12271" s="205"/>
      <c r="C12271" s="206"/>
      <c r="D12271" s="207"/>
    </row>
    <row r="12272" spans="1:4">
      <c r="A12272" s="204"/>
      <c r="B12272" s="205"/>
      <c r="C12272" s="206"/>
      <c r="D12272" s="208"/>
    </row>
    <row r="12273" spans="1:4">
      <c r="A12273" s="204"/>
      <c r="B12273" s="205"/>
      <c r="C12273" s="206"/>
      <c r="D12273" s="208"/>
    </row>
    <row r="12274" spans="1:4">
      <c r="A12274" s="204"/>
      <c r="B12274" s="205"/>
      <c r="C12274" s="206"/>
      <c r="D12274" s="208"/>
    </row>
    <row r="12275" spans="1:4">
      <c r="A12275" s="204"/>
      <c r="B12275" s="205"/>
      <c r="C12275" s="206"/>
      <c r="D12275" s="208"/>
    </row>
    <row r="12276" spans="1:4">
      <c r="A12276" s="204"/>
      <c r="B12276" s="205"/>
      <c r="C12276" s="206"/>
      <c r="D12276" s="208"/>
    </row>
    <row r="12277" spans="1:4">
      <c r="A12277" s="204"/>
      <c r="B12277" s="205"/>
      <c r="C12277" s="206"/>
      <c r="D12277" s="208"/>
    </row>
    <row r="12278" spans="1:4">
      <c r="A12278" s="204"/>
      <c r="B12278" s="205"/>
      <c r="C12278" s="206"/>
      <c r="D12278" s="208"/>
    </row>
    <row r="12279" spans="1:4">
      <c r="A12279" s="204"/>
      <c r="B12279" s="205"/>
      <c r="C12279" s="206"/>
      <c r="D12279" s="208"/>
    </row>
    <row r="12280" spans="1:4">
      <c r="A12280" s="204"/>
      <c r="B12280" s="205"/>
      <c r="C12280" s="206"/>
      <c r="D12280" s="208"/>
    </row>
    <row r="12281" spans="1:4">
      <c r="A12281" s="204"/>
      <c r="B12281" s="205"/>
      <c r="C12281" s="206"/>
      <c r="D12281" s="208"/>
    </row>
    <row r="12282" spans="1:4">
      <c r="A12282" s="204"/>
      <c r="B12282" s="205"/>
      <c r="C12282" s="206"/>
      <c r="D12282" s="208"/>
    </row>
    <row r="12283" spans="1:4">
      <c r="A12283" s="204"/>
      <c r="B12283" s="205"/>
      <c r="C12283" s="206"/>
      <c r="D12283" s="208"/>
    </row>
    <row r="12284" spans="1:4">
      <c r="A12284" s="204"/>
      <c r="B12284" s="205"/>
      <c r="C12284" s="206"/>
      <c r="D12284" s="208"/>
    </row>
    <row r="12285" spans="1:4">
      <c r="A12285" s="204"/>
      <c r="B12285" s="205"/>
      <c r="C12285" s="206"/>
      <c r="D12285" s="208"/>
    </row>
    <row r="12286" spans="1:4">
      <c r="A12286" s="204"/>
      <c r="B12286" s="205"/>
      <c r="C12286" s="206"/>
      <c r="D12286" s="208"/>
    </row>
    <row r="12287" spans="1:4">
      <c r="A12287" s="204"/>
      <c r="B12287" s="205"/>
      <c r="C12287" s="206"/>
      <c r="D12287" s="208"/>
    </row>
    <row r="12288" spans="1:4">
      <c r="A12288" s="204"/>
      <c r="B12288" s="205"/>
      <c r="C12288" s="206"/>
      <c r="D12288" s="208"/>
    </row>
    <row r="12289" spans="1:4">
      <c r="A12289" s="204"/>
      <c r="B12289" s="205"/>
      <c r="C12289" s="206"/>
      <c r="D12289" s="208"/>
    </row>
    <row r="12290" spans="1:4">
      <c r="A12290" s="204"/>
      <c r="B12290" s="205"/>
      <c r="C12290" s="206"/>
      <c r="D12290" s="208"/>
    </row>
    <row r="12291" spans="1:4">
      <c r="A12291" s="204"/>
      <c r="B12291" s="205"/>
      <c r="C12291" s="206"/>
      <c r="D12291" s="208"/>
    </row>
    <row r="12292" spans="1:4">
      <c r="A12292" s="204"/>
      <c r="B12292" s="205"/>
      <c r="C12292" s="206"/>
      <c r="D12292" s="208"/>
    </row>
    <row r="12293" spans="1:4">
      <c r="A12293" s="204"/>
      <c r="B12293" s="205"/>
      <c r="C12293" s="206"/>
      <c r="D12293" s="208"/>
    </row>
    <row r="12294" spans="1:4">
      <c r="A12294" s="204"/>
      <c r="B12294" s="205"/>
      <c r="C12294" s="206"/>
      <c r="D12294" s="208"/>
    </row>
    <row r="12295" spans="1:4">
      <c r="A12295" s="204"/>
      <c r="B12295" s="205"/>
      <c r="C12295" s="206"/>
      <c r="D12295" s="208"/>
    </row>
    <row r="12296" spans="1:4">
      <c r="A12296" s="204"/>
      <c r="B12296" s="205"/>
      <c r="C12296" s="206"/>
      <c r="D12296" s="208"/>
    </row>
    <row r="12297" spans="1:4">
      <c r="A12297" s="204"/>
      <c r="B12297" s="205"/>
      <c r="C12297" s="206"/>
      <c r="D12297" s="208"/>
    </row>
    <row r="12298" spans="1:4">
      <c r="A12298" s="204"/>
      <c r="B12298" s="205"/>
      <c r="C12298" s="206"/>
      <c r="D12298" s="208"/>
    </row>
    <row r="12299" spans="1:4">
      <c r="A12299" s="204"/>
      <c r="B12299" s="205"/>
      <c r="C12299" s="206"/>
      <c r="D12299" s="208"/>
    </row>
    <row r="12300" spans="1:4">
      <c r="A12300" s="204"/>
      <c r="B12300" s="205"/>
      <c r="C12300" s="206"/>
      <c r="D12300" s="208"/>
    </row>
    <row r="12301" spans="1:4">
      <c r="A12301" s="204"/>
      <c r="B12301" s="205"/>
      <c r="C12301" s="206"/>
      <c r="D12301" s="208"/>
    </row>
    <row r="12302" spans="1:4">
      <c r="A12302" s="204"/>
      <c r="B12302" s="205"/>
      <c r="C12302" s="206"/>
      <c r="D12302" s="208"/>
    </row>
    <row r="12303" spans="1:4">
      <c r="A12303" s="204"/>
      <c r="B12303" s="205"/>
      <c r="C12303" s="206"/>
      <c r="D12303" s="208"/>
    </row>
    <row r="12304" spans="1:4">
      <c r="A12304" s="204"/>
      <c r="B12304" s="205"/>
      <c r="C12304" s="206"/>
      <c r="D12304" s="208"/>
    </row>
    <row r="12305" spans="1:4">
      <c r="A12305" s="204"/>
      <c r="B12305" s="205"/>
      <c r="C12305" s="206"/>
      <c r="D12305" s="208"/>
    </row>
    <row r="12306" spans="1:4">
      <c r="A12306" s="204"/>
      <c r="B12306" s="205"/>
      <c r="C12306" s="206"/>
      <c r="D12306" s="207"/>
    </row>
    <row r="12307" spans="1:4">
      <c r="A12307" s="204"/>
      <c r="B12307" s="205"/>
      <c r="C12307" s="206"/>
      <c r="D12307" s="208"/>
    </row>
    <row r="12308" spans="1:4">
      <c r="A12308" s="204"/>
      <c r="B12308" s="205"/>
      <c r="C12308" s="206"/>
      <c r="D12308" s="208"/>
    </row>
    <row r="12309" spans="1:4">
      <c r="A12309" s="204"/>
      <c r="B12309" s="205"/>
      <c r="C12309" s="206"/>
      <c r="D12309" s="208"/>
    </row>
    <row r="12310" spans="1:4">
      <c r="A12310" s="204"/>
      <c r="B12310" s="205"/>
      <c r="C12310" s="206"/>
      <c r="D12310" s="208"/>
    </row>
    <row r="12311" spans="1:4">
      <c r="A12311" s="204"/>
      <c r="B12311" s="205"/>
      <c r="C12311" s="206"/>
      <c r="D12311" s="208"/>
    </row>
    <row r="12312" spans="1:4">
      <c r="A12312" s="204"/>
      <c r="B12312" s="205"/>
      <c r="C12312" s="206"/>
      <c r="D12312" s="208"/>
    </row>
    <row r="12313" spans="1:4">
      <c r="A12313" s="204"/>
      <c r="B12313" s="205"/>
      <c r="C12313" s="206"/>
      <c r="D12313" s="208"/>
    </row>
    <row r="12314" spans="1:4">
      <c r="A12314" s="204"/>
      <c r="B12314" s="205"/>
      <c r="C12314" s="206"/>
      <c r="D12314" s="207"/>
    </row>
    <row r="12315" spans="1:4">
      <c r="A12315" s="204"/>
      <c r="B12315" s="205"/>
      <c r="C12315" s="206"/>
      <c r="D12315" s="207"/>
    </row>
    <row r="12316" spans="1:4">
      <c r="A12316" s="204"/>
      <c r="B12316" s="205"/>
      <c r="C12316" s="206"/>
      <c r="D12316" s="207"/>
    </row>
    <row r="12317" spans="1:4">
      <c r="A12317" s="204"/>
      <c r="B12317" s="205"/>
      <c r="C12317" s="206"/>
      <c r="D12317" s="207"/>
    </row>
    <row r="12318" spans="1:4">
      <c r="A12318" s="204"/>
      <c r="B12318" s="205"/>
      <c r="C12318" s="206"/>
      <c r="D12318" s="207"/>
    </row>
    <row r="12319" spans="1:4">
      <c r="A12319" s="204"/>
      <c r="B12319" s="205"/>
      <c r="C12319" s="206"/>
      <c r="D12319" s="207"/>
    </row>
    <row r="12320" spans="1:4">
      <c r="A12320" s="204"/>
      <c r="B12320" s="205"/>
      <c r="C12320" s="206"/>
      <c r="D12320" s="207"/>
    </row>
    <row r="12321" spans="1:4">
      <c r="A12321" s="204"/>
      <c r="B12321" s="205"/>
      <c r="C12321" s="206"/>
      <c r="D12321" s="208"/>
    </row>
    <row r="12322" spans="1:4">
      <c r="A12322" s="204"/>
      <c r="B12322" s="205"/>
      <c r="C12322" s="206"/>
      <c r="D12322" s="207"/>
    </row>
    <row r="12323" spans="1:4">
      <c r="A12323" s="204"/>
      <c r="B12323" s="205"/>
      <c r="C12323" s="206"/>
      <c r="D12323" s="208"/>
    </row>
    <row r="12324" spans="1:4">
      <c r="A12324" s="204"/>
      <c r="B12324" s="205"/>
      <c r="C12324" s="206"/>
      <c r="D12324" s="208"/>
    </row>
    <row r="12325" spans="1:4">
      <c r="A12325" s="204"/>
      <c r="B12325" s="205"/>
      <c r="C12325" s="206"/>
      <c r="D12325" s="208"/>
    </row>
    <row r="12326" spans="1:4">
      <c r="A12326" s="204"/>
      <c r="B12326" s="205"/>
      <c r="C12326" s="206"/>
      <c r="D12326" s="208"/>
    </row>
    <row r="12327" spans="1:4">
      <c r="A12327" s="204"/>
      <c r="B12327" s="205"/>
      <c r="C12327" s="206"/>
      <c r="D12327" s="208"/>
    </row>
    <row r="12328" spans="1:4">
      <c r="A12328" s="204"/>
      <c r="B12328" s="205"/>
      <c r="C12328" s="206"/>
      <c r="D12328" s="208"/>
    </row>
    <row r="12329" spans="1:4">
      <c r="A12329" s="204"/>
      <c r="B12329" s="205"/>
      <c r="C12329" s="206"/>
      <c r="D12329" s="208"/>
    </row>
    <row r="12330" spans="1:4">
      <c r="A12330" s="204"/>
      <c r="B12330" s="205"/>
      <c r="C12330" s="206"/>
      <c r="D12330" s="208"/>
    </row>
    <row r="12331" spans="1:4">
      <c r="A12331" s="204"/>
      <c r="B12331" s="205"/>
      <c r="C12331" s="206"/>
      <c r="D12331" s="208"/>
    </row>
    <row r="12332" spans="1:4">
      <c r="A12332" s="204"/>
      <c r="B12332" s="205"/>
      <c r="C12332" s="206"/>
      <c r="D12332" s="208"/>
    </row>
    <row r="12333" spans="1:4">
      <c r="A12333" s="204"/>
      <c r="B12333" s="205"/>
      <c r="C12333" s="206"/>
      <c r="D12333" s="208"/>
    </row>
    <row r="12334" spans="1:4">
      <c r="A12334" s="204"/>
      <c r="B12334" s="205"/>
      <c r="C12334" s="206"/>
      <c r="D12334" s="208"/>
    </row>
    <row r="12335" spans="1:4">
      <c r="A12335" s="204"/>
      <c r="B12335" s="205"/>
      <c r="C12335" s="206"/>
      <c r="D12335" s="208"/>
    </row>
    <row r="12336" spans="1:4">
      <c r="A12336" s="204"/>
      <c r="B12336" s="205"/>
      <c r="C12336" s="206"/>
      <c r="D12336" s="208"/>
    </row>
    <row r="12337" spans="1:4">
      <c r="A12337" s="204"/>
      <c r="B12337" s="205"/>
      <c r="C12337" s="206"/>
      <c r="D12337" s="208"/>
    </row>
    <row r="12338" spans="1:4">
      <c r="A12338" s="204"/>
      <c r="B12338" s="205"/>
      <c r="C12338" s="206"/>
      <c r="D12338" s="208"/>
    </row>
    <row r="12339" spans="1:4">
      <c r="A12339" s="204"/>
      <c r="B12339" s="205"/>
      <c r="C12339" s="206"/>
      <c r="D12339" s="208"/>
    </row>
    <row r="12340" spans="1:4">
      <c r="A12340" s="204"/>
      <c r="B12340" s="205"/>
      <c r="C12340" s="206"/>
      <c r="D12340" s="208"/>
    </row>
    <row r="12341" spans="1:4">
      <c r="A12341" s="204"/>
      <c r="B12341" s="205"/>
      <c r="C12341" s="206"/>
      <c r="D12341" s="208"/>
    </row>
    <row r="12342" spans="1:4">
      <c r="A12342" s="204"/>
      <c r="B12342" s="205"/>
      <c r="C12342" s="206"/>
      <c r="D12342" s="208"/>
    </row>
    <row r="12343" spans="1:4">
      <c r="A12343" s="204"/>
      <c r="B12343" s="205"/>
      <c r="C12343" s="206"/>
      <c r="D12343" s="208"/>
    </row>
    <row r="12344" spans="1:4">
      <c r="A12344" s="204"/>
      <c r="B12344" s="205"/>
      <c r="C12344" s="206"/>
      <c r="D12344" s="208"/>
    </row>
    <row r="12345" spans="1:4">
      <c r="A12345" s="204"/>
      <c r="B12345" s="205"/>
      <c r="C12345" s="206"/>
      <c r="D12345" s="208"/>
    </row>
    <row r="12346" spans="1:4">
      <c r="A12346" s="204"/>
      <c r="B12346" s="205"/>
      <c r="C12346" s="206"/>
      <c r="D12346" s="208"/>
    </row>
    <row r="12347" spans="1:4">
      <c r="A12347" s="204"/>
      <c r="B12347" s="205"/>
      <c r="C12347" s="206"/>
      <c r="D12347" s="208"/>
    </row>
    <row r="12348" spans="1:4">
      <c r="A12348" s="204"/>
      <c r="B12348" s="205"/>
      <c r="C12348" s="206"/>
      <c r="D12348" s="208"/>
    </row>
    <row r="12349" spans="1:4">
      <c r="A12349" s="204"/>
      <c r="B12349" s="205"/>
      <c r="C12349" s="206"/>
      <c r="D12349" s="208"/>
    </row>
    <row r="12350" spans="1:4">
      <c r="A12350" s="204"/>
      <c r="B12350" s="205"/>
      <c r="C12350" s="206"/>
      <c r="D12350" s="208"/>
    </row>
    <row r="12351" spans="1:4">
      <c r="A12351" s="204"/>
      <c r="B12351" s="205"/>
      <c r="C12351" s="206"/>
      <c r="D12351" s="208"/>
    </row>
    <row r="12352" spans="1:4">
      <c r="A12352" s="204"/>
      <c r="B12352" s="205"/>
      <c r="C12352" s="206"/>
      <c r="D12352" s="208"/>
    </row>
    <row r="12353" spans="1:4">
      <c r="A12353" s="204"/>
      <c r="B12353" s="205"/>
      <c r="C12353" s="206"/>
      <c r="D12353" s="208"/>
    </row>
    <row r="12354" spans="1:4">
      <c r="A12354" s="204"/>
      <c r="B12354" s="205"/>
      <c r="C12354" s="206"/>
      <c r="D12354" s="208"/>
    </row>
    <row r="12355" spans="1:4">
      <c r="A12355" s="204"/>
      <c r="B12355" s="205"/>
      <c r="C12355" s="206"/>
      <c r="D12355" s="208"/>
    </row>
    <row r="12356" spans="1:4">
      <c r="A12356" s="204"/>
      <c r="B12356" s="205"/>
      <c r="C12356" s="206"/>
      <c r="D12356" s="208"/>
    </row>
    <row r="12357" spans="1:4">
      <c r="A12357" s="204"/>
      <c r="B12357" s="205"/>
      <c r="C12357" s="206"/>
      <c r="D12357" s="208"/>
    </row>
    <row r="12358" spans="1:4">
      <c r="A12358" s="204"/>
      <c r="B12358" s="205"/>
      <c r="C12358" s="206"/>
      <c r="D12358" s="208"/>
    </row>
    <row r="12359" spans="1:4">
      <c r="A12359" s="204"/>
      <c r="B12359" s="205"/>
      <c r="C12359" s="206"/>
      <c r="D12359" s="208"/>
    </row>
    <row r="12360" spans="1:4">
      <c r="A12360" s="204"/>
      <c r="B12360" s="205"/>
      <c r="C12360" s="206"/>
      <c r="D12360" s="208"/>
    </row>
    <row r="12361" spans="1:4">
      <c r="A12361" s="204"/>
      <c r="B12361" s="205"/>
      <c r="C12361" s="206"/>
      <c r="D12361" s="208"/>
    </row>
    <row r="12362" spans="1:4">
      <c r="A12362" s="204"/>
      <c r="B12362" s="205"/>
      <c r="C12362" s="206"/>
      <c r="D12362" s="208"/>
    </row>
    <row r="12363" spans="1:4">
      <c r="A12363" s="204"/>
      <c r="B12363" s="205"/>
      <c r="C12363" s="206"/>
      <c r="D12363" s="208"/>
    </row>
    <row r="12364" spans="1:4">
      <c r="A12364" s="204"/>
      <c r="B12364" s="205"/>
      <c r="C12364" s="206"/>
      <c r="D12364" s="208"/>
    </row>
    <row r="12365" spans="1:4">
      <c r="A12365" s="204"/>
      <c r="B12365" s="205"/>
      <c r="C12365" s="206"/>
      <c r="D12365" s="208"/>
    </row>
    <row r="12366" spans="1:4">
      <c r="A12366" s="204"/>
      <c r="B12366" s="205"/>
      <c r="C12366" s="206"/>
      <c r="D12366" s="208"/>
    </row>
    <row r="12367" spans="1:4">
      <c r="A12367" s="204"/>
      <c r="B12367" s="205"/>
      <c r="C12367" s="206"/>
      <c r="D12367" s="208"/>
    </row>
    <row r="12368" spans="1:4">
      <c r="A12368" s="204"/>
      <c r="B12368" s="205"/>
      <c r="C12368" s="206"/>
      <c r="D12368" s="208"/>
    </row>
    <row r="12369" spans="1:4">
      <c r="A12369" s="204"/>
      <c r="B12369" s="205"/>
      <c r="C12369" s="206"/>
      <c r="D12369" s="208"/>
    </row>
    <row r="12370" spans="1:4">
      <c r="A12370" s="204"/>
      <c r="B12370" s="205"/>
      <c r="C12370" s="206"/>
      <c r="D12370" s="208"/>
    </row>
    <row r="12371" spans="1:4">
      <c r="A12371" s="204"/>
      <c r="B12371" s="205"/>
      <c r="C12371" s="206"/>
      <c r="D12371" s="208"/>
    </row>
    <row r="12372" spans="1:4">
      <c r="A12372" s="204"/>
      <c r="B12372" s="205"/>
      <c r="C12372" s="206"/>
      <c r="D12372" s="208"/>
    </row>
    <row r="12373" spans="1:4">
      <c r="A12373" s="204"/>
      <c r="B12373" s="205"/>
      <c r="C12373" s="206"/>
      <c r="D12373" s="208"/>
    </row>
    <row r="12374" spans="1:4">
      <c r="A12374" s="204"/>
      <c r="B12374" s="205"/>
      <c r="C12374" s="206"/>
      <c r="D12374" s="208"/>
    </row>
    <row r="12375" spans="1:4">
      <c r="A12375" s="204"/>
      <c r="B12375" s="205"/>
      <c r="C12375" s="206"/>
      <c r="D12375" s="208"/>
    </row>
    <row r="12376" spans="1:4">
      <c r="A12376" s="204"/>
      <c r="B12376" s="205"/>
      <c r="C12376" s="206"/>
      <c r="D12376" s="208"/>
    </row>
    <row r="12377" spans="1:4">
      <c r="A12377" s="204"/>
      <c r="B12377" s="205"/>
      <c r="C12377" s="206"/>
      <c r="D12377" s="208"/>
    </row>
    <row r="12378" spans="1:4">
      <c r="A12378" s="204"/>
      <c r="B12378" s="205"/>
      <c r="C12378" s="206"/>
      <c r="D12378" s="208"/>
    </row>
    <row r="12379" spans="1:4">
      <c r="A12379" s="204"/>
      <c r="B12379" s="205"/>
      <c r="C12379" s="206"/>
      <c r="D12379" s="208"/>
    </row>
    <row r="12380" spans="1:4">
      <c r="A12380" s="204"/>
      <c r="B12380" s="205"/>
      <c r="C12380" s="206"/>
      <c r="D12380" s="208"/>
    </row>
    <row r="12381" spans="1:4">
      <c r="A12381" s="204"/>
      <c r="B12381" s="205"/>
      <c r="C12381" s="206"/>
      <c r="D12381" s="208"/>
    </row>
    <row r="12382" spans="1:4">
      <c r="A12382" s="204"/>
      <c r="B12382" s="205"/>
      <c r="C12382" s="206"/>
      <c r="D12382" s="208"/>
    </row>
    <row r="12383" spans="1:4">
      <c r="A12383" s="204"/>
      <c r="B12383" s="205"/>
      <c r="C12383" s="206"/>
      <c r="D12383" s="208"/>
    </row>
    <row r="12384" spans="1:4">
      <c r="A12384" s="204"/>
      <c r="B12384" s="205"/>
      <c r="C12384" s="206"/>
      <c r="D12384" s="208"/>
    </row>
    <row r="12385" spans="1:4">
      <c r="A12385" s="204"/>
      <c r="B12385" s="205"/>
      <c r="C12385" s="206"/>
      <c r="D12385" s="208"/>
    </row>
    <row r="12386" spans="1:4">
      <c r="A12386" s="204"/>
      <c r="B12386" s="205"/>
      <c r="C12386" s="206"/>
      <c r="D12386" s="208"/>
    </row>
    <row r="12387" spans="1:4">
      <c r="A12387" s="204"/>
      <c r="B12387" s="205"/>
      <c r="C12387" s="206"/>
      <c r="D12387" s="208"/>
    </row>
    <row r="12388" spans="1:4">
      <c r="A12388" s="204"/>
      <c r="B12388" s="205"/>
      <c r="C12388" s="206"/>
      <c r="D12388" s="208"/>
    </row>
    <row r="12389" spans="1:4">
      <c r="A12389" s="204"/>
      <c r="B12389" s="205"/>
      <c r="C12389" s="206"/>
      <c r="D12389" s="208"/>
    </row>
    <row r="12390" spans="1:4">
      <c r="A12390" s="204"/>
      <c r="B12390" s="205"/>
      <c r="C12390" s="206"/>
      <c r="D12390" s="208"/>
    </row>
    <row r="12391" spans="1:4">
      <c r="A12391" s="204"/>
      <c r="B12391" s="205"/>
      <c r="C12391" s="206"/>
      <c r="D12391" s="208"/>
    </row>
    <row r="12392" spans="1:4">
      <c r="A12392" s="204"/>
      <c r="B12392" s="205"/>
      <c r="C12392" s="206"/>
      <c r="D12392" s="208"/>
    </row>
    <row r="12393" spans="1:4">
      <c r="A12393" s="204"/>
      <c r="B12393" s="205"/>
      <c r="C12393" s="206"/>
      <c r="D12393" s="208"/>
    </row>
    <row r="12394" spans="1:4">
      <c r="A12394" s="204"/>
      <c r="B12394" s="205"/>
      <c r="C12394" s="206"/>
      <c r="D12394" s="208"/>
    </row>
    <row r="12395" spans="1:4">
      <c r="A12395" s="204"/>
      <c r="B12395" s="205"/>
      <c r="C12395" s="206"/>
      <c r="D12395" s="208"/>
    </row>
    <row r="12396" spans="1:4">
      <c r="A12396" s="204"/>
      <c r="B12396" s="205"/>
      <c r="C12396" s="206"/>
      <c r="D12396" s="208"/>
    </row>
    <row r="12397" spans="1:4">
      <c r="A12397" s="204"/>
      <c r="B12397" s="205"/>
      <c r="C12397" s="206"/>
      <c r="D12397" s="208"/>
    </row>
    <row r="12398" spans="1:4">
      <c r="A12398" s="204"/>
      <c r="B12398" s="205"/>
      <c r="C12398" s="206"/>
      <c r="D12398" s="208"/>
    </row>
    <row r="12399" spans="1:4">
      <c r="A12399" s="204"/>
      <c r="B12399" s="205"/>
      <c r="C12399" s="206"/>
      <c r="D12399" s="208"/>
    </row>
    <row r="12400" spans="1:4">
      <c r="A12400" s="204"/>
      <c r="B12400" s="205"/>
      <c r="C12400" s="206"/>
      <c r="D12400" s="208"/>
    </row>
    <row r="12401" spans="1:4">
      <c r="A12401" s="204"/>
      <c r="B12401" s="205"/>
      <c r="C12401" s="206"/>
      <c r="D12401" s="208"/>
    </row>
    <row r="12402" spans="1:4">
      <c r="A12402" s="204"/>
      <c r="B12402" s="205"/>
      <c r="C12402" s="206"/>
      <c r="D12402" s="208"/>
    </row>
    <row r="12403" spans="1:4">
      <c r="A12403" s="204"/>
      <c r="B12403" s="205"/>
      <c r="C12403" s="206"/>
      <c r="D12403" s="207"/>
    </row>
    <row r="12404" spans="1:4">
      <c r="A12404" s="204"/>
      <c r="B12404" s="205"/>
      <c r="C12404" s="206"/>
      <c r="D12404" s="207"/>
    </row>
    <row r="12405" spans="1:4">
      <c r="A12405" s="204"/>
      <c r="B12405" s="205"/>
      <c r="C12405" s="206"/>
      <c r="D12405" s="208"/>
    </row>
    <row r="12406" spans="1:4">
      <c r="A12406" s="204"/>
      <c r="B12406" s="205"/>
      <c r="C12406" s="206"/>
      <c r="D12406" s="207"/>
    </row>
    <row r="12407" spans="1:4">
      <c r="A12407" s="204"/>
      <c r="B12407" s="205"/>
      <c r="C12407" s="206"/>
      <c r="D12407" s="208"/>
    </row>
    <row r="12408" spans="1:4">
      <c r="A12408" s="204"/>
      <c r="B12408" s="205"/>
      <c r="C12408" s="206"/>
      <c r="D12408" s="208"/>
    </row>
    <row r="12409" spans="1:4">
      <c r="A12409" s="204"/>
      <c r="B12409" s="205"/>
      <c r="C12409" s="206"/>
      <c r="D12409" s="208"/>
    </row>
    <row r="12410" spans="1:4">
      <c r="A12410" s="204"/>
      <c r="B12410" s="205"/>
      <c r="C12410" s="206"/>
      <c r="D12410" s="208"/>
    </row>
    <row r="12411" spans="1:4">
      <c r="A12411" s="204"/>
      <c r="B12411" s="205"/>
      <c r="C12411" s="206"/>
      <c r="D12411" s="207"/>
    </row>
    <row r="12412" spans="1:4">
      <c r="A12412" s="204"/>
      <c r="B12412" s="205"/>
      <c r="C12412" s="206"/>
      <c r="D12412" s="207"/>
    </row>
    <row r="12413" spans="1:4">
      <c r="A12413" s="204"/>
      <c r="B12413" s="205"/>
      <c r="C12413" s="206"/>
      <c r="D12413" s="207"/>
    </row>
    <row r="12414" spans="1:4">
      <c r="A12414" s="204"/>
      <c r="B12414" s="205"/>
      <c r="C12414" s="206"/>
      <c r="D12414" s="208"/>
    </row>
    <row r="12415" spans="1:4">
      <c r="A12415" s="204"/>
      <c r="B12415" s="205"/>
      <c r="C12415" s="206"/>
      <c r="D12415" s="207"/>
    </row>
    <row r="12416" spans="1:4">
      <c r="A12416" s="204"/>
      <c r="B12416" s="205"/>
      <c r="C12416" s="206"/>
      <c r="D12416" s="207"/>
    </row>
    <row r="12417" spans="1:4">
      <c r="A12417" s="204"/>
      <c r="B12417" s="205"/>
      <c r="C12417" s="206"/>
      <c r="D12417" s="207"/>
    </row>
    <row r="12418" spans="1:4">
      <c r="A12418" s="204"/>
      <c r="B12418" s="205"/>
      <c r="C12418" s="206"/>
      <c r="D12418" s="207"/>
    </row>
    <row r="12419" spans="1:4">
      <c r="A12419" s="204"/>
      <c r="B12419" s="205"/>
      <c r="C12419" s="206"/>
      <c r="D12419" s="207"/>
    </row>
    <row r="12420" spans="1:4">
      <c r="A12420" s="204"/>
      <c r="B12420" s="205"/>
      <c r="C12420" s="206"/>
      <c r="D12420" s="207"/>
    </row>
    <row r="12421" spans="1:4">
      <c r="A12421" s="204"/>
      <c r="B12421" s="205"/>
      <c r="C12421" s="206"/>
      <c r="D12421" s="207"/>
    </row>
    <row r="12422" spans="1:4">
      <c r="A12422" s="204"/>
      <c r="B12422" s="205"/>
      <c r="C12422" s="206"/>
      <c r="D12422" s="207"/>
    </row>
    <row r="12423" spans="1:4">
      <c r="A12423" s="204"/>
      <c r="B12423" s="205"/>
      <c r="C12423" s="206"/>
      <c r="D12423" s="207"/>
    </row>
    <row r="12424" spans="1:4">
      <c r="A12424" s="204"/>
      <c r="B12424" s="205"/>
      <c r="C12424" s="206"/>
      <c r="D12424" s="207"/>
    </row>
    <row r="12425" spans="1:4">
      <c r="A12425" s="204"/>
      <c r="B12425" s="205"/>
      <c r="C12425" s="206"/>
      <c r="D12425" s="207"/>
    </row>
    <row r="12426" spans="1:4">
      <c r="A12426" s="204"/>
      <c r="B12426" s="205"/>
      <c r="C12426" s="206"/>
      <c r="D12426" s="207"/>
    </row>
    <row r="12427" spans="1:4">
      <c r="A12427" s="204"/>
      <c r="B12427" s="205"/>
      <c r="C12427" s="206"/>
      <c r="D12427" s="207"/>
    </row>
    <row r="12428" spans="1:4">
      <c r="A12428" s="204"/>
      <c r="B12428" s="205"/>
      <c r="C12428" s="206"/>
      <c r="D12428" s="207"/>
    </row>
    <row r="12429" spans="1:4">
      <c r="A12429" s="204"/>
      <c r="B12429" s="205"/>
      <c r="C12429" s="206"/>
      <c r="D12429" s="207"/>
    </row>
    <row r="12430" spans="1:4">
      <c r="A12430" s="204"/>
      <c r="B12430" s="205"/>
      <c r="C12430" s="206"/>
      <c r="D12430" s="207"/>
    </row>
    <row r="12431" spans="1:4">
      <c r="A12431" s="204"/>
      <c r="B12431" s="205"/>
      <c r="C12431" s="206"/>
      <c r="D12431" s="207"/>
    </row>
    <row r="12432" spans="1:4">
      <c r="A12432" s="204"/>
      <c r="B12432" s="205"/>
      <c r="C12432" s="206"/>
      <c r="D12432" s="207"/>
    </row>
    <row r="12433" spans="1:4">
      <c r="A12433" s="204"/>
      <c r="B12433" s="205"/>
      <c r="C12433" s="206"/>
      <c r="D12433" s="208"/>
    </row>
    <row r="12434" spans="1:4">
      <c r="A12434" s="204"/>
      <c r="B12434" s="205"/>
      <c r="C12434" s="206"/>
      <c r="D12434" s="208"/>
    </row>
    <row r="12435" spans="1:4">
      <c r="A12435" s="204"/>
      <c r="B12435" s="205"/>
      <c r="C12435" s="206"/>
      <c r="D12435" s="208"/>
    </row>
    <row r="12436" spans="1:4">
      <c r="A12436" s="204"/>
      <c r="B12436" s="205"/>
      <c r="C12436" s="206"/>
      <c r="D12436" s="208"/>
    </row>
    <row r="12437" spans="1:4">
      <c r="A12437" s="204"/>
      <c r="B12437" s="205"/>
      <c r="C12437" s="206"/>
      <c r="D12437" s="208"/>
    </row>
    <row r="12438" spans="1:4">
      <c r="A12438" s="204"/>
      <c r="B12438" s="205"/>
      <c r="C12438" s="206"/>
      <c r="D12438" s="208"/>
    </row>
    <row r="12439" spans="1:4">
      <c r="A12439" s="204"/>
      <c r="B12439" s="205"/>
      <c r="C12439" s="206"/>
      <c r="D12439" s="208"/>
    </row>
    <row r="12440" spans="1:4">
      <c r="A12440" s="204"/>
      <c r="B12440" s="205"/>
      <c r="C12440" s="206"/>
      <c r="D12440" s="208"/>
    </row>
    <row r="12441" spans="1:4">
      <c r="A12441" s="204"/>
      <c r="B12441" s="205"/>
      <c r="C12441" s="206"/>
      <c r="D12441" s="208"/>
    </row>
    <row r="12442" spans="1:4">
      <c r="A12442" s="204"/>
      <c r="B12442" s="205"/>
      <c r="C12442" s="206"/>
      <c r="D12442" s="208"/>
    </row>
    <row r="12443" spans="1:4">
      <c r="A12443" s="204"/>
      <c r="B12443" s="205"/>
      <c r="C12443" s="206"/>
      <c r="D12443" s="208"/>
    </row>
    <row r="12444" spans="1:4">
      <c r="A12444" s="204"/>
      <c r="B12444" s="205"/>
      <c r="C12444" s="206"/>
      <c r="D12444" s="208"/>
    </row>
    <row r="12445" spans="1:4">
      <c r="A12445" s="204"/>
      <c r="B12445" s="205"/>
      <c r="C12445" s="206"/>
      <c r="D12445" s="208"/>
    </row>
    <row r="12446" spans="1:4">
      <c r="A12446" s="204"/>
      <c r="B12446" s="205"/>
      <c r="C12446" s="206"/>
      <c r="D12446" s="208"/>
    </row>
    <row r="12447" spans="1:4">
      <c r="A12447" s="204"/>
      <c r="B12447" s="205"/>
      <c r="C12447" s="206"/>
      <c r="D12447" s="208"/>
    </row>
    <row r="12448" spans="1:4">
      <c r="A12448" s="204"/>
      <c r="B12448" s="205"/>
      <c r="C12448" s="206"/>
      <c r="D12448" s="208"/>
    </row>
    <row r="12449" spans="1:4">
      <c r="A12449" s="204"/>
      <c r="B12449" s="205"/>
      <c r="C12449" s="206"/>
      <c r="D12449" s="208"/>
    </row>
    <row r="12450" spans="1:4">
      <c r="A12450" s="204"/>
      <c r="B12450" s="205"/>
      <c r="C12450" s="206"/>
      <c r="D12450" s="208"/>
    </row>
    <row r="12451" spans="1:4">
      <c r="A12451" s="204"/>
      <c r="B12451" s="205"/>
      <c r="C12451" s="206"/>
      <c r="D12451" s="208"/>
    </row>
    <row r="12452" spans="1:4">
      <c r="A12452" s="204"/>
      <c r="B12452" s="205"/>
      <c r="C12452" s="206"/>
      <c r="D12452" s="208"/>
    </row>
    <row r="12453" spans="1:4">
      <c r="A12453" s="204"/>
      <c r="B12453" s="205"/>
      <c r="C12453" s="206"/>
      <c r="D12453" s="208"/>
    </row>
    <row r="12454" spans="1:4">
      <c r="A12454" s="204"/>
      <c r="B12454" s="205"/>
      <c r="C12454" s="206"/>
      <c r="D12454" s="208"/>
    </row>
    <row r="12455" spans="1:4">
      <c r="A12455" s="204"/>
      <c r="B12455" s="205"/>
      <c r="C12455" s="206"/>
      <c r="D12455" s="208"/>
    </row>
    <row r="12456" spans="1:4">
      <c r="A12456" s="204"/>
      <c r="B12456" s="205"/>
      <c r="C12456" s="206"/>
      <c r="D12456" s="208"/>
    </row>
    <row r="12457" spans="1:4">
      <c r="A12457" s="204"/>
      <c r="B12457" s="205"/>
      <c r="C12457" s="206"/>
      <c r="D12457" s="208"/>
    </row>
    <row r="12458" spans="1:4">
      <c r="A12458" s="204"/>
      <c r="B12458" s="205"/>
      <c r="C12458" s="206"/>
      <c r="D12458" s="208"/>
    </row>
    <row r="12459" spans="1:4">
      <c r="A12459" s="204"/>
      <c r="B12459" s="205"/>
      <c r="C12459" s="206"/>
      <c r="D12459" s="208"/>
    </row>
    <row r="12460" spans="1:4">
      <c r="A12460" s="204"/>
      <c r="B12460" s="205"/>
      <c r="C12460" s="206"/>
      <c r="D12460" s="208"/>
    </row>
    <row r="12461" spans="1:4">
      <c r="A12461" s="204"/>
      <c r="B12461" s="205"/>
      <c r="C12461" s="206"/>
      <c r="D12461" s="208"/>
    </row>
    <row r="12462" spans="1:4">
      <c r="A12462" s="204"/>
      <c r="B12462" s="205"/>
      <c r="C12462" s="206"/>
      <c r="D12462" s="208"/>
    </row>
    <row r="12463" spans="1:4">
      <c r="A12463" s="204"/>
      <c r="B12463" s="205"/>
      <c r="C12463" s="206"/>
      <c r="D12463" s="208"/>
    </row>
    <row r="12464" spans="1:4">
      <c r="A12464" s="204"/>
      <c r="B12464" s="205"/>
      <c r="C12464" s="206"/>
      <c r="D12464" s="208"/>
    </row>
    <row r="12465" spans="1:4">
      <c r="A12465" s="204"/>
      <c r="B12465" s="205"/>
      <c r="C12465" s="206"/>
      <c r="D12465" s="208"/>
    </row>
    <row r="12466" spans="1:4">
      <c r="A12466" s="204"/>
      <c r="B12466" s="205"/>
      <c r="C12466" s="206"/>
      <c r="D12466" s="208"/>
    </row>
    <row r="12467" spans="1:4">
      <c r="A12467" s="204"/>
      <c r="B12467" s="205"/>
      <c r="C12467" s="206"/>
      <c r="D12467" s="208"/>
    </row>
    <row r="12468" spans="1:4">
      <c r="A12468" s="204"/>
      <c r="B12468" s="205"/>
      <c r="C12468" s="206"/>
      <c r="D12468" s="208"/>
    </row>
    <row r="12469" spans="1:4">
      <c r="A12469" s="204"/>
      <c r="B12469" s="205"/>
      <c r="C12469" s="206"/>
      <c r="D12469" s="208"/>
    </row>
    <row r="12470" spans="1:4">
      <c r="A12470" s="204"/>
      <c r="B12470" s="205"/>
      <c r="C12470" s="206"/>
      <c r="D12470" s="208"/>
    </row>
    <row r="12471" spans="1:4">
      <c r="A12471" s="204"/>
      <c r="B12471" s="205"/>
      <c r="C12471" s="206"/>
      <c r="D12471" s="208"/>
    </row>
    <row r="12472" spans="1:4">
      <c r="A12472" s="204"/>
      <c r="B12472" s="205"/>
      <c r="C12472" s="206"/>
      <c r="D12472" s="208"/>
    </row>
    <row r="12473" spans="1:4">
      <c r="A12473" s="204"/>
      <c r="B12473" s="205"/>
      <c r="C12473" s="206"/>
      <c r="D12473" s="208"/>
    </row>
    <row r="12474" spans="1:4">
      <c r="A12474" s="204"/>
      <c r="B12474" s="205"/>
      <c r="C12474" s="206"/>
      <c r="D12474" s="208"/>
    </row>
    <row r="12475" spans="1:4">
      <c r="A12475" s="204"/>
      <c r="B12475" s="205"/>
      <c r="C12475" s="206"/>
      <c r="D12475" s="208"/>
    </row>
    <row r="12476" spans="1:4">
      <c r="A12476" s="204"/>
      <c r="B12476" s="205"/>
      <c r="C12476" s="206"/>
      <c r="D12476" s="208"/>
    </row>
    <row r="12477" spans="1:4">
      <c r="A12477" s="204"/>
      <c r="B12477" s="205"/>
      <c r="C12477" s="206"/>
      <c r="D12477" s="208"/>
    </row>
    <row r="12478" spans="1:4">
      <c r="A12478" s="204"/>
      <c r="B12478" s="205"/>
      <c r="C12478" s="206"/>
      <c r="D12478" s="208"/>
    </row>
    <row r="12479" spans="1:4">
      <c r="A12479" s="204"/>
      <c r="B12479" s="205"/>
      <c r="C12479" s="206"/>
      <c r="D12479" s="208"/>
    </row>
    <row r="12480" spans="1:4">
      <c r="A12480" s="204"/>
      <c r="B12480" s="205"/>
      <c r="C12480" s="206"/>
      <c r="D12480" s="208"/>
    </row>
    <row r="12481" spans="1:4">
      <c r="A12481" s="204"/>
      <c r="B12481" s="205"/>
      <c r="C12481" s="206"/>
      <c r="D12481" s="208"/>
    </row>
    <row r="12482" spans="1:4">
      <c r="A12482" s="204"/>
      <c r="B12482" s="205"/>
      <c r="C12482" s="206"/>
      <c r="D12482" s="208"/>
    </row>
    <row r="12483" spans="1:4">
      <c r="A12483" s="204"/>
      <c r="B12483" s="205"/>
      <c r="C12483" s="206"/>
      <c r="D12483" s="208"/>
    </row>
    <row r="12484" spans="1:4">
      <c r="A12484" s="204"/>
      <c r="B12484" s="205"/>
      <c r="C12484" s="206"/>
      <c r="D12484" s="208"/>
    </row>
    <row r="12485" spans="1:4">
      <c r="A12485" s="204"/>
      <c r="B12485" s="205"/>
      <c r="C12485" s="206"/>
      <c r="D12485" s="208"/>
    </row>
    <row r="12486" spans="1:4">
      <c r="A12486" s="204"/>
      <c r="B12486" s="205"/>
      <c r="C12486" s="206"/>
      <c r="D12486" s="208"/>
    </row>
    <row r="12487" spans="1:4">
      <c r="A12487" s="204"/>
      <c r="B12487" s="205"/>
      <c r="C12487" s="206"/>
      <c r="D12487" s="208"/>
    </row>
    <row r="12488" spans="1:4">
      <c r="A12488" s="204"/>
      <c r="B12488" s="205"/>
      <c r="C12488" s="206"/>
      <c r="D12488" s="208"/>
    </row>
    <row r="12489" spans="1:4">
      <c r="A12489" s="204"/>
      <c r="B12489" s="205"/>
      <c r="C12489" s="206"/>
      <c r="D12489" s="208"/>
    </row>
    <row r="12490" spans="1:4">
      <c r="A12490" s="204"/>
      <c r="B12490" s="205"/>
      <c r="C12490" s="206"/>
      <c r="D12490" s="208"/>
    </row>
    <row r="12491" spans="1:4">
      <c r="A12491" s="204"/>
      <c r="B12491" s="205"/>
      <c r="C12491" s="206"/>
      <c r="D12491" s="208"/>
    </row>
    <row r="12492" spans="1:4">
      <c r="A12492" s="204"/>
      <c r="B12492" s="205"/>
      <c r="C12492" s="206"/>
      <c r="D12492" s="208"/>
    </row>
    <row r="12493" spans="1:4">
      <c r="A12493" s="204"/>
      <c r="B12493" s="205"/>
      <c r="C12493" s="206"/>
      <c r="D12493" s="208"/>
    </row>
    <row r="12494" spans="1:4">
      <c r="A12494" s="204"/>
      <c r="B12494" s="205"/>
      <c r="C12494" s="206"/>
      <c r="D12494" s="208"/>
    </row>
    <row r="12495" spans="1:4">
      <c r="A12495" s="204"/>
      <c r="B12495" s="205"/>
      <c r="C12495" s="206"/>
      <c r="D12495" s="208"/>
    </row>
    <row r="12496" spans="1:4">
      <c r="A12496" s="204"/>
      <c r="B12496" s="205"/>
      <c r="C12496" s="206"/>
      <c r="D12496" s="208"/>
    </row>
    <row r="12497" spans="1:4">
      <c r="A12497" s="204"/>
      <c r="B12497" s="205"/>
      <c r="C12497" s="206"/>
      <c r="D12497" s="208"/>
    </row>
    <row r="12498" spans="1:4">
      <c r="A12498" s="204"/>
      <c r="B12498" s="205"/>
      <c r="C12498" s="206"/>
      <c r="D12498" s="208"/>
    </row>
    <row r="12499" spans="1:4">
      <c r="A12499" s="204"/>
      <c r="B12499" s="205"/>
      <c r="C12499" s="206"/>
      <c r="D12499" s="208"/>
    </row>
    <row r="12500" spans="1:4">
      <c r="A12500" s="204"/>
      <c r="B12500" s="205"/>
      <c r="C12500" s="206"/>
      <c r="D12500" s="208"/>
    </row>
    <row r="12501" spans="1:4">
      <c r="A12501" s="204"/>
      <c r="B12501" s="205"/>
      <c r="C12501" s="206"/>
      <c r="D12501" s="208"/>
    </row>
    <row r="12502" spans="1:4">
      <c r="A12502" s="204"/>
      <c r="B12502" s="205"/>
      <c r="C12502" s="206"/>
      <c r="D12502" s="208"/>
    </row>
    <row r="12503" spans="1:4">
      <c r="A12503" s="204"/>
      <c r="B12503" s="205"/>
      <c r="C12503" s="206"/>
      <c r="D12503" s="208"/>
    </row>
    <row r="12504" spans="1:4">
      <c r="A12504" s="204"/>
      <c r="B12504" s="205"/>
      <c r="C12504" s="206"/>
      <c r="D12504" s="208"/>
    </row>
    <row r="12505" spans="1:4">
      <c r="A12505" s="204"/>
      <c r="B12505" s="205"/>
      <c r="C12505" s="206"/>
      <c r="D12505" s="208"/>
    </row>
    <row r="12506" spans="1:4">
      <c r="A12506" s="204"/>
      <c r="B12506" s="205"/>
      <c r="C12506" s="206"/>
      <c r="D12506" s="208"/>
    </row>
    <row r="12507" spans="1:4">
      <c r="A12507" s="204"/>
      <c r="B12507" s="205"/>
      <c r="C12507" s="206"/>
      <c r="D12507" s="208"/>
    </row>
    <row r="12508" spans="1:4">
      <c r="A12508" s="204"/>
      <c r="B12508" s="205"/>
      <c r="C12508" s="206"/>
      <c r="D12508" s="208"/>
    </row>
    <row r="12509" spans="1:4">
      <c r="A12509" s="204"/>
      <c r="B12509" s="205"/>
      <c r="C12509" s="206"/>
      <c r="D12509" s="208"/>
    </row>
    <row r="12510" spans="1:4">
      <c r="A12510" s="204"/>
      <c r="B12510" s="205"/>
      <c r="C12510" s="206"/>
      <c r="D12510" s="208"/>
    </row>
    <row r="12511" spans="1:4">
      <c r="A12511" s="204"/>
      <c r="B12511" s="205"/>
      <c r="C12511" s="206"/>
      <c r="D12511" s="208"/>
    </row>
    <row r="12512" spans="1:4">
      <c r="A12512" s="204"/>
      <c r="B12512" s="205"/>
      <c r="C12512" s="206"/>
      <c r="D12512" s="208"/>
    </row>
    <row r="12513" spans="1:4">
      <c r="A12513" s="204"/>
      <c r="B12513" s="205"/>
      <c r="C12513" s="206"/>
      <c r="D12513" s="208"/>
    </row>
    <row r="12514" spans="1:4">
      <c r="A12514" s="204"/>
      <c r="B12514" s="205"/>
      <c r="C12514" s="206"/>
      <c r="D12514" s="208"/>
    </row>
    <row r="12515" spans="1:4">
      <c r="A12515" s="204"/>
      <c r="B12515" s="205"/>
      <c r="C12515" s="206"/>
      <c r="D12515" s="208"/>
    </row>
    <row r="12516" spans="1:4">
      <c r="A12516" s="204"/>
      <c r="B12516" s="205"/>
      <c r="C12516" s="206"/>
      <c r="D12516" s="208"/>
    </row>
    <row r="12517" spans="1:4">
      <c r="A12517" s="204"/>
      <c r="B12517" s="205"/>
      <c r="C12517" s="206"/>
      <c r="D12517" s="208"/>
    </row>
    <row r="12518" spans="1:4">
      <c r="A12518" s="204"/>
      <c r="B12518" s="205"/>
      <c r="C12518" s="206"/>
      <c r="D12518" s="208"/>
    </row>
    <row r="12519" spans="1:4">
      <c r="A12519" s="204"/>
      <c r="B12519" s="205"/>
      <c r="C12519" s="206"/>
      <c r="D12519" s="208"/>
    </row>
    <row r="12520" spans="1:4">
      <c r="A12520" s="204"/>
      <c r="B12520" s="205"/>
      <c r="C12520" s="206"/>
      <c r="D12520" s="208"/>
    </row>
    <row r="12521" spans="1:4">
      <c r="A12521" s="204"/>
      <c r="B12521" s="205"/>
      <c r="C12521" s="206"/>
      <c r="D12521" s="208"/>
    </row>
    <row r="12522" spans="1:4">
      <c r="A12522" s="204"/>
      <c r="B12522" s="205"/>
      <c r="C12522" s="206"/>
      <c r="D12522" s="208"/>
    </row>
    <row r="12523" spans="1:4">
      <c r="A12523" s="204"/>
      <c r="B12523" s="205"/>
      <c r="C12523" s="206"/>
      <c r="D12523" s="208"/>
    </row>
    <row r="12524" spans="1:4">
      <c r="A12524" s="204"/>
      <c r="B12524" s="205"/>
      <c r="C12524" s="206"/>
      <c r="D12524" s="208"/>
    </row>
    <row r="12525" spans="1:4">
      <c r="A12525" s="204"/>
      <c r="B12525" s="205"/>
      <c r="C12525" s="206"/>
      <c r="D12525" s="208"/>
    </row>
    <row r="12526" spans="1:4">
      <c r="A12526" s="204"/>
      <c r="B12526" s="205"/>
      <c r="C12526" s="206"/>
      <c r="D12526" s="208"/>
    </row>
    <row r="12527" spans="1:4">
      <c r="A12527" s="204"/>
      <c r="B12527" s="205"/>
      <c r="C12527" s="206"/>
      <c r="D12527" s="208"/>
    </row>
    <row r="12528" spans="1:4">
      <c r="A12528" s="204"/>
      <c r="B12528" s="205"/>
      <c r="C12528" s="206"/>
      <c r="D12528" s="208"/>
    </row>
    <row r="12529" spans="1:4">
      <c r="A12529" s="204"/>
      <c r="B12529" s="205"/>
      <c r="C12529" s="206"/>
      <c r="D12529" s="208"/>
    </row>
    <row r="12530" spans="1:4">
      <c r="A12530" s="204"/>
      <c r="B12530" s="205"/>
      <c r="C12530" s="206"/>
      <c r="D12530" s="208"/>
    </row>
    <row r="12531" spans="1:4">
      <c r="A12531" s="204"/>
      <c r="B12531" s="205"/>
      <c r="C12531" s="206"/>
      <c r="D12531" s="208"/>
    </row>
    <row r="12532" spans="1:4">
      <c r="A12532" s="204"/>
      <c r="B12532" s="205"/>
      <c r="C12532" s="206"/>
      <c r="D12532" s="208"/>
    </row>
    <row r="12533" spans="1:4">
      <c r="A12533" s="204"/>
      <c r="B12533" s="205"/>
      <c r="C12533" s="206"/>
      <c r="D12533" s="208"/>
    </row>
    <row r="12534" spans="1:4">
      <c r="A12534" s="204"/>
      <c r="B12534" s="205"/>
      <c r="C12534" s="206"/>
      <c r="D12534" s="208"/>
    </row>
    <row r="12535" spans="1:4">
      <c r="A12535" s="204"/>
      <c r="B12535" s="205"/>
      <c r="C12535" s="206"/>
      <c r="D12535" s="208"/>
    </row>
    <row r="12536" spans="1:4">
      <c r="A12536" s="204"/>
      <c r="B12536" s="205"/>
      <c r="C12536" s="206"/>
      <c r="D12536" s="208"/>
    </row>
    <row r="12537" spans="1:4">
      <c r="A12537" s="204"/>
      <c r="B12537" s="205"/>
      <c r="C12537" s="206"/>
      <c r="D12537" s="208"/>
    </row>
    <row r="12538" spans="1:4">
      <c r="A12538" s="204"/>
      <c r="B12538" s="205"/>
      <c r="C12538" s="206"/>
      <c r="D12538" s="208"/>
    </row>
    <row r="12539" spans="1:4">
      <c r="A12539" s="204"/>
      <c r="B12539" s="205"/>
      <c r="C12539" s="206"/>
      <c r="D12539" s="208"/>
    </row>
    <row r="12540" spans="1:4">
      <c r="A12540" s="204"/>
      <c r="B12540" s="205"/>
      <c r="C12540" s="206"/>
      <c r="D12540" s="208"/>
    </row>
    <row r="12541" spans="1:4">
      <c r="A12541" s="204"/>
      <c r="B12541" s="205"/>
      <c r="C12541" s="206"/>
      <c r="D12541" s="208"/>
    </row>
    <row r="12542" spans="1:4">
      <c r="A12542" s="204"/>
      <c r="B12542" s="205"/>
      <c r="C12542" s="206"/>
      <c r="D12542" s="208"/>
    </row>
    <row r="12543" spans="1:4">
      <c r="A12543" s="204"/>
      <c r="B12543" s="205"/>
      <c r="C12543" s="206"/>
      <c r="D12543" s="208"/>
    </row>
    <row r="12544" spans="1:4">
      <c r="A12544" s="204"/>
      <c r="B12544" s="205"/>
      <c r="C12544" s="206"/>
      <c r="D12544" s="208"/>
    </row>
    <row r="12545" spans="1:4">
      <c r="A12545" s="204"/>
      <c r="B12545" s="205"/>
      <c r="C12545" s="206"/>
      <c r="D12545" s="208"/>
    </row>
    <row r="12546" spans="1:4">
      <c r="A12546" s="204"/>
      <c r="B12546" s="205"/>
      <c r="C12546" s="206"/>
      <c r="D12546" s="208"/>
    </row>
    <row r="12547" spans="1:4">
      <c r="A12547" s="204"/>
      <c r="B12547" s="205"/>
      <c r="C12547" s="206"/>
      <c r="D12547" s="208"/>
    </row>
    <row r="12548" spans="1:4">
      <c r="A12548" s="204"/>
      <c r="B12548" s="205"/>
      <c r="C12548" s="206"/>
      <c r="D12548" s="208"/>
    </row>
    <row r="12549" spans="1:4">
      <c r="A12549" s="204"/>
      <c r="B12549" s="205"/>
      <c r="C12549" s="206"/>
      <c r="D12549" s="208"/>
    </row>
    <row r="12550" spans="1:4">
      <c r="A12550" s="204"/>
      <c r="B12550" s="205"/>
      <c r="C12550" s="206"/>
      <c r="D12550" s="208"/>
    </row>
    <row r="12551" spans="1:4">
      <c r="A12551" s="204"/>
      <c r="B12551" s="205"/>
      <c r="C12551" s="206"/>
      <c r="D12551" s="208"/>
    </row>
    <row r="12552" spans="1:4">
      <c r="A12552" s="204"/>
      <c r="B12552" s="205"/>
      <c r="C12552" s="206"/>
      <c r="D12552" s="208"/>
    </row>
    <row r="12553" spans="1:4">
      <c r="A12553" s="204"/>
      <c r="B12553" s="205"/>
      <c r="C12553" s="206"/>
      <c r="D12553" s="208"/>
    </row>
    <row r="12554" spans="1:4">
      <c r="A12554" s="204"/>
      <c r="B12554" s="205"/>
      <c r="C12554" s="206"/>
      <c r="D12554" s="208"/>
    </row>
    <row r="12555" spans="1:4">
      <c r="A12555" s="204"/>
      <c r="B12555" s="205"/>
      <c r="C12555" s="206"/>
      <c r="D12555" s="208"/>
    </row>
    <row r="12556" spans="1:4">
      <c r="A12556" s="204"/>
      <c r="B12556" s="205"/>
      <c r="C12556" s="206"/>
      <c r="D12556" s="208"/>
    </row>
    <row r="12557" spans="1:4">
      <c r="A12557" s="204"/>
      <c r="B12557" s="205"/>
      <c r="C12557" s="206"/>
      <c r="D12557" s="208"/>
    </row>
    <row r="12558" spans="1:4">
      <c r="A12558" s="204"/>
      <c r="B12558" s="205"/>
      <c r="C12558" s="206"/>
      <c r="D12558" s="208"/>
    </row>
    <row r="12559" spans="1:4">
      <c r="A12559" s="204"/>
      <c r="B12559" s="205"/>
      <c r="C12559" s="206"/>
      <c r="D12559" s="208"/>
    </row>
    <row r="12560" spans="1:4">
      <c r="A12560" s="204"/>
      <c r="B12560" s="205"/>
      <c r="C12560" s="206"/>
      <c r="D12560" s="208"/>
    </row>
    <row r="12561" spans="1:4">
      <c r="A12561" s="204"/>
      <c r="B12561" s="205"/>
      <c r="C12561" s="206"/>
      <c r="D12561" s="208"/>
    </row>
    <row r="12562" spans="1:4">
      <c r="A12562" s="204"/>
      <c r="B12562" s="205"/>
      <c r="C12562" s="206"/>
      <c r="D12562" s="208"/>
    </row>
    <row r="12563" spans="1:4">
      <c r="A12563" s="204"/>
      <c r="B12563" s="205"/>
      <c r="C12563" s="206"/>
      <c r="D12563" s="208"/>
    </row>
    <row r="12564" spans="1:4">
      <c r="A12564" s="204"/>
      <c r="B12564" s="205"/>
      <c r="C12564" s="206"/>
      <c r="D12564" s="208"/>
    </row>
    <row r="12565" spans="1:4">
      <c r="A12565" s="204"/>
      <c r="B12565" s="205"/>
      <c r="C12565" s="206"/>
      <c r="D12565" s="208"/>
    </row>
    <row r="12566" spans="1:4">
      <c r="A12566" s="204"/>
      <c r="B12566" s="205"/>
      <c r="C12566" s="206"/>
      <c r="D12566" s="208"/>
    </row>
    <row r="12567" spans="1:4">
      <c r="A12567" s="204"/>
      <c r="B12567" s="205"/>
      <c r="C12567" s="206"/>
      <c r="D12567" s="208"/>
    </row>
    <row r="12568" spans="1:4">
      <c r="A12568" s="204"/>
      <c r="B12568" s="205"/>
      <c r="C12568" s="206"/>
      <c r="D12568" s="208"/>
    </row>
    <row r="12569" spans="1:4">
      <c r="A12569" s="204"/>
      <c r="B12569" s="205"/>
      <c r="C12569" s="206"/>
      <c r="D12569" s="208"/>
    </row>
    <row r="12570" spans="1:4">
      <c r="A12570" s="204"/>
      <c r="B12570" s="205"/>
      <c r="C12570" s="206"/>
      <c r="D12570" s="208"/>
    </row>
    <row r="12571" spans="1:4">
      <c r="A12571" s="204"/>
      <c r="B12571" s="205"/>
      <c r="C12571" s="206"/>
      <c r="D12571" s="208"/>
    </row>
    <row r="12572" spans="1:4">
      <c r="A12572" s="204"/>
      <c r="B12572" s="205"/>
      <c r="C12572" s="206"/>
      <c r="D12572" s="208"/>
    </row>
    <row r="12573" spans="1:4">
      <c r="A12573" s="204"/>
      <c r="B12573" s="205"/>
      <c r="C12573" s="206"/>
      <c r="D12573" s="208"/>
    </row>
    <row r="12574" spans="1:4">
      <c r="A12574" s="204"/>
      <c r="B12574" s="205"/>
      <c r="C12574" s="206"/>
      <c r="D12574" s="208"/>
    </row>
    <row r="12575" spans="1:4">
      <c r="A12575" s="204"/>
      <c r="B12575" s="205"/>
      <c r="C12575" s="206"/>
      <c r="D12575" s="208"/>
    </row>
    <row r="12576" spans="1:4">
      <c r="A12576" s="204"/>
      <c r="B12576" s="205"/>
      <c r="C12576" s="206"/>
      <c r="D12576" s="208"/>
    </row>
    <row r="12577" spans="1:4">
      <c r="A12577" s="204"/>
      <c r="B12577" s="205"/>
      <c r="C12577" s="206"/>
      <c r="D12577" s="208"/>
    </row>
    <row r="12578" spans="1:4">
      <c r="A12578" s="204"/>
      <c r="B12578" s="205"/>
      <c r="C12578" s="206"/>
      <c r="D12578" s="208"/>
    </row>
    <row r="12579" spans="1:4">
      <c r="A12579" s="204"/>
      <c r="B12579" s="205"/>
      <c r="C12579" s="206"/>
      <c r="D12579" s="208"/>
    </row>
    <row r="12580" spans="1:4">
      <c r="A12580" s="204"/>
      <c r="B12580" s="205"/>
      <c r="C12580" s="206"/>
      <c r="D12580" s="208"/>
    </row>
    <row r="12581" spans="1:4">
      <c r="A12581" s="204"/>
      <c r="B12581" s="205"/>
      <c r="C12581" s="206"/>
      <c r="D12581" s="208"/>
    </row>
    <row r="12582" spans="1:4">
      <c r="A12582" s="204"/>
      <c r="B12582" s="205"/>
      <c r="C12582" s="206"/>
      <c r="D12582" s="208"/>
    </row>
    <row r="12583" spans="1:4">
      <c r="A12583" s="204"/>
      <c r="B12583" s="205"/>
      <c r="C12583" s="206"/>
      <c r="D12583" s="208"/>
    </row>
    <row r="12584" spans="1:4">
      <c r="A12584" s="204"/>
      <c r="B12584" s="205"/>
      <c r="C12584" s="206"/>
      <c r="D12584" s="208"/>
    </row>
    <row r="12585" spans="1:4">
      <c r="A12585" s="204"/>
      <c r="B12585" s="205"/>
      <c r="C12585" s="206"/>
      <c r="D12585" s="208"/>
    </row>
    <row r="12586" spans="1:4">
      <c r="A12586" s="204"/>
      <c r="B12586" s="205"/>
      <c r="C12586" s="206"/>
      <c r="D12586" s="208"/>
    </row>
    <row r="12587" spans="1:4">
      <c r="A12587" s="204"/>
      <c r="B12587" s="205"/>
      <c r="C12587" s="206"/>
      <c r="D12587" s="208"/>
    </row>
    <row r="12588" spans="1:4">
      <c r="A12588" s="204"/>
      <c r="B12588" s="205"/>
      <c r="C12588" s="206"/>
      <c r="D12588" s="208"/>
    </row>
    <row r="12589" spans="1:4">
      <c r="A12589" s="204"/>
      <c r="B12589" s="205"/>
      <c r="C12589" s="206"/>
      <c r="D12589" s="208"/>
    </row>
    <row r="12590" spans="1:4">
      <c r="A12590" s="204"/>
      <c r="B12590" s="205"/>
      <c r="C12590" s="206"/>
      <c r="D12590" s="208"/>
    </row>
    <row r="12591" spans="1:4">
      <c r="A12591" s="204"/>
      <c r="B12591" s="205"/>
      <c r="C12591" s="206"/>
      <c r="D12591" s="208"/>
    </row>
    <row r="12592" spans="1:4">
      <c r="A12592" s="204"/>
      <c r="B12592" s="205"/>
      <c r="C12592" s="206"/>
      <c r="D12592" s="208"/>
    </row>
    <row r="12593" spans="1:4">
      <c r="A12593" s="204"/>
      <c r="B12593" s="205"/>
      <c r="C12593" s="206"/>
      <c r="D12593" s="208"/>
    </row>
    <row r="12594" spans="1:4">
      <c r="A12594" s="204"/>
      <c r="B12594" s="205"/>
      <c r="C12594" s="206"/>
      <c r="D12594" s="208"/>
    </row>
    <row r="12595" spans="1:4">
      <c r="A12595" s="204"/>
      <c r="B12595" s="205"/>
      <c r="C12595" s="206"/>
      <c r="D12595" s="208"/>
    </row>
    <row r="12596" spans="1:4">
      <c r="A12596" s="204"/>
      <c r="B12596" s="205"/>
      <c r="C12596" s="206"/>
      <c r="D12596" s="208"/>
    </row>
    <row r="12597" spans="1:4">
      <c r="A12597" s="204"/>
      <c r="B12597" s="205"/>
      <c r="C12597" s="206"/>
      <c r="D12597" s="208"/>
    </row>
    <row r="12598" spans="1:4">
      <c r="A12598" s="204"/>
      <c r="B12598" s="205"/>
      <c r="C12598" s="206"/>
      <c r="D12598" s="208"/>
    </row>
    <row r="12599" spans="1:4">
      <c r="A12599" s="204"/>
      <c r="B12599" s="205"/>
      <c r="C12599" s="206"/>
      <c r="D12599" s="208"/>
    </row>
    <row r="12600" spans="1:4">
      <c r="A12600" s="204"/>
      <c r="B12600" s="205"/>
      <c r="C12600" s="206"/>
      <c r="D12600" s="208"/>
    </row>
    <row r="12601" spans="1:4">
      <c r="A12601" s="204"/>
      <c r="B12601" s="205"/>
      <c r="C12601" s="206"/>
      <c r="D12601" s="208"/>
    </row>
    <row r="12602" spans="1:4">
      <c r="A12602" s="204"/>
      <c r="B12602" s="205"/>
      <c r="C12602" s="206"/>
      <c r="D12602" s="208"/>
    </row>
    <row r="12603" spans="1:4">
      <c r="A12603" s="204"/>
      <c r="B12603" s="205"/>
      <c r="C12603" s="206"/>
      <c r="D12603" s="208"/>
    </row>
    <row r="12604" spans="1:4">
      <c r="A12604" s="204"/>
      <c r="B12604" s="205"/>
      <c r="C12604" s="206"/>
      <c r="D12604" s="208"/>
    </row>
    <row r="12605" spans="1:4">
      <c r="A12605" s="204"/>
      <c r="B12605" s="205"/>
      <c r="C12605" s="206"/>
      <c r="D12605" s="208"/>
    </row>
    <row r="12606" spans="1:4">
      <c r="A12606" s="204"/>
      <c r="B12606" s="205"/>
      <c r="C12606" s="206"/>
      <c r="D12606" s="208"/>
    </row>
    <row r="12607" spans="1:4">
      <c r="A12607" s="204"/>
      <c r="B12607" s="205"/>
      <c r="C12607" s="206"/>
      <c r="D12607" s="208"/>
    </row>
    <row r="12608" spans="1:4">
      <c r="A12608" s="204"/>
      <c r="B12608" s="205"/>
      <c r="C12608" s="206"/>
      <c r="D12608" s="208"/>
    </row>
    <row r="12609" spans="1:4">
      <c r="A12609" s="204"/>
      <c r="B12609" s="205"/>
      <c r="C12609" s="206"/>
      <c r="D12609" s="208"/>
    </row>
    <row r="12610" spans="1:4">
      <c r="A12610" s="204"/>
      <c r="B12610" s="205"/>
      <c r="C12610" s="206"/>
      <c r="D12610" s="208"/>
    </row>
    <row r="12611" spans="1:4">
      <c r="A12611" s="204"/>
      <c r="B12611" s="205"/>
      <c r="C12611" s="206"/>
      <c r="D12611" s="208"/>
    </row>
    <row r="12612" spans="1:4">
      <c r="A12612" s="204"/>
      <c r="B12612" s="205"/>
      <c r="C12612" s="206"/>
      <c r="D12612" s="208"/>
    </row>
    <row r="12613" spans="1:4">
      <c r="A12613" s="204"/>
      <c r="B12613" s="205"/>
      <c r="C12613" s="206"/>
      <c r="D12613" s="208"/>
    </row>
    <row r="12614" spans="1:4">
      <c r="A12614" s="204"/>
      <c r="B12614" s="205"/>
      <c r="C12614" s="206"/>
      <c r="D12614" s="208"/>
    </row>
    <row r="12615" spans="1:4">
      <c r="A12615" s="204"/>
      <c r="B12615" s="205"/>
      <c r="C12615" s="206"/>
      <c r="D12615" s="208"/>
    </row>
    <row r="12616" spans="1:4">
      <c r="A12616" s="204"/>
      <c r="B12616" s="205"/>
      <c r="C12616" s="206"/>
      <c r="D12616" s="208"/>
    </row>
    <row r="12617" spans="1:4">
      <c r="A12617" s="204"/>
      <c r="B12617" s="205"/>
      <c r="C12617" s="206"/>
      <c r="D12617" s="208"/>
    </row>
    <row r="12618" spans="1:4">
      <c r="A12618" s="204"/>
      <c r="B12618" s="205"/>
      <c r="C12618" s="206"/>
      <c r="D12618" s="208"/>
    </row>
    <row r="12619" spans="1:4">
      <c r="A12619" s="204"/>
      <c r="B12619" s="205"/>
      <c r="C12619" s="206"/>
      <c r="D12619" s="208"/>
    </row>
    <row r="12620" spans="1:4">
      <c r="A12620" s="204"/>
      <c r="B12620" s="205"/>
      <c r="C12620" s="206"/>
      <c r="D12620" s="208"/>
    </row>
    <row r="12621" spans="1:4">
      <c r="A12621" s="204"/>
      <c r="B12621" s="205"/>
      <c r="C12621" s="206"/>
      <c r="D12621" s="208"/>
    </row>
    <row r="12622" spans="1:4">
      <c r="A12622" s="204"/>
      <c r="B12622" s="205"/>
      <c r="C12622" s="206"/>
      <c r="D12622" s="208"/>
    </row>
    <row r="12623" spans="1:4">
      <c r="A12623" s="204"/>
      <c r="B12623" s="205"/>
      <c r="C12623" s="206"/>
      <c r="D12623" s="208"/>
    </row>
    <row r="12624" spans="1:4">
      <c r="A12624" s="204"/>
      <c r="B12624" s="205"/>
      <c r="C12624" s="206"/>
      <c r="D12624" s="208"/>
    </row>
    <row r="12625" spans="1:4">
      <c r="A12625" s="204"/>
      <c r="B12625" s="205"/>
      <c r="C12625" s="206"/>
      <c r="D12625" s="208"/>
    </row>
    <row r="12626" spans="1:4">
      <c r="A12626" s="204"/>
      <c r="B12626" s="205"/>
      <c r="C12626" s="206"/>
      <c r="D12626" s="208"/>
    </row>
    <row r="12627" spans="1:4">
      <c r="A12627" s="204"/>
      <c r="B12627" s="205"/>
      <c r="C12627" s="206"/>
      <c r="D12627" s="208"/>
    </row>
    <row r="12628" spans="1:4">
      <c r="A12628" s="204"/>
      <c r="B12628" s="205"/>
      <c r="C12628" s="206"/>
      <c r="D12628" s="208"/>
    </row>
    <row r="12629" spans="1:4">
      <c r="A12629" s="204"/>
      <c r="B12629" s="205"/>
      <c r="C12629" s="206"/>
      <c r="D12629" s="208"/>
    </row>
    <row r="12630" spans="1:4">
      <c r="A12630" s="204"/>
      <c r="B12630" s="205"/>
      <c r="C12630" s="206"/>
      <c r="D12630" s="208"/>
    </row>
    <row r="12631" spans="1:4">
      <c r="A12631" s="204"/>
      <c r="B12631" s="205"/>
      <c r="C12631" s="206"/>
      <c r="D12631" s="208"/>
    </row>
    <row r="12632" spans="1:4">
      <c r="A12632" s="204"/>
      <c r="B12632" s="205"/>
      <c r="C12632" s="206"/>
      <c r="D12632" s="208"/>
    </row>
    <row r="12633" spans="1:4">
      <c r="A12633" s="204"/>
      <c r="B12633" s="205"/>
      <c r="C12633" s="206"/>
      <c r="D12633" s="208"/>
    </row>
    <row r="12634" spans="1:4">
      <c r="A12634" s="204"/>
      <c r="B12634" s="205"/>
      <c r="C12634" s="206"/>
      <c r="D12634" s="208"/>
    </row>
    <row r="12635" spans="1:4">
      <c r="A12635" s="204"/>
      <c r="B12635" s="205"/>
      <c r="C12635" s="206"/>
      <c r="D12635" s="208"/>
    </row>
    <row r="12636" spans="1:4">
      <c r="A12636" s="204"/>
      <c r="B12636" s="205"/>
      <c r="C12636" s="206"/>
      <c r="D12636" s="208"/>
    </row>
    <row r="12637" spans="1:4">
      <c r="A12637" s="204"/>
      <c r="B12637" s="205"/>
      <c r="C12637" s="206"/>
      <c r="D12637" s="208"/>
    </row>
    <row r="12638" spans="1:4">
      <c r="A12638" s="204"/>
      <c r="B12638" s="205"/>
      <c r="C12638" s="206"/>
      <c r="D12638" s="208"/>
    </row>
    <row r="12639" spans="1:4">
      <c r="A12639" s="204"/>
      <c r="B12639" s="205"/>
      <c r="C12639" s="206"/>
      <c r="D12639" s="208"/>
    </row>
    <row r="12640" spans="1:4">
      <c r="A12640" s="204"/>
      <c r="B12640" s="205"/>
      <c r="C12640" s="206"/>
      <c r="D12640" s="208"/>
    </row>
    <row r="12641" spans="1:4">
      <c r="A12641" s="204"/>
      <c r="B12641" s="205"/>
      <c r="C12641" s="206"/>
      <c r="D12641" s="208"/>
    </row>
    <row r="12642" spans="1:4">
      <c r="A12642" s="204"/>
      <c r="B12642" s="205"/>
      <c r="C12642" s="206"/>
      <c r="D12642" s="208"/>
    </row>
    <row r="12643" spans="1:4">
      <c r="A12643" s="204"/>
      <c r="B12643" s="205"/>
      <c r="C12643" s="206"/>
      <c r="D12643" s="208"/>
    </row>
    <row r="12644" spans="1:4">
      <c r="A12644" s="204"/>
      <c r="B12644" s="205"/>
      <c r="C12644" s="206"/>
      <c r="D12644" s="208"/>
    </row>
    <row r="12645" spans="1:4">
      <c r="A12645" s="204"/>
      <c r="B12645" s="205"/>
      <c r="C12645" s="206"/>
      <c r="D12645" s="208"/>
    </row>
    <row r="12646" spans="1:4">
      <c r="A12646" s="204"/>
      <c r="B12646" s="205"/>
      <c r="C12646" s="206"/>
      <c r="D12646" s="208"/>
    </row>
    <row r="12647" spans="1:4">
      <c r="A12647" s="204"/>
      <c r="B12647" s="205"/>
      <c r="C12647" s="206"/>
      <c r="D12647" s="208"/>
    </row>
    <row r="12648" spans="1:4">
      <c r="A12648" s="204"/>
      <c r="B12648" s="205"/>
      <c r="C12648" s="206"/>
      <c r="D12648" s="208"/>
    </row>
    <row r="12649" spans="1:4">
      <c r="A12649" s="204"/>
      <c r="B12649" s="205"/>
      <c r="C12649" s="206"/>
      <c r="D12649" s="208"/>
    </row>
    <row r="12650" spans="1:4">
      <c r="A12650" s="204"/>
      <c r="B12650" s="205"/>
      <c r="C12650" s="206"/>
      <c r="D12650" s="208"/>
    </row>
    <row r="12651" spans="1:4">
      <c r="A12651" s="204"/>
      <c r="B12651" s="205"/>
      <c r="C12651" s="206"/>
      <c r="D12651" s="208"/>
    </row>
    <row r="12652" spans="1:4">
      <c r="A12652" s="204"/>
      <c r="B12652" s="205"/>
      <c r="C12652" s="206"/>
      <c r="D12652" s="208"/>
    </row>
    <row r="12653" spans="1:4">
      <c r="A12653" s="204"/>
      <c r="B12653" s="205"/>
      <c r="C12653" s="206"/>
      <c r="D12653" s="208"/>
    </row>
    <row r="12654" spans="1:4">
      <c r="A12654" s="204"/>
      <c r="B12654" s="205"/>
      <c r="C12654" s="206"/>
      <c r="D12654" s="208"/>
    </row>
    <row r="12655" spans="1:4">
      <c r="A12655" s="204"/>
      <c r="B12655" s="205"/>
      <c r="C12655" s="206"/>
      <c r="D12655" s="208"/>
    </row>
    <row r="12656" spans="1:4">
      <c r="A12656" s="204"/>
      <c r="B12656" s="205"/>
      <c r="C12656" s="206"/>
      <c r="D12656" s="208"/>
    </row>
    <row r="12657" spans="1:4">
      <c r="A12657" s="204"/>
      <c r="B12657" s="205"/>
      <c r="C12657" s="206"/>
      <c r="D12657" s="208"/>
    </row>
    <row r="12658" spans="1:4">
      <c r="A12658" s="204"/>
      <c r="B12658" s="205"/>
      <c r="C12658" s="206"/>
      <c r="D12658" s="208"/>
    </row>
    <row r="12659" spans="1:4">
      <c r="A12659" s="204"/>
      <c r="B12659" s="205"/>
      <c r="C12659" s="206"/>
      <c r="D12659" s="208"/>
    </row>
    <row r="12660" spans="1:4">
      <c r="A12660" s="204"/>
      <c r="B12660" s="205"/>
      <c r="C12660" s="206"/>
      <c r="D12660" s="208"/>
    </row>
    <row r="12661" spans="1:4">
      <c r="A12661" s="204"/>
      <c r="B12661" s="205"/>
      <c r="C12661" s="206"/>
      <c r="D12661" s="208"/>
    </row>
    <row r="12662" spans="1:4">
      <c r="A12662" s="204"/>
      <c r="B12662" s="205"/>
      <c r="C12662" s="206"/>
      <c r="D12662" s="208"/>
    </row>
    <row r="12663" spans="1:4">
      <c r="A12663" s="204"/>
      <c r="B12663" s="205"/>
      <c r="C12663" s="206"/>
      <c r="D12663" s="208"/>
    </row>
    <row r="12664" spans="1:4">
      <c r="A12664" s="204"/>
      <c r="B12664" s="205"/>
      <c r="C12664" s="206"/>
      <c r="D12664" s="208"/>
    </row>
    <row r="12665" spans="1:4">
      <c r="A12665" s="204"/>
      <c r="B12665" s="205"/>
      <c r="C12665" s="206"/>
      <c r="D12665" s="208"/>
    </row>
    <row r="12666" spans="1:4">
      <c r="A12666" s="204"/>
      <c r="B12666" s="205"/>
      <c r="C12666" s="206"/>
      <c r="D12666" s="208"/>
    </row>
    <row r="12667" spans="1:4">
      <c r="A12667" s="204"/>
      <c r="B12667" s="205"/>
      <c r="C12667" s="206"/>
      <c r="D12667" s="208"/>
    </row>
    <row r="12668" spans="1:4">
      <c r="A12668" s="204"/>
      <c r="B12668" s="205"/>
      <c r="C12668" s="206"/>
      <c r="D12668" s="208"/>
    </row>
    <row r="12669" spans="1:4">
      <c r="A12669" s="204"/>
      <c r="B12669" s="205"/>
      <c r="C12669" s="206"/>
      <c r="D12669" s="208"/>
    </row>
    <row r="12670" spans="1:4">
      <c r="A12670" s="204"/>
      <c r="B12670" s="205"/>
      <c r="C12670" s="206"/>
      <c r="D12670" s="208"/>
    </row>
    <row r="12671" spans="1:4">
      <c r="A12671" s="204"/>
      <c r="B12671" s="205"/>
      <c r="C12671" s="206"/>
      <c r="D12671" s="208"/>
    </row>
    <row r="12672" spans="1:4">
      <c r="A12672" s="204"/>
      <c r="B12672" s="205"/>
      <c r="C12672" s="206"/>
      <c r="D12672" s="208"/>
    </row>
    <row r="12673" spans="1:4">
      <c r="A12673" s="204"/>
      <c r="B12673" s="205"/>
      <c r="C12673" s="206"/>
      <c r="D12673" s="208"/>
    </row>
    <row r="12674" spans="1:4">
      <c r="A12674" s="204"/>
      <c r="B12674" s="205"/>
      <c r="C12674" s="206"/>
      <c r="D12674" s="208"/>
    </row>
    <row r="12675" spans="1:4">
      <c r="A12675" s="204"/>
      <c r="B12675" s="205"/>
      <c r="C12675" s="206"/>
      <c r="D12675" s="208"/>
    </row>
    <row r="12676" spans="1:4">
      <c r="A12676" s="204"/>
      <c r="B12676" s="205"/>
      <c r="C12676" s="206"/>
      <c r="D12676" s="208"/>
    </row>
    <row r="12677" spans="1:4">
      <c r="A12677" s="204"/>
      <c r="B12677" s="205"/>
      <c r="C12677" s="206"/>
      <c r="D12677" s="208"/>
    </row>
    <row r="12678" spans="1:4">
      <c r="A12678" s="204"/>
      <c r="B12678" s="205"/>
      <c r="C12678" s="206"/>
      <c r="D12678" s="208"/>
    </row>
    <row r="12679" spans="1:4">
      <c r="A12679" s="204"/>
      <c r="B12679" s="205"/>
      <c r="C12679" s="206"/>
      <c r="D12679" s="208"/>
    </row>
    <row r="12680" spans="1:4">
      <c r="A12680" s="204"/>
      <c r="B12680" s="205"/>
      <c r="C12680" s="206"/>
      <c r="D12680" s="208"/>
    </row>
    <row r="12681" spans="1:4">
      <c r="A12681" s="204"/>
      <c r="B12681" s="205"/>
      <c r="C12681" s="206"/>
      <c r="D12681" s="208"/>
    </row>
    <row r="12682" spans="1:4">
      <c r="A12682" s="204"/>
      <c r="B12682" s="205"/>
      <c r="C12682" s="206"/>
      <c r="D12682" s="208"/>
    </row>
    <row r="12683" spans="1:4">
      <c r="A12683" s="204"/>
      <c r="B12683" s="205"/>
      <c r="C12683" s="206"/>
      <c r="D12683" s="208"/>
    </row>
    <row r="12684" spans="1:4">
      <c r="A12684" s="204"/>
      <c r="B12684" s="205"/>
      <c r="C12684" s="206"/>
      <c r="D12684" s="208"/>
    </row>
    <row r="12685" spans="1:4">
      <c r="A12685" s="204"/>
      <c r="B12685" s="205"/>
      <c r="C12685" s="206"/>
      <c r="D12685" s="208"/>
    </row>
    <row r="12686" spans="1:4">
      <c r="A12686" s="204"/>
      <c r="B12686" s="205"/>
      <c r="C12686" s="206"/>
      <c r="D12686" s="208"/>
    </row>
    <row r="12687" spans="1:4">
      <c r="A12687" s="204"/>
      <c r="B12687" s="205"/>
      <c r="C12687" s="206"/>
      <c r="D12687" s="208"/>
    </row>
    <row r="12688" spans="1:4">
      <c r="A12688" s="204"/>
      <c r="B12688" s="205"/>
      <c r="C12688" s="206"/>
      <c r="D12688" s="208"/>
    </row>
    <row r="12689" spans="1:4">
      <c r="A12689" s="204"/>
      <c r="B12689" s="205"/>
      <c r="C12689" s="206"/>
      <c r="D12689" s="208"/>
    </row>
    <row r="12690" spans="1:4">
      <c r="A12690" s="204"/>
      <c r="B12690" s="205"/>
      <c r="C12690" s="206"/>
      <c r="D12690" s="208"/>
    </row>
    <row r="12691" spans="1:4">
      <c r="A12691" s="204"/>
      <c r="B12691" s="205"/>
      <c r="C12691" s="206"/>
      <c r="D12691" s="208"/>
    </row>
    <row r="12692" spans="1:4">
      <c r="A12692" s="204"/>
      <c r="B12692" s="205"/>
      <c r="C12692" s="206"/>
      <c r="D12692" s="208"/>
    </row>
    <row r="12693" spans="1:4">
      <c r="A12693" s="204"/>
      <c r="B12693" s="205"/>
      <c r="C12693" s="206"/>
      <c r="D12693" s="208"/>
    </row>
    <row r="12694" spans="1:4">
      <c r="A12694" s="204"/>
      <c r="B12694" s="205"/>
      <c r="C12694" s="206"/>
      <c r="D12694" s="208"/>
    </row>
    <row r="12695" spans="1:4">
      <c r="A12695" s="204"/>
      <c r="B12695" s="205"/>
      <c r="C12695" s="206"/>
      <c r="D12695" s="208"/>
    </row>
    <row r="12696" spans="1:4">
      <c r="A12696" s="204"/>
      <c r="B12696" s="205"/>
      <c r="C12696" s="206"/>
      <c r="D12696" s="208"/>
    </row>
    <row r="12697" spans="1:4">
      <c r="A12697" s="204"/>
      <c r="B12697" s="205"/>
      <c r="C12697" s="206"/>
      <c r="D12697" s="208"/>
    </row>
    <row r="12698" spans="1:4">
      <c r="A12698" s="204"/>
      <c r="B12698" s="205"/>
      <c r="C12698" s="206"/>
      <c r="D12698" s="208"/>
    </row>
    <row r="12699" spans="1:4">
      <c r="A12699" s="204"/>
      <c r="B12699" s="205"/>
      <c r="C12699" s="206"/>
      <c r="D12699" s="208"/>
    </row>
    <row r="12700" spans="1:4">
      <c r="A12700" s="204"/>
      <c r="B12700" s="205"/>
      <c r="C12700" s="206"/>
      <c r="D12700" s="208"/>
    </row>
    <row r="12701" spans="1:4">
      <c r="A12701" s="204"/>
      <c r="B12701" s="205"/>
      <c r="C12701" s="206"/>
      <c r="D12701" s="208"/>
    </row>
    <row r="12702" spans="1:4">
      <c r="A12702" s="204"/>
      <c r="B12702" s="205"/>
      <c r="C12702" s="206"/>
      <c r="D12702" s="208"/>
    </row>
    <row r="12703" spans="1:4">
      <c r="A12703" s="204"/>
      <c r="B12703" s="205"/>
      <c r="C12703" s="206"/>
      <c r="D12703" s="208"/>
    </row>
    <row r="12704" spans="1:4">
      <c r="A12704" s="204"/>
      <c r="B12704" s="205"/>
      <c r="C12704" s="206"/>
      <c r="D12704" s="208"/>
    </row>
    <row r="12705" spans="1:4">
      <c r="A12705" s="204"/>
      <c r="B12705" s="205"/>
      <c r="C12705" s="206"/>
      <c r="D12705" s="208"/>
    </row>
    <row r="12706" spans="1:4">
      <c r="A12706" s="204"/>
      <c r="B12706" s="205"/>
      <c r="C12706" s="206"/>
      <c r="D12706" s="208"/>
    </row>
    <row r="12707" spans="1:4">
      <c r="A12707" s="204"/>
      <c r="B12707" s="205"/>
      <c r="C12707" s="206"/>
      <c r="D12707" s="208"/>
    </row>
    <row r="12708" spans="1:4">
      <c r="A12708" s="204"/>
      <c r="B12708" s="205"/>
      <c r="C12708" s="206"/>
      <c r="D12708" s="208"/>
    </row>
    <row r="12709" spans="1:4">
      <c r="A12709" s="204"/>
      <c r="B12709" s="205"/>
      <c r="C12709" s="206"/>
      <c r="D12709" s="208"/>
    </row>
    <row r="12710" spans="1:4">
      <c r="A12710" s="204"/>
      <c r="B12710" s="205"/>
      <c r="C12710" s="206"/>
      <c r="D12710" s="208"/>
    </row>
    <row r="12711" spans="1:4">
      <c r="A12711" s="204"/>
      <c r="B12711" s="205"/>
      <c r="C12711" s="206"/>
      <c r="D12711" s="208"/>
    </row>
    <row r="12712" spans="1:4">
      <c r="A12712" s="204"/>
      <c r="B12712" s="205"/>
      <c r="C12712" s="206"/>
      <c r="D12712" s="208"/>
    </row>
    <row r="12713" spans="1:4">
      <c r="A12713" s="204"/>
      <c r="B12713" s="205"/>
      <c r="C12713" s="206"/>
      <c r="D12713" s="208"/>
    </row>
    <row r="12714" spans="1:4">
      <c r="A12714" s="204"/>
      <c r="B12714" s="205"/>
      <c r="C12714" s="206"/>
      <c r="D12714" s="208"/>
    </row>
    <row r="12715" spans="1:4">
      <c r="A12715" s="204"/>
      <c r="B12715" s="205"/>
      <c r="C12715" s="206"/>
      <c r="D12715" s="208"/>
    </row>
    <row r="12716" spans="1:4">
      <c r="A12716" s="204"/>
      <c r="B12716" s="205"/>
      <c r="C12716" s="206"/>
      <c r="D12716" s="208"/>
    </row>
    <row r="12717" spans="1:4">
      <c r="A12717" s="204"/>
      <c r="B12717" s="205"/>
      <c r="C12717" s="206"/>
      <c r="D12717" s="207"/>
    </row>
    <row r="12718" spans="1:4">
      <c r="A12718" s="204"/>
      <c r="B12718" s="205"/>
      <c r="C12718" s="206"/>
      <c r="D12718" s="207"/>
    </row>
    <row r="12719" spans="1:4">
      <c r="A12719" s="204"/>
      <c r="B12719" s="205"/>
      <c r="C12719" s="206"/>
      <c r="D12719" s="207"/>
    </row>
    <row r="12720" spans="1:4">
      <c r="A12720" s="204"/>
      <c r="B12720" s="205"/>
      <c r="C12720" s="206"/>
      <c r="D12720" s="207"/>
    </row>
    <row r="12721" spans="1:4">
      <c r="A12721" s="204"/>
      <c r="B12721" s="205"/>
      <c r="C12721" s="206"/>
      <c r="D12721" s="208"/>
    </row>
    <row r="12722" spans="1:4">
      <c r="A12722" s="204"/>
      <c r="B12722" s="205"/>
      <c r="C12722" s="206"/>
      <c r="D12722" s="208"/>
    </row>
    <row r="12723" spans="1:4">
      <c r="A12723" s="204"/>
      <c r="B12723" s="205"/>
      <c r="C12723" s="206"/>
      <c r="D12723" s="208"/>
    </row>
    <row r="12724" spans="1:4">
      <c r="A12724" s="204"/>
      <c r="B12724" s="205"/>
      <c r="C12724" s="206"/>
      <c r="D12724" s="208"/>
    </row>
    <row r="12725" spans="1:4">
      <c r="A12725" s="204"/>
      <c r="B12725" s="205"/>
      <c r="C12725" s="206"/>
      <c r="D12725" s="208"/>
    </row>
    <row r="12726" spans="1:4">
      <c r="A12726" s="204"/>
      <c r="B12726" s="205"/>
      <c r="C12726" s="206"/>
      <c r="D12726" s="208"/>
    </row>
    <row r="12727" spans="1:4">
      <c r="A12727" s="204"/>
      <c r="B12727" s="205"/>
      <c r="C12727" s="206"/>
      <c r="D12727" s="208"/>
    </row>
    <row r="12728" spans="1:4">
      <c r="A12728" s="204"/>
      <c r="B12728" s="205"/>
      <c r="C12728" s="206"/>
      <c r="D12728" s="208"/>
    </row>
    <row r="12729" spans="1:4">
      <c r="A12729" s="204"/>
      <c r="B12729" s="205"/>
      <c r="C12729" s="206"/>
      <c r="D12729" s="208"/>
    </row>
    <row r="12730" spans="1:4">
      <c r="A12730" s="204"/>
      <c r="B12730" s="205"/>
      <c r="C12730" s="206"/>
      <c r="D12730" s="208"/>
    </row>
    <row r="12731" spans="1:4">
      <c r="A12731" s="204"/>
      <c r="B12731" s="205"/>
      <c r="C12731" s="206"/>
      <c r="D12731" s="208"/>
    </row>
    <row r="12732" spans="1:4">
      <c r="A12732" s="204"/>
      <c r="B12732" s="205"/>
      <c r="C12732" s="206"/>
      <c r="D12732" s="208"/>
    </row>
    <row r="12733" spans="1:4">
      <c r="A12733" s="204"/>
      <c r="B12733" s="205"/>
      <c r="C12733" s="206"/>
      <c r="D12733" s="208"/>
    </row>
    <row r="12734" spans="1:4">
      <c r="A12734" s="204"/>
      <c r="B12734" s="205"/>
      <c r="C12734" s="206"/>
      <c r="D12734" s="208"/>
    </row>
    <row r="12735" spans="1:4">
      <c r="A12735" s="204"/>
      <c r="B12735" s="205"/>
      <c r="C12735" s="206"/>
      <c r="D12735" s="208"/>
    </row>
    <row r="12736" spans="1:4">
      <c r="A12736" s="204"/>
      <c r="B12736" s="205"/>
      <c r="C12736" s="206"/>
      <c r="D12736" s="207"/>
    </row>
    <row r="12737" spans="1:4">
      <c r="A12737" s="204"/>
      <c r="B12737" s="205"/>
      <c r="C12737" s="206"/>
      <c r="D12737" s="208"/>
    </row>
    <row r="12738" spans="1:4">
      <c r="A12738" s="204"/>
      <c r="B12738" s="205"/>
      <c r="C12738" s="206"/>
      <c r="D12738" s="208"/>
    </row>
    <row r="12739" spans="1:4">
      <c r="A12739" s="204"/>
      <c r="B12739" s="205"/>
      <c r="C12739" s="206"/>
      <c r="D12739" s="207"/>
    </row>
    <row r="12740" spans="1:4">
      <c r="A12740" s="204"/>
      <c r="B12740" s="205"/>
      <c r="C12740" s="206"/>
      <c r="D12740" s="208"/>
    </row>
    <row r="12741" spans="1:4">
      <c r="A12741" s="204"/>
      <c r="B12741" s="205"/>
      <c r="C12741" s="206"/>
      <c r="D12741" s="208"/>
    </row>
    <row r="12742" spans="1:4">
      <c r="A12742" s="204"/>
      <c r="B12742" s="205"/>
      <c r="C12742" s="206"/>
      <c r="D12742" s="208"/>
    </row>
    <row r="12743" spans="1:4">
      <c r="A12743" s="204"/>
      <c r="B12743" s="205"/>
      <c r="C12743" s="206"/>
      <c r="D12743" s="208"/>
    </row>
    <row r="12744" spans="1:4">
      <c r="A12744" s="204"/>
      <c r="B12744" s="205"/>
      <c r="C12744" s="206"/>
      <c r="D12744" s="208"/>
    </row>
    <row r="12745" spans="1:4">
      <c r="A12745" s="204"/>
      <c r="B12745" s="205"/>
      <c r="C12745" s="206"/>
      <c r="D12745" s="208"/>
    </row>
    <row r="12746" spans="1:4">
      <c r="A12746" s="204"/>
      <c r="B12746" s="205"/>
      <c r="C12746" s="206"/>
      <c r="D12746" s="208"/>
    </row>
    <row r="12747" spans="1:4">
      <c r="A12747" s="204"/>
      <c r="B12747" s="205"/>
      <c r="C12747" s="206"/>
      <c r="D12747" s="208"/>
    </row>
    <row r="12748" spans="1:4">
      <c r="A12748" s="204"/>
      <c r="B12748" s="205"/>
      <c r="C12748" s="206"/>
      <c r="D12748" s="208"/>
    </row>
    <row r="12749" spans="1:4">
      <c r="A12749" s="204"/>
      <c r="B12749" s="205"/>
      <c r="C12749" s="206"/>
      <c r="D12749" s="208"/>
    </row>
    <row r="12750" spans="1:4">
      <c r="A12750" s="204"/>
      <c r="B12750" s="205"/>
      <c r="C12750" s="206"/>
      <c r="D12750" s="208"/>
    </row>
    <row r="12751" spans="1:4">
      <c r="A12751" s="204"/>
      <c r="B12751" s="205"/>
      <c r="C12751" s="206"/>
      <c r="D12751" s="208"/>
    </row>
    <row r="12752" spans="1:4">
      <c r="A12752" s="204"/>
      <c r="B12752" s="205"/>
      <c r="C12752" s="206"/>
      <c r="D12752" s="208"/>
    </row>
    <row r="12753" spans="1:4">
      <c r="A12753" s="204"/>
      <c r="B12753" s="205"/>
      <c r="C12753" s="206"/>
      <c r="D12753" s="208"/>
    </row>
    <row r="12754" spans="1:4">
      <c r="A12754" s="204"/>
      <c r="B12754" s="205"/>
      <c r="C12754" s="206"/>
      <c r="D12754" s="208"/>
    </row>
    <row r="12755" spans="1:4">
      <c r="A12755" s="204"/>
      <c r="B12755" s="205"/>
      <c r="C12755" s="206"/>
      <c r="D12755" s="208"/>
    </row>
    <row r="12756" spans="1:4">
      <c r="A12756" s="204"/>
      <c r="B12756" s="205"/>
      <c r="C12756" s="206"/>
      <c r="D12756" s="208"/>
    </row>
    <row r="12757" spans="1:4">
      <c r="A12757" s="204"/>
      <c r="B12757" s="205"/>
      <c r="C12757" s="206"/>
      <c r="D12757" s="208"/>
    </row>
    <row r="12758" spans="1:4">
      <c r="A12758" s="204"/>
      <c r="B12758" s="205"/>
      <c r="C12758" s="206"/>
      <c r="D12758" s="208"/>
    </row>
    <row r="12759" spans="1:4">
      <c r="A12759" s="204"/>
      <c r="B12759" s="205"/>
      <c r="C12759" s="206"/>
      <c r="D12759" s="208"/>
    </row>
    <row r="12760" spans="1:4">
      <c r="A12760" s="204"/>
      <c r="B12760" s="205"/>
      <c r="C12760" s="206"/>
      <c r="D12760" s="208"/>
    </row>
    <row r="12761" spans="1:4">
      <c r="A12761" s="204"/>
      <c r="B12761" s="205"/>
      <c r="C12761" s="206"/>
      <c r="D12761" s="208"/>
    </row>
    <row r="12762" spans="1:4">
      <c r="A12762" s="204"/>
      <c r="B12762" s="205"/>
      <c r="C12762" s="206"/>
      <c r="D12762" s="208"/>
    </row>
    <row r="12763" spans="1:4">
      <c r="A12763" s="204"/>
      <c r="B12763" s="205"/>
      <c r="C12763" s="206"/>
      <c r="D12763" s="208"/>
    </row>
    <row r="12764" spans="1:4">
      <c r="A12764" s="204"/>
      <c r="B12764" s="205"/>
      <c r="C12764" s="206"/>
      <c r="D12764" s="208"/>
    </row>
    <row r="12765" spans="1:4">
      <c r="A12765" s="204"/>
      <c r="B12765" s="205"/>
      <c r="C12765" s="206"/>
      <c r="D12765" s="208"/>
    </row>
    <row r="12766" spans="1:4">
      <c r="A12766" s="204"/>
      <c r="B12766" s="205"/>
      <c r="C12766" s="206"/>
      <c r="D12766" s="208"/>
    </row>
    <row r="12767" spans="1:4">
      <c r="A12767" s="204"/>
      <c r="B12767" s="205"/>
      <c r="C12767" s="206"/>
      <c r="D12767" s="208"/>
    </row>
    <row r="12768" spans="1:4">
      <c r="A12768" s="204"/>
      <c r="B12768" s="205"/>
      <c r="C12768" s="206"/>
      <c r="D12768" s="208"/>
    </row>
    <row r="12769" spans="1:4">
      <c r="A12769" s="204"/>
      <c r="B12769" s="205"/>
      <c r="C12769" s="206"/>
      <c r="D12769" s="208"/>
    </row>
    <row r="12770" spans="1:4">
      <c r="A12770" s="204"/>
      <c r="B12770" s="205"/>
      <c r="C12770" s="206"/>
      <c r="D12770" s="208"/>
    </row>
    <row r="12771" spans="1:4">
      <c r="A12771" s="204"/>
      <c r="B12771" s="205"/>
      <c r="C12771" s="206"/>
      <c r="D12771" s="208"/>
    </row>
    <row r="12772" spans="1:4">
      <c r="A12772" s="204"/>
      <c r="B12772" s="205"/>
      <c r="C12772" s="206"/>
      <c r="D12772" s="208"/>
    </row>
    <row r="12773" spans="1:4">
      <c r="A12773" s="204"/>
      <c r="B12773" s="205"/>
      <c r="C12773" s="206"/>
      <c r="D12773" s="208"/>
    </row>
    <row r="12774" spans="1:4">
      <c r="A12774" s="204"/>
      <c r="B12774" s="205"/>
      <c r="C12774" s="206"/>
      <c r="D12774" s="208"/>
    </row>
    <row r="12775" spans="1:4">
      <c r="A12775" s="204"/>
      <c r="B12775" s="205"/>
      <c r="C12775" s="206"/>
      <c r="D12775" s="207"/>
    </row>
    <row r="12776" spans="1:4">
      <c r="A12776" s="204"/>
      <c r="B12776" s="205"/>
      <c r="C12776" s="206"/>
      <c r="D12776" s="207"/>
    </row>
    <row r="12777" spans="1:4">
      <c r="A12777" s="204"/>
      <c r="B12777" s="205"/>
      <c r="C12777" s="206"/>
      <c r="D12777" s="207"/>
    </row>
    <row r="12778" spans="1:4">
      <c r="A12778" s="204"/>
      <c r="B12778" s="205"/>
      <c r="C12778" s="206"/>
      <c r="D12778" s="208"/>
    </row>
    <row r="12779" spans="1:4">
      <c r="A12779" s="204"/>
      <c r="B12779" s="205"/>
      <c r="C12779" s="206"/>
      <c r="D12779" s="208"/>
    </row>
    <row r="12780" spans="1:4">
      <c r="A12780" s="204"/>
      <c r="B12780" s="205"/>
      <c r="C12780" s="206"/>
      <c r="D12780" s="208"/>
    </row>
    <row r="12781" spans="1:4">
      <c r="A12781" s="204"/>
      <c r="B12781" s="205"/>
      <c r="C12781" s="206"/>
      <c r="D12781" s="207"/>
    </row>
    <row r="12782" spans="1:4">
      <c r="A12782" s="204"/>
      <c r="B12782" s="205"/>
      <c r="C12782" s="206"/>
      <c r="D12782" s="208"/>
    </row>
    <row r="12783" spans="1:4">
      <c r="A12783" s="204"/>
      <c r="B12783" s="205"/>
      <c r="C12783" s="206"/>
      <c r="D12783" s="208"/>
    </row>
    <row r="12784" spans="1:4">
      <c r="A12784" s="204"/>
      <c r="B12784" s="205"/>
      <c r="C12784" s="206"/>
      <c r="D12784" s="208"/>
    </row>
    <row r="12785" spans="1:4">
      <c r="A12785" s="204"/>
      <c r="B12785" s="205"/>
      <c r="C12785" s="206"/>
      <c r="D12785" s="208"/>
    </row>
    <row r="12786" spans="1:4">
      <c r="A12786" s="204"/>
      <c r="B12786" s="205"/>
      <c r="C12786" s="206"/>
      <c r="D12786" s="208"/>
    </row>
    <row r="12787" spans="1:4">
      <c r="A12787" s="204"/>
      <c r="B12787" s="205"/>
      <c r="C12787" s="206"/>
      <c r="D12787" s="208"/>
    </row>
    <row r="12788" spans="1:4">
      <c r="A12788" s="204"/>
      <c r="B12788" s="205"/>
      <c r="C12788" s="206"/>
      <c r="D12788" s="208"/>
    </row>
    <row r="12789" spans="1:4">
      <c r="A12789" s="204"/>
      <c r="B12789" s="205"/>
      <c r="C12789" s="206"/>
      <c r="D12789" s="208"/>
    </row>
    <row r="12790" spans="1:4">
      <c r="A12790" s="204"/>
      <c r="B12790" s="205"/>
      <c r="C12790" s="206"/>
      <c r="D12790" s="208"/>
    </row>
    <row r="12791" spans="1:4">
      <c r="A12791" s="204"/>
      <c r="B12791" s="205"/>
      <c r="C12791" s="206"/>
      <c r="D12791" s="208"/>
    </row>
    <row r="12792" spans="1:4">
      <c r="A12792" s="204"/>
      <c r="B12792" s="205"/>
      <c r="C12792" s="206"/>
      <c r="D12792" s="208"/>
    </row>
    <row r="12793" spans="1:4">
      <c r="A12793" s="204"/>
      <c r="B12793" s="205"/>
      <c r="C12793" s="206"/>
      <c r="D12793" s="208"/>
    </row>
    <row r="12794" spans="1:4">
      <c r="A12794" s="204"/>
      <c r="B12794" s="205"/>
      <c r="C12794" s="206"/>
      <c r="D12794" s="208"/>
    </row>
    <row r="12795" spans="1:4">
      <c r="A12795" s="204"/>
      <c r="B12795" s="205"/>
      <c r="C12795" s="206"/>
      <c r="D12795" s="208"/>
    </row>
    <row r="12796" spans="1:4">
      <c r="A12796" s="204"/>
      <c r="B12796" s="205"/>
      <c r="C12796" s="206"/>
      <c r="D12796" s="208"/>
    </row>
    <row r="12797" spans="1:4">
      <c r="A12797" s="204"/>
      <c r="B12797" s="205"/>
      <c r="C12797" s="206"/>
      <c r="D12797" s="208"/>
    </row>
    <row r="12798" spans="1:4">
      <c r="A12798" s="204"/>
      <c r="B12798" s="205"/>
      <c r="C12798" s="206"/>
      <c r="D12798" s="208"/>
    </row>
    <row r="12799" spans="1:4">
      <c r="A12799" s="204"/>
      <c r="B12799" s="205"/>
      <c r="C12799" s="206"/>
      <c r="D12799" s="208"/>
    </row>
    <row r="12800" spans="1:4">
      <c r="A12800" s="204"/>
      <c r="B12800" s="205"/>
      <c r="C12800" s="206"/>
      <c r="D12800" s="207"/>
    </row>
    <row r="12801" spans="1:4">
      <c r="A12801" s="204"/>
      <c r="B12801" s="205"/>
      <c r="C12801" s="206"/>
      <c r="D12801" s="208"/>
    </row>
    <row r="12802" spans="1:4">
      <c r="A12802" s="204"/>
      <c r="B12802" s="205"/>
      <c r="C12802" s="206"/>
      <c r="D12802" s="207"/>
    </row>
    <row r="12803" spans="1:4">
      <c r="A12803" s="204"/>
      <c r="B12803" s="205"/>
      <c r="C12803" s="206"/>
      <c r="D12803" s="207"/>
    </row>
    <row r="12804" spans="1:4">
      <c r="A12804" s="204"/>
      <c r="B12804" s="205"/>
      <c r="C12804" s="206"/>
      <c r="D12804" s="207"/>
    </row>
    <row r="12805" spans="1:4">
      <c r="A12805" s="204"/>
      <c r="B12805" s="205"/>
      <c r="C12805" s="206"/>
      <c r="D12805" s="208"/>
    </row>
    <row r="12806" spans="1:4">
      <c r="A12806" s="204"/>
      <c r="B12806" s="205"/>
      <c r="C12806" s="206"/>
      <c r="D12806" s="208"/>
    </row>
    <row r="12807" spans="1:4">
      <c r="A12807" s="204"/>
      <c r="B12807" s="205"/>
      <c r="C12807" s="206"/>
      <c r="D12807" s="208"/>
    </row>
    <row r="12808" spans="1:4">
      <c r="A12808" s="204"/>
      <c r="B12808" s="205"/>
      <c r="C12808" s="206"/>
      <c r="D12808" s="208"/>
    </row>
    <row r="12809" spans="1:4">
      <c r="A12809" s="204"/>
      <c r="B12809" s="205"/>
      <c r="C12809" s="206"/>
      <c r="D12809" s="208"/>
    </row>
    <row r="12810" spans="1:4">
      <c r="A12810" s="204"/>
      <c r="B12810" s="205"/>
      <c r="C12810" s="206"/>
      <c r="D12810" s="208"/>
    </row>
    <row r="12811" spans="1:4">
      <c r="A12811" s="204"/>
      <c r="B12811" s="205"/>
      <c r="C12811" s="206"/>
      <c r="D12811" s="208"/>
    </row>
    <row r="12812" spans="1:4">
      <c r="A12812" s="204"/>
      <c r="B12812" s="205"/>
      <c r="C12812" s="206"/>
      <c r="D12812" s="208"/>
    </row>
    <row r="12813" spans="1:4">
      <c r="A12813" s="204"/>
      <c r="B12813" s="205"/>
      <c r="C12813" s="206"/>
      <c r="D12813" s="208"/>
    </row>
    <row r="12814" spans="1:4">
      <c r="A12814" s="204"/>
      <c r="B12814" s="205"/>
      <c r="C12814" s="206"/>
      <c r="D12814" s="208"/>
    </row>
    <row r="12815" spans="1:4">
      <c r="A12815" s="204"/>
      <c r="B12815" s="205"/>
      <c r="C12815" s="206"/>
      <c r="D12815" s="208"/>
    </row>
    <row r="12816" spans="1:4">
      <c r="A12816" s="204"/>
      <c r="B12816" s="205"/>
      <c r="C12816" s="206"/>
      <c r="D12816" s="208"/>
    </row>
    <row r="12817" spans="1:4">
      <c r="A12817" s="204"/>
      <c r="B12817" s="205"/>
      <c r="C12817" s="206"/>
      <c r="D12817" s="208"/>
    </row>
    <row r="12818" spans="1:4">
      <c r="A12818" s="204"/>
      <c r="B12818" s="205"/>
      <c r="C12818" s="206"/>
      <c r="D12818" s="208"/>
    </row>
    <row r="12819" spans="1:4">
      <c r="A12819" s="204"/>
      <c r="B12819" s="205"/>
      <c r="C12819" s="206"/>
      <c r="D12819" s="207"/>
    </row>
    <row r="12820" spans="1:4">
      <c r="A12820" s="204"/>
      <c r="B12820" s="205"/>
      <c r="C12820" s="206"/>
      <c r="D12820" s="208"/>
    </row>
    <row r="12821" spans="1:4">
      <c r="A12821" s="204"/>
      <c r="B12821" s="205"/>
      <c r="C12821" s="206"/>
      <c r="D12821" s="208"/>
    </row>
    <row r="12822" spans="1:4">
      <c r="A12822" s="204"/>
      <c r="B12822" s="205"/>
      <c r="C12822" s="206"/>
      <c r="D12822" s="207"/>
    </row>
    <row r="12823" spans="1:4">
      <c r="A12823" s="204"/>
      <c r="B12823" s="205"/>
      <c r="C12823" s="206"/>
      <c r="D12823" s="208"/>
    </row>
    <row r="12824" spans="1:4">
      <c r="A12824" s="204"/>
      <c r="B12824" s="205"/>
      <c r="C12824" s="206"/>
      <c r="D12824" s="208"/>
    </row>
    <row r="12825" spans="1:4">
      <c r="A12825" s="204"/>
      <c r="B12825" s="205"/>
      <c r="C12825" s="206"/>
      <c r="D12825" s="208"/>
    </row>
    <row r="12826" spans="1:4">
      <c r="A12826" s="204"/>
      <c r="B12826" s="205"/>
      <c r="C12826" s="206"/>
      <c r="D12826" s="208"/>
    </row>
    <row r="12827" spans="1:4">
      <c r="A12827" s="204"/>
      <c r="B12827" s="205"/>
      <c r="C12827" s="206"/>
      <c r="D12827" s="208"/>
    </row>
    <row r="12828" spans="1:4">
      <c r="A12828" s="204"/>
      <c r="B12828" s="205"/>
      <c r="C12828" s="206"/>
      <c r="D12828" s="208"/>
    </row>
    <row r="12829" spans="1:4">
      <c r="A12829" s="204"/>
      <c r="B12829" s="205"/>
      <c r="C12829" s="206"/>
      <c r="D12829" s="208"/>
    </row>
    <row r="12830" spans="1:4">
      <c r="A12830" s="204"/>
      <c r="B12830" s="205"/>
      <c r="C12830" s="206"/>
      <c r="D12830" s="208"/>
    </row>
    <row r="12831" spans="1:4">
      <c r="A12831" s="204"/>
      <c r="B12831" s="205"/>
      <c r="C12831" s="206"/>
      <c r="D12831" s="208"/>
    </row>
    <row r="12832" spans="1:4">
      <c r="A12832" s="204"/>
      <c r="B12832" s="205"/>
      <c r="C12832" s="206"/>
      <c r="D12832" s="208"/>
    </row>
    <row r="12833" spans="1:4">
      <c r="A12833" s="204"/>
      <c r="B12833" s="205"/>
      <c r="C12833" s="206"/>
      <c r="D12833" s="208"/>
    </row>
    <row r="12834" spans="1:4">
      <c r="A12834" s="204"/>
      <c r="B12834" s="205"/>
      <c r="C12834" s="206"/>
      <c r="D12834" s="208"/>
    </row>
    <row r="12835" spans="1:4">
      <c r="A12835" s="204"/>
      <c r="B12835" s="205"/>
      <c r="C12835" s="206"/>
      <c r="D12835" s="208"/>
    </row>
    <row r="12836" spans="1:4">
      <c r="A12836" s="204"/>
      <c r="B12836" s="205"/>
      <c r="C12836" s="206"/>
      <c r="D12836" s="208"/>
    </row>
    <row r="12837" spans="1:4">
      <c r="A12837" s="204"/>
      <c r="B12837" s="205"/>
      <c r="C12837" s="206"/>
      <c r="D12837" s="208"/>
    </row>
    <row r="12838" spans="1:4">
      <c r="A12838" s="204"/>
      <c r="B12838" s="205"/>
      <c r="C12838" s="206"/>
      <c r="D12838" s="208"/>
    </row>
    <row r="12839" spans="1:4">
      <c r="A12839" s="204"/>
      <c r="B12839" s="205"/>
      <c r="C12839" s="206"/>
      <c r="D12839" s="208"/>
    </row>
    <row r="12840" spans="1:4">
      <c r="A12840" s="204"/>
      <c r="B12840" s="205"/>
      <c r="C12840" s="206"/>
      <c r="D12840" s="207"/>
    </row>
    <row r="12841" spans="1:4">
      <c r="A12841" s="204"/>
      <c r="B12841" s="205"/>
      <c r="C12841" s="206"/>
      <c r="D12841" s="207"/>
    </row>
    <row r="12842" spans="1:4">
      <c r="A12842" s="204"/>
      <c r="B12842" s="205"/>
      <c r="C12842" s="206"/>
      <c r="D12842" s="207"/>
    </row>
    <row r="12843" spans="1:4">
      <c r="A12843" s="204"/>
      <c r="B12843" s="205"/>
      <c r="C12843" s="206"/>
      <c r="D12843" s="207"/>
    </row>
    <row r="12844" spans="1:4">
      <c r="A12844" s="204"/>
      <c r="B12844" s="205"/>
      <c r="C12844" s="206"/>
      <c r="D12844" s="207"/>
    </row>
    <row r="12845" spans="1:4">
      <c r="A12845" s="204"/>
      <c r="B12845" s="205"/>
      <c r="C12845" s="206"/>
      <c r="D12845" s="207"/>
    </row>
    <row r="12846" spans="1:4">
      <c r="A12846" s="204"/>
      <c r="B12846" s="205"/>
      <c r="C12846" s="206"/>
      <c r="D12846" s="207"/>
    </row>
    <row r="12847" spans="1:4">
      <c r="A12847" s="204"/>
      <c r="B12847" s="205"/>
      <c r="C12847" s="206"/>
      <c r="D12847" s="207"/>
    </row>
    <row r="12848" spans="1:4">
      <c r="A12848" s="204"/>
      <c r="B12848" s="205"/>
      <c r="C12848" s="206"/>
      <c r="D12848" s="207"/>
    </row>
    <row r="12849" spans="1:4">
      <c r="A12849" s="204"/>
      <c r="B12849" s="205"/>
      <c r="C12849" s="206"/>
      <c r="D12849" s="207"/>
    </row>
    <row r="12850" spans="1:4">
      <c r="A12850" s="204"/>
      <c r="B12850" s="205"/>
      <c r="C12850" s="206"/>
      <c r="D12850" s="207"/>
    </row>
    <row r="12851" spans="1:4">
      <c r="A12851" s="204"/>
      <c r="B12851" s="205"/>
      <c r="C12851" s="206"/>
      <c r="D12851" s="207"/>
    </row>
    <row r="12852" spans="1:4">
      <c r="A12852" s="204"/>
      <c r="B12852" s="205"/>
      <c r="C12852" s="206"/>
      <c r="D12852" s="207"/>
    </row>
    <row r="12853" spans="1:4">
      <c r="A12853" s="204"/>
      <c r="B12853" s="205"/>
      <c r="C12853" s="206"/>
      <c r="D12853" s="207"/>
    </row>
    <row r="12854" spans="1:4">
      <c r="A12854" s="204"/>
      <c r="B12854" s="205"/>
      <c r="C12854" s="206"/>
      <c r="D12854" s="207"/>
    </row>
    <row r="12855" spans="1:4">
      <c r="A12855" s="204"/>
      <c r="B12855" s="205"/>
      <c r="C12855" s="206"/>
      <c r="D12855" s="207"/>
    </row>
    <row r="12856" spans="1:4">
      <c r="A12856" s="204"/>
      <c r="B12856" s="205"/>
      <c r="C12856" s="206"/>
      <c r="D12856" s="207"/>
    </row>
    <row r="12857" spans="1:4">
      <c r="A12857" s="204"/>
      <c r="B12857" s="205"/>
      <c r="C12857" s="206"/>
      <c r="D12857" s="207"/>
    </row>
    <row r="12858" spans="1:4">
      <c r="A12858" s="204"/>
      <c r="B12858" s="205"/>
      <c r="C12858" s="206"/>
      <c r="D12858" s="207"/>
    </row>
    <row r="12859" spans="1:4">
      <c r="A12859" s="204"/>
      <c r="B12859" s="205"/>
      <c r="C12859" s="206"/>
      <c r="D12859" s="207"/>
    </row>
    <row r="12860" spans="1:4">
      <c r="A12860" s="204"/>
      <c r="B12860" s="205"/>
      <c r="C12860" s="206"/>
      <c r="D12860" s="207"/>
    </row>
    <row r="12861" spans="1:4">
      <c r="A12861" s="204"/>
      <c r="B12861" s="205"/>
      <c r="C12861" s="206"/>
      <c r="D12861" s="207"/>
    </row>
    <row r="12862" spans="1:4">
      <c r="A12862" s="204"/>
      <c r="B12862" s="205"/>
      <c r="C12862" s="206"/>
      <c r="D12862" s="208"/>
    </row>
    <row r="12863" spans="1:4">
      <c r="A12863" s="204"/>
      <c r="B12863" s="205"/>
      <c r="C12863" s="206"/>
      <c r="D12863" s="208"/>
    </row>
    <row r="12864" spans="1:4">
      <c r="A12864" s="204"/>
      <c r="B12864" s="205"/>
      <c r="C12864" s="206"/>
      <c r="D12864" s="208"/>
    </row>
    <row r="12865" spans="1:4">
      <c r="A12865" s="204"/>
      <c r="B12865" s="205"/>
      <c r="C12865" s="206"/>
      <c r="D12865" s="208"/>
    </row>
    <row r="12866" spans="1:4">
      <c r="A12866" s="204"/>
      <c r="B12866" s="205"/>
      <c r="C12866" s="206"/>
      <c r="D12866" s="208"/>
    </row>
    <row r="12867" spans="1:4">
      <c r="A12867" s="204"/>
      <c r="B12867" s="205"/>
      <c r="C12867" s="206"/>
      <c r="D12867" s="208"/>
    </row>
    <row r="12868" spans="1:4">
      <c r="A12868" s="204"/>
      <c r="B12868" s="205"/>
      <c r="C12868" s="206"/>
      <c r="D12868" s="208"/>
    </row>
    <row r="12869" spans="1:4">
      <c r="A12869" s="204"/>
      <c r="B12869" s="205"/>
      <c r="C12869" s="206"/>
      <c r="D12869" s="208"/>
    </row>
    <row r="12870" spans="1:4">
      <c r="A12870" s="204"/>
      <c r="B12870" s="205"/>
      <c r="C12870" s="206"/>
      <c r="D12870" s="208"/>
    </row>
    <row r="12871" spans="1:4">
      <c r="A12871" s="204"/>
      <c r="B12871" s="205"/>
      <c r="C12871" s="206"/>
      <c r="D12871" s="208"/>
    </row>
    <row r="12872" spans="1:4">
      <c r="A12872" s="204"/>
      <c r="B12872" s="205"/>
      <c r="C12872" s="206"/>
      <c r="D12872" s="208"/>
    </row>
    <row r="12873" spans="1:4">
      <c r="A12873" s="204"/>
      <c r="B12873" s="205"/>
      <c r="C12873" s="206"/>
      <c r="D12873" s="208"/>
    </row>
    <row r="12874" spans="1:4">
      <c r="A12874" s="204"/>
      <c r="B12874" s="205"/>
      <c r="C12874" s="206"/>
      <c r="D12874" s="208"/>
    </row>
    <row r="12875" spans="1:4">
      <c r="A12875" s="204"/>
      <c r="B12875" s="205"/>
      <c r="C12875" s="206"/>
      <c r="D12875" s="208"/>
    </row>
    <row r="12876" spans="1:4">
      <c r="A12876" s="204"/>
      <c r="B12876" s="205"/>
      <c r="C12876" s="206"/>
      <c r="D12876" s="208"/>
    </row>
    <row r="12877" spans="1:4">
      <c r="A12877" s="204"/>
      <c r="B12877" s="205"/>
      <c r="C12877" s="206"/>
      <c r="D12877" s="208"/>
    </row>
    <row r="12878" spans="1:4">
      <c r="A12878" s="204"/>
      <c r="B12878" s="205"/>
      <c r="C12878" s="206"/>
      <c r="D12878" s="208"/>
    </row>
    <row r="12879" spans="1:4">
      <c r="A12879" s="204"/>
      <c r="B12879" s="205"/>
      <c r="C12879" s="206"/>
      <c r="D12879" s="208"/>
    </row>
    <row r="12880" spans="1:4">
      <c r="A12880" s="204"/>
      <c r="B12880" s="205"/>
      <c r="C12880" s="206"/>
      <c r="D12880" s="208"/>
    </row>
    <row r="12881" spans="1:4">
      <c r="A12881" s="204"/>
      <c r="B12881" s="205"/>
      <c r="C12881" s="206"/>
      <c r="D12881" s="208"/>
    </row>
    <row r="12882" spans="1:4">
      <c r="A12882" s="204"/>
      <c r="B12882" s="205"/>
      <c r="C12882" s="206"/>
      <c r="D12882" s="208"/>
    </row>
    <row r="12883" spans="1:4">
      <c r="A12883" s="204"/>
      <c r="B12883" s="205"/>
      <c r="C12883" s="206"/>
      <c r="D12883" s="208"/>
    </row>
    <row r="12884" spans="1:4">
      <c r="A12884" s="204"/>
      <c r="B12884" s="205"/>
      <c r="C12884" s="206"/>
      <c r="D12884" s="208"/>
    </row>
    <row r="12885" spans="1:4">
      <c r="A12885" s="204"/>
      <c r="B12885" s="205"/>
      <c r="C12885" s="206"/>
      <c r="D12885" s="208"/>
    </row>
    <row r="12886" spans="1:4">
      <c r="A12886" s="204"/>
      <c r="B12886" s="205"/>
      <c r="C12886" s="206"/>
      <c r="D12886" s="208"/>
    </row>
    <row r="12887" spans="1:4">
      <c r="A12887" s="204"/>
      <c r="B12887" s="205"/>
      <c r="C12887" s="206"/>
      <c r="D12887" s="208"/>
    </row>
    <row r="12888" spans="1:4">
      <c r="A12888" s="204"/>
      <c r="B12888" s="205"/>
      <c r="C12888" s="206"/>
      <c r="D12888" s="208"/>
    </row>
    <row r="12889" spans="1:4">
      <c r="A12889" s="204"/>
      <c r="B12889" s="205"/>
      <c r="C12889" s="206"/>
      <c r="D12889" s="208"/>
    </row>
    <row r="12890" spans="1:4">
      <c r="A12890" s="204"/>
      <c r="B12890" s="205"/>
      <c r="C12890" s="206"/>
      <c r="D12890" s="208"/>
    </row>
    <row r="12891" spans="1:4">
      <c r="A12891" s="204"/>
      <c r="B12891" s="205"/>
      <c r="C12891" s="206"/>
      <c r="D12891" s="208"/>
    </row>
    <row r="12892" spans="1:4">
      <c r="A12892" s="204"/>
      <c r="B12892" s="205"/>
      <c r="C12892" s="206"/>
      <c r="D12892" s="208"/>
    </row>
    <row r="12893" spans="1:4">
      <c r="A12893" s="204"/>
      <c r="B12893" s="205"/>
      <c r="C12893" s="206"/>
      <c r="D12893" s="208"/>
    </row>
    <row r="12894" spans="1:4">
      <c r="A12894" s="204"/>
      <c r="B12894" s="205"/>
      <c r="C12894" s="206"/>
      <c r="D12894" s="208"/>
    </row>
    <row r="12895" spans="1:4">
      <c r="A12895" s="204"/>
      <c r="B12895" s="205"/>
      <c r="C12895" s="206"/>
      <c r="D12895" s="208"/>
    </row>
    <row r="12896" spans="1:4">
      <c r="A12896" s="204"/>
      <c r="B12896" s="205"/>
      <c r="C12896" s="206"/>
      <c r="D12896" s="208"/>
    </row>
    <row r="12897" spans="1:4">
      <c r="A12897" s="204"/>
      <c r="B12897" s="205"/>
      <c r="C12897" s="206"/>
      <c r="D12897" s="208"/>
    </row>
    <row r="12898" spans="1:4">
      <c r="A12898" s="204"/>
      <c r="B12898" s="205"/>
      <c r="C12898" s="206"/>
      <c r="D12898" s="208"/>
    </row>
    <row r="12899" spans="1:4">
      <c r="A12899" s="204"/>
      <c r="B12899" s="205"/>
      <c r="C12899" s="206"/>
      <c r="D12899" s="208"/>
    </row>
    <row r="12900" spans="1:4">
      <c r="A12900" s="204"/>
      <c r="B12900" s="205"/>
      <c r="C12900" s="206"/>
      <c r="D12900" s="208"/>
    </row>
    <row r="12901" spans="1:4">
      <c r="A12901" s="204"/>
      <c r="B12901" s="205"/>
      <c r="C12901" s="206"/>
      <c r="D12901" s="208"/>
    </row>
    <row r="12902" spans="1:4">
      <c r="A12902" s="204"/>
      <c r="B12902" s="205"/>
      <c r="C12902" s="206"/>
      <c r="D12902" s="208"/>
    </row>
    <row r="12903" spans="1:4">
      <c r="A12903" s="204"/>
      <c r="B12903" s="205"/>
      <c r="C12903" s="206"/>
      <c r="D12903" s="208"/>
    </row>
    <row r="12904" spans="1:4">
      <c r="A12904" s="204"/>
      <c r="B12904" s="205"/>
      <c r="C12904" s="206"/>
      <c r="D12904" s="208"/>
    </row>
    <row r="12905" spans="1:4">
      <c r="A12905" s="204"/>
      <c r="B12905" s="205"/>
      <c r="C12905" s="206"/>
      <c r="D12905" s="208"/>
    </row>
    <row r="12906" spans="1:4">
      <c r="A12906" s="204"/>
      <c r="B12906" s="205"/>
      <c r="C12906" s="206"/>
      <c r="D12906" s="208"/>
    </row>
    <row r="12907" spans="1:4">
      <c r="A12907" s="204"/>
      <c r="B12907" s="205"/>
      <c r="C12907" s="206"/>
      <c r="D12907" s="208"/>
    </row>
    <row r="12908" spans="1:4">
      <c r="A12908" s="204"/>
      <c r="B12908" s="205"/>
      <c r="C12908" s="206"/>
      <c r="D12908" s="208"/>
    </row>
    <row r="12909" spans="1:4">
      <c r="A12909" s="204"/>
      <c r="B12909" s="205"/>
      <c r="C12909" s="206"/>
      <c r="D12909" s="208"/>
    </row>
    <row r="12910" spans="1:4">
      <c r="A12910" s="204"/>
      <c r="B12910" s="205"/>
      <c r="C12910" s="206"/>
      <c r="D12910" s="208"/>
    </row>
    <row r="12911" spans="1:4">
      <c r="A12911" s="204"/>
      <c r="B12911" s="205"/>
      <c r="C12911" s="206"/>
      <c r="D12911" s="208"/>
    </row>
    <row r="12912" spans="1:4">
      <c r="A12912" s="204"/>
      <c r="B12912" s="205"/>
      <c r="C12912" s="206"/>
      <c r="D12912" s="208"/>
    </row>
    <row r="12913" spans="1:4">
      <c r="A12913" s="204"/>
      <c r="B12913" s="205"/>
      <c r="C12913" s="206"/>
      <c r="D12913" s="208"/>
    </row>
    <row r="12914" spans="1:4">
      <c r="A12914" s="204"/>
      <c r="B12914" s="205"/>
      <c r="C12914" s="206"/>
      <c r="D12914" s="208"/>
    </row>
    <row r="12915" spans="1:4">
      <c r="A12915" s="204"/>
      <c r="B12915" s="205"/>
      <c r="C12915" s="206"/>
      <c r="D12915" s="208"/>
    </row>
    <row r="12916" spans="1:4">
      <c r="A12916" s="204"/>
      <c r="B12916" s="205"/>
      <c r="C12916" s="206"/>
      <c r="D12916" s="208"/>
    </row>
    <row r="12917" spans="1:4">
      <c r="A12917" s="204"/>
      <c r="B12917" s="205"/>
      <c r="C12917" s="206"/>
      <c r="D12917" s="208"/>
    </row>
    <row r="12918" spans="1:4">
      <c r="A12918" s="204"/>
      <c r="B12918" s="205"/>
      <c r="C12918" s="206"/>
      <c r="D12918" s="208"/>
    </row>
    <row r="12919" spans="1:4">
      <c r="A12919" s="204"/>
      <c r="B12919" s="205"/>
      <c r="C12919" s="206"/>
      <c r="D12919" s="208"/>
    </row>
    <row r="12920" spans="1:4">
      <c r="A12920" s="204"/>
      <c r="B12920" s="205"/>
      <c r="C12920" s="206"/>
      <c r="D12920" s="208"/>
    </row>
    <row r="12921" spans="1:4">
      <c r="A12921" s="204"/>
      <c r="B12921" s="205"/>
      <c r="C12921" s="206"/>
      <c r="D12921" s="208"/>
    </row>
    <row r="12922" spans="1:4">
      <c r="A12922" s="204"/>
      <c r="B12922" s="205"/>
      <c r="C12922" s="206"/>
      <c r="D12922" s="208"/>
    </row>
    <row r="12923" spans="1:4">
      <c r="A12923" s="204"/>
      <c r="B12923" s="205"/>
      <c r="C12923" s="206"/>
      <c r="D12923" s="208"/>
    </row>
    <row r="12924" spans="1:4">
      <c r="A12924" s="204"/>
      <c r="B12924" s="205"/>
      <c r="C12924" s="206"/>
      <c r="D12924" s="208"/>
    </row>
    <row r="12925" spans="1:4">
      <c r="A12925" s="204"/>
      <c r="B12925" s="205"/>
      <c r="C12925" s="206"/>
      <c r="D12925" s="208"/>
    </row>
    <row r="12926" spans="1:4">
      <c r="A12926" s="204"/>
      <c r="B12926" s="205"/>
      <c r="C12926" s="206"/>
      <c r="D12926" s="208"/>
    </row>
    <row r="12927" spans="1:4">
      <c r="A12927" s="204"/>
      <c r="B12927" s="205"/>
      <c r="C12927" s="206"/>
      <c r="D12927" s="208"/>
    </row>
    <row r="12928" spans="1:4">
      <c r="A12928" s="204"/>
      <c r="B12928" s="205"/>
      <c r="C12928" s="206"/>
      <c r="D12928" s="208"/>
    </row>
    <row r="12929" spans="1:4">
      <c r="A12929" s="204"/>
      <c r="B12929" s="205"/>
      <c r="C12929" s="206"/>
      <c r="D12929" s="208"/>
    </row>
    <row r="12930" spans="1:4">
      <c r="A12930" s="204"/>
      <c r="B12930" s="205"/>
      <c r="C12930" s="206"/>
      <c r="D12930" s="208"/>
    </row>
    <row r="12931" spans="1:4">
      <c r="A12931" s="204"/>
      <c r="B12931" s="205"/>
      <c r="C12931" s="206"/>
      <c r="D12931" s="208"/>
    </row>
    <row r="12932" spans="1:4">
      <c r="A12932" s="204"/>
      <c r="B12932" s="205"/>
      <c r="C12932" s="206"/>
      <c r="D12932" s="208"/>
    </row>
    <row r="12933" spans="1:4">
      <c r="A12933" s="204"/>
      <c r="B12933" s="205"/>
      <c r="C12933" s="206"/>
      <c r="D12933" s="208"/>
    </row>
    <row r="12934" spans="1:4">
      <c r="A12934" s="204"/>
      <c r="B12934" s="205"/>
      <c r="C12934" s="206"/>
      <c r="D12934" s="208"/>
    </row>
    <row r="12935" spans="1:4">
      <c r="A12935" s="204"/>
      <c r="B12935" s="205"/>
      <c r="C12935" s="206"/>
      <c r="D12935" s="208"/>
    </row>
    <row r="12936" spans="1:4">
      <c r="A12936" s="204"/>
      <c r="B12936" s="205"/>
      <c r="C12936" s="206"/>
      <c r="D12936" s="208"/>
    </row>
    <row r="12937" spans="1:4">
      <c r="A12937" s="204"/>
      <c r="B12937" s="205"/>
      <c r="C12937" s="206"/>
      <c r="D12937" s="208"/>
    </row>
    <row r="12938" spans="1:4">
      <c r="A12938" s="204"/>
      <c r="B12938" s="205"/>
      <c r="C12938" s="206"/>
      <c r="D12938" s="208"/>
    </row>
    <row r="12939" spans="1:4">
      <c r="A12939" s="204"/>
      <c r="B12939" s="205"/>
      <c r="C12939" s="206"/>
      <c r="D12939" s="208"/>
    </row>
    <row r="12940" spans="1:4">
      <c r="A12940" s="204"/>
      <c r="B12940" s="205"/>
      <c r="C12940" s="206"/>
      <c r="D12940" s="208"/>
    </row>
    <row r="12941" spans="1:4">
      <c r="A12941" s="204"/>
      <c r="B12941" s="205"/>
      <c r="C12941" s="206"/>
      <c r="D12941" s="208"/>
    </row>
    <row r="12942" spans="1:4">
      <c r="A12942" s="204"/>
      <c r="B12942" s="205"/>
      <c r="C12942" s="206"/>
      <c r="D12942" s="208"/>
    </row>
    <row r="12943" spans="1:4">
      <c r="A12943" s="204"/>
      <c r="B12943" s="205"/>
      <c r="C12943" s="206"/>
      <c r="D12943" s="208"/>
    </row>
    <row r="12944" spans="1:4">
      <c r="A12944" s="204"/>
      <c r="B12944" s="205"/>
      <c r="C12944" s="206"/>
      <c r="D12944" s="208"/>
    </row>
    <row r="12945" spans="1:4">
      <c r="A12945" s="204"/>
      <c r="B12945" s="205"/>
      <c r="C12945" s="206"/>
      <c r="D12945" s="208"/>
    </row>
    <row r="12946" spans="1:4">
      <c r="A12946" s="204"/>
      <c r="B12946" s="205"/>
      <c r="C12946" s="206"/>
      <c r="D12946" s="208"/>
    </row>
    <row r="12947" spans="1:4">
      <c r="A12947" s="204"/>
      <c r="B12947" s="205"/>
      <c r="C12947" s="206"/>
      <c r="D12947" s="207"/>
    </row>
    <row r="12948" spans="1:4">
      <c r="A12948" s="204"/>
      <c r="B12948" s="205"/>
      <c r="C12948" s="206"/>
      <c r="D12948" s="208"/>
    </row>
    <row r="12949" spans="1:4">
      <c r="A12949" s="204"/>
      <c r="B12949" s="205"/>
      <c r="C12949" s="206"/>
      <c r="D12949" s="207"/>
    </row>
    <row r="12950" spans="1:4">
      <c r="A12950" s="204"/>
      <c r="B12950" s="205"/>
      <c r="C12950" s="206"/>
      <c r="D12950" s="208"/>
    </row>
    <row r="12951" spans="1:4">
      <c r="A12951" s="204"/>
      <c r="B12951" s="205"/>
      <c r="C12951" s="206"/>
      <c r="D12951" s="207"/>
    </row>
    <row r="12952" spans="1:4">
      <c r="A12952" s="204"/>
      <c r="B12952" s="205"/>
      <c r="C12952" s="206"/>
      <c r="D12952" s="208"/>
    </row>
    <row r="12953" spans="1:4">
      <c r="A12953" s="204"/>
      <c r="B12953" s="205"/>
      <c r="C12953" s="206"/>
      <c r="D12953" s="207"/>
    </row>
    <row r="12954" spans="1:4">
      <c r="A12954" s="204"/>
      <c r="B12954" s="205"/>
      <c r="C12954" s="206"/>
      <c r="D12954" s="208"/>
    </row>
    <row r="12955" spans="1:4">
      <c r="A12955" s="204"/>
      <c r="B12955" s="205"/>
      <c r="C12955" s="206"/>
      <c r="D12955" s="207"/>
    </row>
    <row r="12956" spans="1:4">
      <c r="A12956" s="204"/>
      <c r="B12956" s="205"/>
      <c r="C12956" s="206"/>
      <c r="D12956" s="207"/>
    </row>
    <row r="12957" spans="1:4">
      <c r="A12957" s="204"/>
      <c r="B12957" s="205"/>
      <c r="C12957" s="206"/>
      <c r="D12957" s="207"/>
    </row>
    <row r="12958" spans="1:4">
      <c r="A12958" s="204"/>
      <c r="B12958" s="205"/>
      <c r="C12958" s="206"/>
      <c r="D12958" s="207"/>
    </row>
    <row r="12959" spans="1:4">
      <c r="A12959" s="204"/>
      <c r="B12959" s="205"/>
      <c r="C12959" s="206"/>
      <c r="D12959" s="207"/>
    </row>
    <row r="12960" spans="1:4">
      <c r="A12960" s="204"/>
      <c r="B12960" s="205"/>
      <c r="C12960" s="206"/>
      <c r="D12960" s="207"/>
    </row>
    <row r="12961" spans="1:4">
      <c r="A12961" s="204"/>
      <c r="B12961" s="205"/>
      <c r="C12961" s="206"/>
      <c r="D12961" s="207"/>
    </row>
    <row r="12962" spans="1:4">
      <c r="A12962" s="204"/>
      <c r="B12962" s="205"/>
      <c r="C12962" s="206"/>
      <c r="D12962" s="208"/>
    </row>
    <row r="12963" spans="1:4">
      <c r="A12963" s="204"/>
      <c r="B12963" s="205"/>
      <c r="C12963" s="206"/>
      <c r="D12963" s="208"/>
    </row>
    <row r="12964" spans="1:4">
      <c r="A12964" s="204"/>
      <c r="B12964" s="205"/>
      <c r="C12964" s="206"/>
      <c r="D12964" s="208"/>
    </row>
    <row r="12965" spans="1:4">
      <c r="A12965" s="204"/>
      <c r="B12965" s="205"/>
      <c r="C12965" s="206"/>
      <c r="D12965" s="208"/>
    </row>
    <row r="12966" spans="1:4">
      <c r="A12966" s="204"/>
      <c r="B12966" s="205"/>
      <c r="C12966" s="206"/>
      <c r="D12966" s="207"/>
    </row>
    <row r="12967" spans="1:4">
      <c r="A12967" s="204"/>
      <c r="B12967" s="205"/>
      <c r="C12967" s="206"/>
      <c r="D12967" s="207"/>
    </row>
    <row r="12968" spans="1:4">
      <c r="A12968" s="204"/>
      <c r="B12968" s="205"/>
      <c r="C12968" s="206"/>
      <c r="D12968" s="207"/>
    </row>
    <row r="12969" spans="1:4">
      <c r="A12969" s="204"/>
      <c r="B12969" s="205"/>
      <c r="C12969" s="206"/>
      <c r="D12969" s="207"/>
    </row>
    <row r="12970" spans="1:4">
      <c r="A12970" s="204"/>
      <c r="B12970" s="205"/>
      <c r="C12970" s="206"/>
      <c r="D12970" s="207"/>
    </row>
    <row r="12971" spans="1:4">
      <c r="A12971" s="204"/>
      <c r="B12971" s="205"/>
      <c r="C12971" s="206"/>
      <c r="D12971" s="207"/>
    </row>
    <row r="12972" spans="1:4">
      <c r="A12972" s="204"/>
      <c r="B12972" s="205"/>
      <c r="C12972" s="206"/>
      <c r="D12972" s="208"/>
    </row>
    <row r="12973" spans="1:4">
      <c r="A12973" s="204"/>
      <c r="B12973" s="205"/>
      <c r="C12973" s="206"/>
      <c r="D12973" s="207"/>
    </row>
    <row r="12974" spans="1:4">
      <c r="A12974" s="204"/>
      <c r="B12974" s="205"/>
      <c r="C12974" s="206"/>
      <c r="D12974" s="208"/>
    </row>
    <row r="12975" spans="1:4">
      <c r="A12975" s="204"/>
      <c r="B12975" s="205"/>
      <c r="C12975" s="206"/>
      <c r="D12975" s="208"/>
    </row>
    <row r="12976" spans="1:4">
      <c r="A12976" s="204"/>
      <c r="B12976" s="205"/>
      <c r="C12976" s="206"/>
      <c r="D12976" s="208"/>
    </row>
    <row r="12977" spans="1:4">
      <c r="A12977" s="204"/>
      <c r="B12977" s="205"/>
      <c r="C12977" s="206"/>
      <c r="D12977" s="208"/>
    </row>
    <row r="12978" spans="1:4">
      <c r="A12978" s="204"/>
      <c r="B12978" s="205"/>
      <c r="C12978" s="206"/>
      <c r="D12978" s="208"/>
    </row>
    <row r="12979" spans="1:4">
      <c r="A12979" s="204"/>
      <c r="B12979" s="205"/>
      <c r="C12979" s="206"/>
      <c r="D12979" s="208"/>
    </row>
    <row r="12980" spans="1:4">
      <c r="A12980" s="204"/>
      <c r="B12980" s="205"/>
      <c r="C12980" s="206"/>
      <c r="D12980" s="208"/>
    </row>
    <row r="12981" spans="1:4">
      <c r="A12981" s="204"/>
      <c r="B12981" s="205"/>
      <c r="C12981" s="206"/>
      <c r="D12981" s="208"/>
    </row>
    <row r="12982" spans="1:4">
      <c r="A12982" s="204"/>
      <c r="B12982" s="205"/>
      <c r="C12982" s="206"/>
      <c r="D12982" s="208"/>
    </row>
    <row r="12983" spans="1:4">
      <c r="A12983" s="204"/>
      <c r="B12983" s="205"/>
      <c r="C12983" s="206"/>
      <c r="D12983" s="208"/>
    </row>
    <row r="12984" spans="1:4">
      <c r="A12984" s="204"/>
      <c r="B12984" s="205"/>
      <c r="C12984" s="206"/>
      <c r="D12984" s="208"/>
    </row>
    <row r="12985" spans="1:4">
      <c r="A12985" s="204"/>
      <c r="B12985" s="205"/>
      <c r="C12985" s="206"/>
      <c r="D12985" s="208"/>
    </row>
    <row r="12986" spans="1:4">
      <c r="A12986" s="204"/>
      <c r="B12986" s="205"/>
      <c r="C12986" s="206"/>
      <c r="D12986" s="208"/>
    </row>
    <row r="12987" spans="1:4">
      <c r="A12987" s="204"/>
      <c r="B12987" s="205"/>
      <c r="C12987" s="206"/>
      <c r="D12987" s="208"/>
    </row>
    <row r="12988" spans="1:4">
      <c r="A12988" s="204"/>
      <c r="B12988" s="205"/>
      <c r="C12988" s="206"/>
      <c r="D12988" s="208"/>
    </row>
    <row r="12989" spans="1:4">
      <c r="A12989" s="204"/>
      <c r="B12989" s="205"/>
      <c r="C12989" s="206"/>
      <c r="D12989" s="208"/>
    </row>
    <row r="12990" spans="1:4">
      <c r="A12990" s="204"/>
      <c r="B12990" s="205"/>
      <c r="C12990" s="206"/>
      <c r="D12990" s="208"/>
    </row>
    <row r="12991" spans="1:4">
      <c r="A12991" s="204"/>
      <c r="B12991" s="205"/>
      <c r="C12991" s="206"/>
      <c r="D12991" s="208"/>
    </row>
    <row r="12992" spans="1:4">
      <c r="A12992" s="204"/>
      <c r="B12992" s="205"/>
      <c r="C12992" s="206"/>
      <c r="D12992" s="208"/>
    </row>
    <row r="12993" spans="1:4">
      <c r="A12993" s="204"/>
      <c r="B12993" s="205"/>
      <c r="C12993" s="206"/>
      <c r="D12993" s="208"/>
    </row>
    <row r="12994" spans="1:4">
      <c r="A12994" s="204"/>
      <c r="B12994" s="205"/>
      <c r="C12994" s="206"/>
      <c r="D12994" s="208"/>
    </row>
    <row r="12995" spans="1:4">
      <c r="A12995" s="204"/>
      <c r="B12995" s="205"/>
      <c r="C12995" s="206"/>
      <c r="D12995" s="208"/>
    </row>
    <row r="12996" spans="1:4">
      <c r="A12996" s="204"/>
      <c r="B12996" s="205"/>
      <c r="C12996" s="206"/>
      <c r="D12996" s="207"/>
    </row>
    <row r="12997" spans="1:4">
      <c r="A12997" s="204"/>
      <c r="B12997" s="205"/>
      <c r="C12997" s="206"/>
      <c r="D12997" s="208"/>
    </row>
    <row r="12998" spans="1:4">
      <c r="A12998" s="204"/>
      <c r="B12998" s="205"/>
      <c r="C12998" s="206"/>
      <c r="D12998" s="208"/>
    </row>
    <row r="12999" spans="1:4">
      <c r="A12999" s="204"/>
      <c r="B12999" s="205"/>
      <c r="C12999" s="206"/>
      <c r="D12999" s="208"/>
    </row>
    <row r="13000" spans="1:4">
      <c r="A13000" s="204"/>
      <c r="B13000" s="205"/>
      <c r="C13000" s="206"/>
      <c r="D13000" s="208"/>
    </row>
    <row r="13001" spans="1:4">
      <c r="A13001" s="204"/>
      <c r="B13001" s="205"/>
      <c r="C13001" s="206"/>
      <c r="D13001" s="208"/>
    </row>
    <row r="13002" spans="1:4">
      <c r="A13002" s="204"/>
      <c r="B13002" s="205"/>
      <c r="C13002" s="206"/>
      <c r="D13002" s="208"/>
    </row>
    <row r="13003" spans="1:4">
      <c r="A13003" s="204"/>
      <c r="B13003" s="205"/>
      <c r="C13003" s="206"/>
      <c r="D13003" s="208"/>
    </row>
    <row r="13004" spans="1:4">
      <c r="A13004" s="204"/>
      <c r="B13004" s="205"/>
      <c r="C13004" s="206"/>
      <c r="D13004" s="208"/>
    </row>
    <row r="13005" spans="1:4">
      <c r="A13005" s="204"/>
      <c r="B13005" s="205"/>
      <c r="C13005" s="206"/>
      <c r="D13005" s="208"/>
    </row>
    <row r="13006" spans="1:4">
      <c r="A13006" s="204"/>
      <c r="B13006" s="205"/>
      <c r="C13006" s="206"/>
      <c r="D13006" s="208"/>
    </row>
    <row r="13007" spans="1:4">
      <c r="A13007" s="204"/>
      <c r="B13007" s="205"/>
      <c r="C13007" s="206"/>
      <c r="D13007" s="208"/>
    </row>
    <row r="13008" spans="1:4">
      <c r="A13008" s="204"/>
      <c r="B13008" s="205"/>
      <c r="C13008" s="206"/>
      <c r="D13008" s="208"/>
    </row>
    <row r="13009" spans="1:4">
      <c r="A13009" s="204"/>
      <c r="B13009" s="205"/>
      <c r="C13009" s="206"/>
      <c r="D13009" s="208"/>
    </row>
    <row r="13010" spans="1:4">
      <c r="A13010" s="204"/>
      <c r="B13010" s="205"/>
      <c r="C13010" s="206"/>
      <c r="D13010" s="208"/>
    </row>
    <row r="13011" spans="1:4">
      <c r="A13011" s="204"/>
      <c r="B13011" s="205"/>
      <c r="C13011" s="206"/>
      <c r="D13011" s="208"/>
    </row>
    <row r="13012" spans="1:4">
      <c r="A13012" s="204"/>
      <c r="B13012" s="205"/>
      <c r="C13012" s="206"/>
      <c r="D13012" s="208"/>
    </row>
    <row r="13013" spans="1:4">
      <c r="A13013" s="204"/>
      <c r="B13013" s="205"/>
      <c r="C13013" s="206"/>
      <c r="D13013" s="208"/>
    </row>
    <row r="13014" spans="1:4">
      <c r="A13014" s="204"/>
      <c r="B13014" s="205"/>
      <c r="C13014" s="206"/>
      <c r="D13014" s="208"/>
    </row>
    <row r="13015" spans="1:4">
      <c r="A13015" s="204"/>
      <c r="B13015" s="205"/>
      <c r="C13015" s="206"/>
      <c r="D13015" s="208"/>
    </row>
    <row r="13016" spans="1:4">
      <c r="A13016" s="204"/>
      <c r="B13016" s="205"/>
      <c r="C13016" s="206"/>
      <c r="D13016" s="208"/>
    </row>
    <row r="13017" spans="1:4">
      <c r="A13017" s="204"/>
      <c r="B13017" s="205"/>
      <c r="C13017" s="206"/>
      <c r="D13017" s="208"/>
    </row>
    <row r="13018" spans="1:4">
      <c r="A13018" s="204"/>
      <c r="B13018" s="205"/>
      <c r="C13018" s="206"/>
      <c r="D13018" s="208"/>
    </row>
    <row r="13019" spans="1:4">
      <c r="A13019" s="204"/>
      <c r="B13019" s="205"/>
      <c r="C13019" s="206"/>
      <c r="D13019" s="208"/>
    </row>
    <row r="13020" spans="1:4">
      <c r="A13020" s="204"/>
      <c r="B13020" s="205"/>
      <c r="C13020" s="206"/>
      <c r="D13020" s="208"/>
    </row>
    <row r="13021" spans="1:4">
      <c r="A13021" s="204"/>
      <c r="B13021" s="205"/>
      <c r="C13021" s="206"/>
      <c r="D13021" s="208"/>
    </row>
    <row r="13022" spans="1:4">
      <c r="A13022" s="204"/>
      <c r="B13022" s="205"/>
      <c r="C13022" s="206"/>
      <c r="D13022" s="208"/>
    </row>
    <row r="13023" spans="1:4">
      <c r="A13023" s="204"/>
      <c r="B13023" s="205"/>
      <c r="C13023" s="206"/>
      <c r="D13023" s="208"/>
    </row>
    <row r="13024" spans="1:4">
      <c r="A13024" s="204"/>
      <c r="B13024" s="205"/>
      <c r="C13024" s="206"/>
      <c r="D13024" s="208"/>
    </row>
    <row r="13025" spans="1:4">
      <c r="A13025" s="204"/>
      <c r="B13025" s="205"/>
      <c r="C13025" s="206"/>
      <c r="D13025" s="208"/>
    </row>
    <row r="13026" spans="1:4">
      <c r="A13026" s="204"/>
      <c r="B13026" s="205"/>
      <c r="C13026" s="206"/>
      <c r="D13026" s="208"/>
    </row>
    <row r="13027" spans="1:4">
      <c r="A13027" s="204"/>
      <c r="B13027" s="205"/>
      <c r="C13027" s="206"/>
      <c r="D13027" s="208"/>
    </row>
    <row r="13028" spans="1:4">
      <c r="A13028" s="204"/>
      <c r="B13028" s="205"/>
      <c r="C13028" s="206"/>
      <c r="D13028" s="208"/>
    </row>
    <row r="13029" spans="1:4">
      <c r="A13029" s="204"/>
      <c r="B13029" s="205"/>
      <c r="C13029" s="206"/>
      <c r="D13029" s="208"/>
    </row>
    <row r="13030" spans="1:4">
      <c r="A13030" s="204"/>
      <c r="B13030" s="205"/>
      <c r="C13030" s="206"/>
      <c r="D13030" s="208"/>
    </row>
    <row r="13031" spans="1:4">
      <c r="A13031" s="204"/>
      <c r="B13031" s="205"/>
      <c r="C13031" s="206"/>
      <c r="D13031" s="208"/>
    </row>
    <row r="13032" spans="1:4">
      <c r="A13032" s="204"/>
      <c r="B13032" s="205"/>
      <c r="C13032" s="206"/>
      <c r="D13032" s="208"/>
    </row>
    <row r="13033" spans="1:4">
      <c r="A13033" s="204"/>
      <c r="B13033" s="205"/>
      <c r="C13033" s="206"/>
      <c r="D13033" s="208"/>
    </row>
    <row r="13034" spans="1:4">
      <c r="A13034" s="204"/>
      <c r="B13034" s="205"/>
      <c r="C13034" s="206"/>
      <c r="D13034" s="208"/>
    </row>
    <row r="13035" spans="1:4">
      <c r="A13035" s="204"/>
      <c r="B13035" s="205"/>
      <c r="C13035" s="206"/>
      <c r="D13035" s="208"/>
    </row>
    <row r="13036" spans="1:4">
      <c r="A13036" s="204"/>
      <c r="B13036" s="205"/>
      <c r="C13036" s="206"/>
      <c r="D13036" s="208"/>
    </row>
    <row r="13037" spans="1:4">
      <c r="A13037" s="204"/>
      <c r="B13037" s="205"/>
      <c r="C13037" s="206"/>
      <c r="D13037" s="208"/>
    </row>
    <row r="13038" spans="1:4">
      <c r="A13038" s="204"/>
      <c r="B13038" s="205"/>
      <c r="C13038" s="206"/>
      <c r="D13038" s="208"/>
    </row>
    <row r="13039" spans="1:4">
      <c r="A13039" s="204"/>
      <c r="B13039" s="205"/>
      <c r="C13039" s="206"/>
      <c r="D13039" s="208"/>
    </row>
    <row r="13040" spans="1:4">
      <c r="A13040" s="204"/>
      <c r="B13040" s="205"/>
      <c r="C13040" s="206"/>
      <c r="D13040" s="208"/>
    </row>
    <row r="13041" spans="1:4">
      <c r="A13041" s="204"/>
      <c r="B13041" s="205"/>
      <c r="C13041" s="206"/>
      <c r="D13041" s="208"/>
    </row>
    <row r="13042" spans="1:4">
      <c r="A13042" s="204"/>
      <c r="B13042" s="205"/>
      <c r="C13042" s="206"/>
      <c r="D13042" s="208"/>
    </row>
    <row r="13043" spans="1:4">
      <c r="A13043" s="204"/>
      <c r="B13043" s="205"/>
      <c r="C13043" s="206"/>
      <c r="D13043" s="208"/>
    </row>
    <row r="13044" spans="1:4">
      <c r="A13044" s="204"/>
      <c r="B13044" s="205"/>
      <c r="C13044" s="206"/>
      <c r="D13044" s="208"/>
    </row>
    <row r="13045" spans="1:4">
      <c r="A13045" s="204"/>
      <c r="B13045" s="205"/>
      <c r="C13045" s="206"/>
      <c r="D13045" s="208"/>
    </row>
    <row r="13046" spans="1:4">
      <c r="A13046" s="204"/>
      <c r="B13046" s="205"/>
      <c r="C13046" s="206"/>
      <c r="D13046" s="208"/>
    </row>
    <row r="13047" spans="1:4">
      <c r="A13047" s="204"/>
      <c r="B13047" s="205"/>
      <c r="C13047" s="206"/>
      <c r="D13047" s="208"/>
    </row>
    <row r="13048" spans="1:4">
      <c r="A13048" s="204"/>
      <c r="B13048" s="205"/>
      <c r="C13048" s="206"/>
      <c r="D13048" s="208"/>
    </row>
    <row r="13049" spans="1:4">
      <c r="A13049" s="204"/>
      <c r="B13049" s="205"/>
      <c r="C13049" s="206"/>
      <c r="D13049" s="208"/>
    </row>
    <row r="13050" spans="1:4">
      <c r="A13050" s="204"/>
      <c r="B13050" s="205"/>
      <c r="C13050" s="206"/>
      <c r="D13050" s="208"/>
    </row>
    <row r="13051" spans="1:4">
      <c r="A13051" s="204"/>
      <c r="B13051" s="205"/>
      <c r="C13051" s="206"/>
      <c r="D13051" s="208"/>
    </row>
    <row r="13052" spans="1:4">
      <c r="A13052" s="204"/>
      <c r="B13052" s="205"/>
      <c r="C13052" s="206"/>
      <c r="D13052" s="208"/>
    </row>
    <row r="13053" spans="1:4">
      <c r="A13053" s="204"/>
      <c r="B13053" s="205"/>
      <c r="C13053" s="206"/>
      <c r="D13053" s="208"/>
    </row>
    <row r="13054" spans="1:4">
      <c r="A13054" s="204"/>
      <c r="B13054" s="205"/>
      <c r="C13054" s="206"/>
      <c r="D13054" s="208"/>
    </row>
    <row r="13055" spans="1:4">
      <c r="A13055" s="204"/>
      <c r="B13055" s="205"/>
      <c r="C13055" s="206"/>
      <c r="D13055" s="208"/>
    </row>
    <row r="13056" spans="1:4">
      <c r="A13056" s="204"/>
      <c r="B13056" s="205"/>
      <c r="C13056" s="206"/>
      <c r="D13056" s="208"/>
    </row>
    <row r="13057" spans="1:4">
      <c r="A13057" s="204"/>
      <c r="B13057" s="205"/>
      <c r="C13057" s="206"/>
      <c r="D13057" s="208"/>
    </row>
    <row r="13058" spans="1:4">
      <c r="A13058" s="204"/>
      <c r="B13058" s="205"/>
      <c r="C13058" s="206"/>
      <c r="D13058" s="208"/>
    </row>
    <row r="13059" spans="1:4">
      <c r="A13059" s="204"/>
      <c r="B13059" s="205"/>
      <c r="C13059" s="206"/>
      <c r="D13059" s="208"/>
    </row>
    <row r="13060" spans="1:4">
      <c r="A13060" s="204"/>
      <c r="B13060" s="205"/>
      <c r="C13060" s="206"/>
      <c r="D13060" s="208"/>
    </row>
    <row r="13061" spans="1:4">
      <c r="A13061" s="204"/>
      <c r="B13061" s="205"/>
      <c r="C13061" s="206"/>
      <c r="D13061" s="208"/>
    </row>
    <row r="13062" spans="1:4">
      <c r="A13062" s="204"/>
      <c r="B13062" s="205"/>
      <c r="C13062" s="206"/>
      <c r="D13062" s="208"/>
    </row>
    <row r="13063" spans="1:4">
      <c r="A13063" s="204"/>
      <c r="B13063" s="205"/>
      <c r="C13063" s="206"/>
      <c r="D13063" s="208"/>
    </row>
    <row r="13064" spans="1:4">
      <c r="A13064" s="204"/>
      <c r="B13064" s="205"/>
      <c r="C13064" s="206"/>
      <c r="D13064" s="208"/>
    </row>
    <row r="13065" spans="1:4">
      <c r="A13065" s="204"/>
      <c r="B13065" s="205"/>
      <c r="C13065" s="206"/>
      <c r="D13065" s="208"/>
    </row>
    <row r="13066" spans="1:4">
      <c r="A13066" s="204"/>
      <c r="B13066" s="205"/>
      <c r="C13066" s="206"/>
      <c r="D13066" s="208"/>
    </row>
    <row r="13067" spans="1:4">
      <c r="A13067" s="204"/>
      <c r="B13067" s="205"/>
      <c r="C13067" s="206"/>
      <c r="D13067" s="208"/>
    </row>
    <row r="13068" spans="1:4">
      <c r="A13068" s="204"/>
      <c r="B13068" s="205"/>
      <c r="C13068" s="206"/>
      <c r="D13068" s="208"/>
    </row>
    <row r="13069" spans="1:4">
      <c r="A13069" s="204"/>
      <c r="B13069" s="205"/>
      <c r="C13069" s="206"/>
      <c r="D13069" s="208"/>
    </row>
    <row r="13070" spans="1:4">
      <c r="A13070" s="204"/>
      <c r="B13070" s="205"/>
      <c r="C13070" s="206"/>
      <c r="D13070" s="208"/>
    </row>
    <row r="13071" spans="1:4">
      <c r="A13071" s="204"/>
      <c r="B13071" s="205"/>
      <c r="C13071" s="206"/>
      <c r="D13071" s="208"/>
    </row>
    <row r="13072" spans="1:4">
      <c r="A13072" s="204"/>
      <c r="B13072" s="205"/>
      <c r="C13072" s="206"/>
      <c r="D13072" s="208"/>
    </row>
    <row r="13073" spans="1:4">
      <c r="A13073" s="204"/>
      <c r="B13073" s="205"/>
      <c r="C13073" s="206"/>
      <c r="D13073" s="208"/>
    </row>
    <row r="13074" spans="1:4">
      <c r="A13074" s="204"/>
      <c r="B13074" s="205"/>
      <c r="C13074" s="206"/>
      <c r="D13074" s="208"/>
    </row>
    <row r="13075" spans="1:4">
      <c r="A13075" s="204"/>
      <c r="B13075" s="205"/>
      <c r="C13075" s="206"/>
      <c r="D13075" s="208"/>
    </row>
    <row r="13076" spans="1:4">
      <c r="A13076" s="204"/>
      <c r="B13076" s="205"/>
      <c r="C13076" s="206"/>
      <c r="D13076" s="208"/>
    </row>
    <row r="13077" spans="1:4">
      <c r="A13077" s="204"/>
      <c r="B13077" s="205"/>
      <c r="C13077" s="206"/>
      <c r="D13077" s="208"/>
    </row>
    <row r="13078" spans="1:4">
      <c r="A13078" s="204"/>
      <c r="B13078" s="205"/>
      <c r="C13078" s="206"/>
      <c r="D13078" s="208"/>
    </row>
    <row r="13079" spans="1:4">
      <c r="A13079" s="204"/>
      <c r="B13079" s="205"/>
      <c r="C13079" s="206"/>
      <c r="D13079" s="208"/>
    </row>
    <row r="13080" spans="1:4">
      <c r="A13080" s="204"/>
      <c r="B13080" s="205"/>
      <c r="C13080" s="206"/>
      <c r="D13080" s="208"/>
    </row>
    <row r="13081" spans="1:4">
      <c r="A13081" s="204"/>
      <c r="B13081" s="205"/>
      <c r="C13081" s="206"/>
      <c r="D13081" s="208"/>
    </row>
    <row r="13082" spans="1:4">
      <c r="A13082" s="204"/>
      <c r="B13082" s="205"/>
      <c r="C13082" s="206"/>
      <c r="D13082" s="208"/>
    </row>
    <row r="13083" spans="1:4">
      <c r="A13083" s="204"/>
      <c r="B13083" s="205"/>
      <c r="C13083" s="206"/>
      <c r="D13083" s="208"/>
    </row>
    <row r="13084" spans="1:4">
      <c r="A13084" s="204"/>
      <c r="B13084" s="205"/>
      <c r="C13084" s="206"/>
      <c r="D13084" s="208"/>
    </row>
    <row r="13085" spans="1:4">
      <c r="A13085" s="204"/>
      <c r="B13085" s="205"/>
      <c r="C13085" s="206"/>
      <c r="D13085" s="208"/>
    </row>
    <row r="13086" spans="1:4">
      <c r="A13086" s="204"/>
      <c r="B13086" s="205"/>
      <c r="C13086" s="206"/>
      <c r="D13086" s="208"/>
    </row>
    <row r="13087" spans="1:4">
      <c r="A13087" s="204"/>
      <c r="B13087" s="205"/>
      <c r="C13087" s="206"/>
      <c r="D13087" s="208"/>
    </row>
    <row r="13088" spans="1:4">
      <c r="A13088" s="204"/>
      <c r="B13088" s="205"/>
      <c r="C13088" s="206"/>
      <c r="D13088" s="207"/>
    </row>
    <row r="13089" spans="1:4">
      <c r="A13089" s="204"/>
      <c r="B13089" s="205"/>
      <c r="C13089" s="206"/>
      <c r="D13089" s="208"/>
    </row>
    <row r="13090" spans="1:4">
      <c r="A13090" s="204"/>
      <c r="B13090" s="205"/>
      <c r="C13090" s="206"/>
      <c r="D13090" s="208"/>
    </row>
    <row r="13091" spans="1:4">
      <c r="A13091" s="204"/>
      <c r="B13091" s="205"/>
      <c r="C13091" s="206"/>
      <c r="D13091" s="208"/>
    </row>
    <row r="13092" spans="1:4">
      <c r="A13092" s="204"/>
      <c r="B13092" s="205"/>
      <c r="C13092" s="206"/>
      <c r="D13092" s="208"/>
    </row>
    <row r="13093" spans="1:4">
      <c r="A13093" s="204"/>
      <c r="B13093" s="205"/>
      <c r="C13093" s="206"/>
      <c r="D13093" s="208"/>
    </row>
    <row r="13094" spans="1:4">
      <c r="A13094" s="204"/>
      <c r="B13094" s="205"/>
      <c r="C13094" s="206"/>
      <c r="D13094" s="208"/>
    </row>
    <row r="13095" spans="1:4">
      <c r="A13095" s="204"/>
      <c r="B13095" s="205"/>
      <c r="C13095" s="206"/>
      <c r="D13095" s="208"/>
    </row>
    <row r="13096" spans="1:4">
      <c r="A13096" s="204"/>
      <c r="B13096" s="205"/>
      <c r="C13096" s="206"/>
      <c r="D13096" s="208"/>
    </row>
    <row r="13097" spans="1:4">
      <c r="A13097" s="204"/>
      <c r="B13097" s="205"/>
      <c r="C13097" s="206"/>
      <c r="D13097" s="208"/>
    </row>
    <row r="13098" spans="1:4">
      <c r="A13098" s="204"/>
      <c r="B13098" s="205"/>
      <c r="C13098" s="206"/>
      <c r="D13098" s="208"/>
    </row>
    <row r="13099" spans="1:4">
      <c r="A13099" s="204"/>
      <c r="B13099" s="205"/>
      <c r="C13099" s="206"/>
      <c r="D13099" s="208"/>
    </row>
    <row r="13100" spans="1:4">
      <c r="A13100" s="204"/>
      <c r="B13100" s="205"/>
      <c r="C13100" s="206"/>
      <c r="D13100" s="208"/>
    </row>
    <row r="13101" spans="1:4">
      <c r="A13101" s="204"/>
      <c r="B13101" s="205"/>
      <c r="C13101" s="206"/>
      <c r="D13101" s="208"/>
    </row>
    <row r="13102" spans="1:4">
      <c r="A13102" s="204"/>
      <c r="B13102" s="205"/>
      <c r="C13102" s="206"/>
      <c r="D13102" s="208"/>
    </row>
    <row r="13103" spans="1:4">
      <c r="A13103" s="204"/>
      <c r="B13103" s="205"/>
      <c r="C13103" s="206"/>
      <c r="D13103" s="208"/>
    </row>
    <row r="13104" spans="1:4">
      <c r="A13104" s="204"/>
      <c r="B13104" s="205"/>
      <c r="C13104" s="206"/>
      <c r="D13104" s="208"/>
    </row>
    <row r="13105" spans="1:4">
      <c r="A13105" s="204"/>
      <c r="B13105" s="205"/>
      <c r="C13105" s="206"/>
      <c r="D13105" s="208"/>
    </row>
    <row r="13106" spans="1:4">
      <c r="A13106" s="204"/>
      <c r="B13106" s="205"/>
      <c r="C13106" s="206"/>
      <c r="D13106" s="208"/>
    </row>
    <row r="13107" spans="1:4">
      <c r="A13107" s="204"/>
      <c r="B13107" s="205"/>
      <c r="C13107" s="206"/>
      <c r="D13107" s="208"/>
    </row>
    <row r="13108" spans="1:4">
      <c r="A13108" s="204"/>
      <c r="B13108" s="205"/>
      <c r="C13108" s="206"/>
      <c r="D13108" s="208"/>
    </row>
    <row r="13109" spans="1:4">
      <c r="A13109" s="204"/>
      <c r="B13109" s="205"/>
      <c r="C13109" s="206"/>
      <c r="D13109" s="208"/>
    </row>
    <row r="13110" spans="1:4">
      <c r="A13110" s="204"/>
      <c r="B13110" s="205"/>
      <c r="C13110" s="206"/>
      <c r="D13110" s="208"/>
    </row>
    <row r="13111" spans="1:4">
      <c r="A13111" s="204"/>
      <c r="B13111" s="205"/>
      <c r="C13111" s="206"/>
      <c r="D13111" s="208"/>
    </row>
    <row r="13112" spans="1:4">
      <c r="A13112" s="204"/>
      <c r="B13112" s="205"/>
      <c r="C13112" s="206"/>
      <c r="D13112" s="208"/>
    </row>
    <row r="13113" spans="1:4">
      <c r="A13113" s="204"/>
      <c r="B13113" s="205"/>
      <c r="C13113" s="206"/>
      <c r="D13113" s="208"/>
    </row>
    <row r="13114" spans="1:4">
      <c r="A13114" s="204"/>
      <c r="B13114" s="205"/>
      <c r="C13114" s="206"/>
      <c r="D13114" s="208"/>
    </row>
    <row r="13115" spans="1:4">
      <c r="A13115" s="204"/>
      <c r="B13115" s="205"/>
      <c r="C13115" s="206"/>
      <c r="D13115" s="208"/>
    </row>
    <row r="13116" spans="1:4">
      <c r="A13116" s="204"/>
      <c r="B13116" s="205"/>
      <c r="C13116" s="206"/>
      <c r="D13116" s="207"/>
    </row>
    <row r="13117" spans="1:4">
      <c r="A13117" s="204"/>
      <c r="B13117" s="205"/>
      <c r="C13117" s="206"/>
      <c r="D13117" s="207"/>
    </row>
    <row r="13118" spans="1:4">
      <c r="A13118" s="204"/>
      <c r="B13118" s="205"/>
      <c r="C13118" s="206"/>
      <c r="D13118" s="207"/>
    </row>
    <row r="13119" spans="1:4">
      <c r="A13119" s="204"/>
      <c r="B13119" s="205"/>
      <c r="C13119" s="206"/>
      <c r="D13119" s="207"/>
    </row>
    <row r="13120" spans="1:4">
      <c r="A13120" s="204"/>
      <c r="B13120" s="205"/>
      <c r="C13120" s="206"/>
      <c r="D13120" s="207"/>
    </row>
    <row r="13121" spans="1:4">
      <c r="A13121" s="204"/>
      <c r="B13121" s="205"/>
      <c r="C13121" s="206"/>
      <c r="D13121" s="207"/>
    </row>
    <row r="13122" spans="1:4">
      <c r="A13122" s="204"/>
      <c r="B13122" s="205"/>
      <c r="C13122" s="206"/>
      <c r="D13122" s="207"/>
    </row>
    <row r="13123" spans="1:4">
      <c r="A13123" s="204"/>
      <c r="B13123" s="205"/>
      <c r="C13123" s="206"/>
      <c r="D13123" s="207"/>
    </row>
    <row r="13124" spans="1:4">
      <c r="A13124" s="204"/>
      <c r="B13124" s="205"/>
      <c r="C13124" s="206"/>
      <c r="D13124" s="207"/>
    </row>
    <row r="13125" spans="1:4">
      <c r="A13125" s="204"/>
      <c r="B13125" s="205"/>
      <c r="C13125" s="206"/>
      <c r="D13125" s="207"/>
    </row>
    <row r="13126" spans="1:4">
      <c r="A13126" s="204"/>
      <c r="B13126" s="205"/>
      <c r="C13126" s="206"/>
      <c r="D13126" s="207"/>
    </row>
    <row r="13127" spans="1:4">
      <c r="A13127" s="204"/>
      <c r="B13127" s="205"/>
      <c r="C13127" s="206"/>
      <c r="D13127" s="207"/>
    </row>
    <row r="13128" spans="1:4">
      <c r="A13128" s="204"/>
      <c r="B13128" s="205"/>
      <c r="C13128" s="206"/>
      <c r="D13128" s="207"/>
    </row>
    <row r="13129" spans="1:4">
      <c r="A13129" s="204"/>
      <c r="B13129" s="205"/>
      <c r="C13129" s="206"/>
      <c r="D13129" s="207"/>
    </row>
    <row r="13130" spans="1:4">
      <c r="A13130" s="204"/>
      <c r="B13130" s="205"/>
      <c r="C13130" s="206"/>
      <c r="D13130" s="207"/>
    </row>
    <row r="13131" spans="1:4">
      <c r="A13131" s="204"/>
      <c r="B13131" s="205"/>
      <c r="C13131" s="206"/>
      <c r="D13131" s="207"/>
    </row>
    <row r="13132" spans="1:4">
      <c r="A13132" s="204"/>
      <c r="B13132" s="205"/>
      <c r="C13132" s="206"/>
      <c r="D13132" s="208"/>
    </row>
    <row r="13133" spans="1:4">
      <c r="A13133" s="204"/>
      <c r="B13133" s="205"/>
      <c r="C13133" s="206"/>
      <c r="D13133" s="208"/>
    </row>
    <row r="13134" spans="1:4">
      <c r="A13134" s="204"/>
      <c r="B13134" s="205"/>
      <c r="C13134" s="206"/>
      <c r="D13134" s="208"/>
    </row>
    <row r="13135" spans="1:4">
      <c r="A13135" s="204"/>
      <c r="B13135" s="205"/>
      <c r="C13135" s="206"/>
      <c r="D13135" s="208"/>
    </row>
    <row r="13136" spans="1:4">
      <c r="A13136" s="204"/>
      <c r="B13136" s="205"/>
      <c r="C13136" s="206"/>
      <c r="D13136" s="208"/>
    </row>
    <row r="13137" spans="1:4">
      <c r="A13137" s="204"/>
      <c r="B13137" s="205"/>
      <c r="C13137" s="206"/>
      <c r="D13137" s="208"/>
    </row>
    <row r="13138" spans="1:4">
      <c r="A13138" s="204"/>
      <c r="B13138" s="205"/>
      <c r="C13138" s="206"/>
      <c r="D13138" s="208"/>
    </row>
    <row r="13139" spans="1:4">
      <c r="A13139" s="204"/>
      <c r="B13139" s="205"/>
      <c r="C13139" s="206"/>
      <c r="D13139" s="208"/>
    </row>
    <row r="13140" spans="1:4">
      <c r="A13140" s="204"/>
      <c r="B13140" s="205"/>
      <c r="C13140" s="206"/>
      <c r="D13140" s="208"/>
    </row>
    <row r="13141" spans="1:4">
      <c r="A13141" s="204"/>
      <c r="B13141" s="205"/>
      <c r="C13141" s="206"/>
      <c r="D13141" s="208"/>
    </row>
    <row r="13142" spans="1:4">
      <c r="A13142" s="204"/>
      <c r="B13142" s="205"/>
      <c r="C13142" s="206"/>
      <c r="D13142" s="208"/>
    </row>
    <row r="13143" spans="1:4">
      <c r="A13143" s="204"/>
      <c r="B13143" s="205"/>
      <c r="C13143" s="206"/>
      <c r="D13143" s="208"/>
    </row>
    <row r="13144" spans="1:4">
      <c r="A13144" s="204"/>
      <c r="B13144" s="205"/>
      <c r="C13144" s="206"/>
      <c r="D13144" s="208"/>
    </row>
    <row r="13145" spans="1:4">
      <c r="A13145" s="204"/>
      <c r="B13145" s="205"/>
      <c r="C13145" s="206"/>
      <c r="D13145" s="208"/>
    </row>
    <row r="13146" spans="1:4">
      <c r="A13146" s="204"/>
      <c r="B13146" s="205"/>
      <c r="C13146" s="206"/>
      <c r="D13146" s="208"/>
    </row>
    <row r="13147" spans="1:4">
      <c r="A13147" s="204"/>
      <c r="B13147" s="205"/>
      <c r="C13147" s="206"/>
      <c r="D13147" s="208"/>
    </row>
    <row r="13148" spans="1:4">
      <c r="A13148" s="204"/>
      <c r="B13148" s="205"/>
      <c r="C13148" s="206"/>
      <c r="D13148" s="208"/>
    </row>
    <row r="13149" spans="1:4">
      <c r="A13149" s="204"/>
      <c r="B13149" s="205"/>
      <c r="C13149" s="206"/>
      <c r="D13149" s="208"/>
    </row>
    <row r="13150" spans="1:4">
      <c r="A13150" s="204"/>
      <c r="B13150" s="205"/>
      <c r="C13150" s="206"/>
      <c r="D13150" s="208"/>
    </row>
    <row r="13151" spans="1:4">
      <c r="A13151" s="204"/>
      <c r="B13151" s="205"/>
      <c r="C13151" s="206"/>
      <c r="D13151" s="208"/>
    </row>
    <row r="13152" spans="1:4">
      <c r="A13152" s="204"/>
      <c r="B13152" s="205"/>
      <c r="C13152" s="206"/>
      <c r="D13152" s="208"/>
    </row>
    <row r="13153" spans="1:4">
      <c r="A13153" s="204"/>
      <c r="B13153" s="205"/>
      <c r="C13153" s="206"/>
      <c r="D13153" s="208"/>
    </row>
    <row r="13154" spans="1:4">
      <c r="A13154" s="204"/>
      <c r="B13154" s="205"/>
      <c r="C13154" s="206"/>
      <c r="D13154" s="208"/>
    </row>
    <row r="13155" spans="1:4">
      <c r="A13155" s="204"/>
      <c r="B13155" s="205"/>
      <c r="C13155" s="206"/>
      <c r="D13155" s="208"/>
    </row>
    <row r="13156" spans="1:4">
      <c r="A13156" s="204"/>
      <c r="B13156" s="205"/>
      <c r="C13156" s="206"/>
      <c r="D13156" s="208"/>
    </row>
    <row r="13157" spans="1:4">
      <c r="A13157" s="204"/>
      <c r="B13157" s="205"/>
      <c r="C13157" s="206"/>
      <c r="D13157" s="208"/>
    </row>
    <row r="13158" spans="1:4">
      <c r="A13158" s="204"/>
      <c r="B13158" s="205"/>
      <c r="C13158" s="206"/>
      <c r="D13158" s="208"/>
    </row>
    <row r="13159" spans="1:4">
      <c r="A13159" s="204"/>
      <c r="B13159" s="205"/>
      <c r="C13159" s="206"/>
      <c r="D13159" s="208"/>
    </row>
    <row r="13160" spans="1:4">
      <c r="A13160" s="204"/>
      <c r="B13160" s="205"/>
      <c r="C13160" s="206"/>
      <c r="D13160" s="208"/>
    </row>
    <row r="13161" spans="1:4">
      <c r="A13161" s="204"/>
      <c r="B13161" s="205"/>
      <c r="C13161" s="206"/>
      <c r="D13161" s="208"/>
    </row>
    <row r="13162" spans="1:4">
      <c r="A13162" s="204"/>
      <c r="B13162" s="205"/>
      <c r="C13162" s="206"/>
      <c r="D13162" s="208"/>
    </row>
    <row r="13163" spans="1:4">
      <c r="A13163" s="204"/>
      <c r="B13163" s="205"/>
      <c r="C13163" s="206"/>
      <c r="D13163" s="208"/>
    </row>
    <row r="13164" spans="1:4">
      <c r="A13164" s="204"/>
      <c r="B13164" s="205"/>
      <c r="C13164" s="206"/>
      <c r="D13164" s="208"/>
    </row>
    <row r="13165" spans="1:4">
      <c r="A13165" s="204"/>
      <c r="B13165" s="205"/>
      <c r="C13165" s="206"/>
      <c r="D13165" s="208"/>
    </row>
    <row r="13166" spans="1:4">
      <c r="A13166" s="204"/>
      <c r="B13166" s="205"/>
      <c r="C13166" s="206"/>
      <c r="D13166" s="208"/>
    </row>
    <row r="13167" spans="1:4">
      <c r="A13167" s="204"/>
      <c r="B13167" s="205"/>
      <c r="C13167" s="206"/>
      <c r="D13167" s="208"/>
    </row>
    <row r="13168" spans="1:4">
      <c r="A13168" s="204"/>
      <c r="B13168" s="205"/>
      <c r="C13168" s="206"/>
      <c r="D13168" s="208"/>
    </row>
    <row r="13169" spans="1:4">
      <c r="A13169" s="204"/>
      <c r="B13169" s="205"/>
      <c r="C13169" s="206"/>
      <c r="D13169" s="208"/>
    </row>
    <row r="13170" spans="1:4">
      <c r="A13170" s="204"/>
      <c r="B13170" s="205"/>
      <c r="C13170" s="206"/>
      <c r="D13170" s="208"/>
    </row>
    <row r="13171" spans="1:4">
      <c r="A13171" s="204"/>
      <c r="B13171" s="205"/>
      <c r="C13171" s="206"/>
      <c r="D13171" s="208"/>
    </row>
    <row r="13172" spans="1:4">
      <c r="A13172" s="204"/>
      <c r="B13172" s="205"/>
      <c r="C13172" s="206"/>
      <c r="D13172" s="208"/>
    </row>
    <row r="13173" spans="1:4">
      <c r="A13173" s="204"/>
      <c r="B13173" s="205"/>
      <c r="C13173" s="206"/>
      <c r="D13173" s="208"/>
    </row>
    <row r="13174" spans="1:4">
      <c r="A13174" s="204"/>
      <c r="B13174" s="205"/>
      <c r="C13174" s="206"/>
      <c r="D13174" s="208"/>
    </row>
    <row r="13175" spans="1:4">
      <c r="A13175" s="204"/>
      <c r="B13175" s="205"/>
      <c r="C13175" s="206"/>
      <c r="D13175" s="208"/>
    </row>
    <row r="13176" spans="1:4">
      <c r="A13176" s="204"/>
      <c r="B13176" s="205"/>
      <c r="C13176" s="206"/>
      <c r="D13176" s="208"/>
    </row>
    <row r="13177" spans="1:4">
      <c r="A13177" s="204"/>
      <c r="B13177" s="205"/>
      <c r="C13177" s="206"/>
      <c r="D13177" s="208"/>
    </row>
    <row r="13178" spans="1:4">
      <c r="A13178" s="204"/>
      <c r="B13178" s="205"/>
      <c r="C13178" s="206"/>
      <c r="D13178" s="208"/>
    </row>
    <row r="13179" spans="1:4">
      <c r="A13179" s="204"/>
      <c r="B13179" s="205"/>
      <c r="C13179" s="206"/>
      <c r="D13179" s="208"/>
    </row>
    <row r="13180" spans="1:4">
      <c r="A13180" s="204"/>
      <c r="B13180" s="205"/>
      <c r="C13180" s="206"/>
      <c r="D13180" s="208"/>
    </row>
    <row r="13181" spans="1:4">
      <c r="A13181" s="204"/>
      <c r="B13181" s="205"/>
      <c r="C13181" s="206"/>
      <c r="D13181" s="208"/>
    </row>
    <row r="13182" spans="1:4">
      <c r="A13182" s="204"/>
      <c r="B13182" s="205"/>
      <c r="C13182" s="206"/>
      <c r="D13182" s="208"/>
    </row>
    <row r="13183" spans="1:4">
      <c r="A13183" s="204"/>
      <c r="B13183" s="205"/>
      <c r="C13183" s="206"/>
      <c r="D13183" s="208"/>
    </row>
    <row r="13184" spans="1:4">
      <c r="A13184" s="204"/>
      <c r="B13184" s="205"/>
      <c r="C13184" s="206"/>
      <c r="D13184" s="208"/>
    </row>
    <row r="13185" spans="1:4">
      <c r="A13185" s="204"/>
      <c r="B13185" s="205"/>
      <c r="C13185" s="206"/>
      <c r="D13185" s="208"/>
    </row>
    <row r="13186" spans="1:4">
      <c r="A13186" s="204"/>
      <c r="B13186" s="205"/>
      <c r="C13186" s="206"/>
      <c r="D13186" s="208"/>
    </row>
    <row r="13187" spans="1:4">
      <c r="A13187" s="204"/>
      <c r="B13187" s="205"/>
      <c r="C13187" s="206"/>
      <c r="D13187" s="208"/>
    </row>
    <row r="13188" spans="1:4">
      <c r="A13188" s="204"/>
      <c r="B13188" s="205"/>
      <c r="C13188" s="206"/>
      <c r="D13188" s="208"/>
    </row>
    <row r="13189" spans="1:4">
      <c r="A13189" s="204"/>
      <c r="B13189" s="205"/>
      <c r="C13189" s="206"/>
      <c r="D13189" s="208"/>
    </row>
    <row r="13190" spans="1:4">
      <c r="A13190" s="204"/>
      <c r="B13190" s="205"/>
      <c r="C13190" s="206"/>
      <c r="D13190" s="208"/>
    </row>
    <row r="13191" spans="1:4">
      <c r="A13191" s="204"/>
      <c r="B13191" s="205"/>
      <c r="C13191" s="206"/>
      <c r="D13191" s="208"/>
    </row>
    <row r="13192" spans="1:4">
      <c r="A13192" s="204"/>
      <c r="B13192" s="205"/>
      <c r="C13192" s="206"/>
      <c r="D13192" s="208"/>
    </row>
    <row r="13193" spans="1:4">
      <c r="A13193" s="204"/>
      <c r="B13193" s="205"/>
      <c r="C13193" s="206"/>
      <c r="D13193" s="208"/>
    </row>
    <row r="13194" spans="1:4">
      <c r="A13194" s="204"/>
      <c r="B13194" s="205"/>
      <c r="C13194" s="206"/>
      <c r="D13194" s="208"/>
    </row>
    <row r="13195" spans="1:4">
      <c r="A13195" s="204"/>
      <c r="B13195" s="205"/>
      <c r="C13195" s="206"/>
      <c r="D13195" s="208"/>
    </row>
    <row r="13196" spans="1:4">
      <c r="A13196" s="204"/>
      <c r="B13196" s="205"/>
      <c r="C13196" s="206"/>
      <c r="D13196" s="208"/>
    </row>
    <row r="13197" spans="1:4">
      <c r="A13197" s="204"/>
      <c r="B13197" s="205"/>
      <c r="C13197" s="206"/>
      <c r="D13197" s="208"/>
    </row>
    <row r="13198" spans="1:4">
      <c r="A13198" s="204"/>
      <c r="B13198" s="205"/>
      <c r="C13198" s="206"/>
      <c r="D13198" s="208"/>
    </row>
    <row r="13199" spans="1:4">
      <c r="A13199" s="204"/>
      <c r="B13199" s="205"/>
      <c r="C13199" s="206"/>
      <c r="D13199" s="208"/>
    </row>
    <row r="13200" spans="1:4">
      <c r="A13200" s="204"/>
      <c r="B13200" s="205"/>
      <c r="C13200" s="206"/>
      <c r="D13200" s="208"/>
    </row>
    <row r="13201" spans="1:4">
      <c r="A13201" s="204"/>
      <c r="B13201" s="205"/>
      <c r="C13201" s="206"/>
      <c r="D13201" s="208"/>
    </row>
    <row r="13202" spans="1:4">
      <c r="A13202" s="204"/>
      <c r="B13202" s="205"/>
      <c r="C13202" s="206"/>
      <c r="D13202" s="208"/>
    </row>
    <row r="13203" spans="1:4">
      <c r="A13203" s="204"/>
      <c r="B13203" s="205"/>
      <c r="C13203" s="206"/>
      <c r="D13203" s="208"/>
    </row>
    <row r="13204" spans="1:4">
      <c r="A13204" s="204"/>
      <c r="B13204" s="205"/>
      <c r="C13204" s="206"/>
      <c r="D13204" s="208"/>
    </row>
    <row r="13205" spans="1:4">
      <c r="A13205" s="204"/>
      <c r="B13205" s="205"/>
      <c r="C13205" s="206"/>
      <c r="D13205" s="208"/>
    </row>
    <row r="13206" spans="1:4">
      <c r="A13206" s="204"/>
      <c r="B13206" s="205"/>
      <c r="C13206" s="206"/>
      <c r="D13206" s="208"/>
    </row>
    <row r="13207" spans="1:4">
      <c r="A13207" s="204"/>
      <c r="B13207" s="205"/>
      <c r="C13207" s="206"/>
      <c r="D13207" s="208"/>
    </row>
    <row r="13208" spans="1:4">
      <c r="A13208" s="204"/>
      <c r="B13208" s="205"/>
      <c r="C13208" s="206"/>
      <c r="D13208" s="208"/>
    </row>
    <row r="13209" spans="1:4">
      <c r="A13209" s="204"/>
      <c r="B13209" s="205"/>
      <c r="C13209" s="206"/>
      <c r="D13209" s="208"/>
    </row>
    <row r="13210" spans="1:4">
      <c r="A13210" s="204"/>
      <c r="B13210" s="205"/>
      <c r="C13210" s="206"/>
      <c r="D13210" s="208"/>
    </row>
    <row r="13211" spans="1:4">
      <c r="A13211" s="204"/>
      <c r="B13211" s="205"/>
      <c r="C13211" s="206"/>
      <c r="D13211" s="208"/>
    </row>
    <row r="13212" spans="1:4">
      <c r="A13212" s="204"/>
      <c r="B13212" s="205"/>
      <c r="C13212" s="206"/>
      <c r="D13212" s="208"/>
    </row>
    <row r="13213" spans="1:4">
      <c r="A13213" s="204"/>
      <c r="B13213" s="205"/>
      <c r="C13213" s="206"/>
      <c r="D13213" s="208"/>
    </row>
    <row r="13214" spans="1:4">
      <c r="A13214" s="204"/>
      <c r="B13214" s="205"/>
      <c r="C13214" s="206"/>
      <c r="D13214" s="208"/>
    </row>
    <row r="13215" spans="1:4">
      <c r="A13215" s="204"/>
      <c r="B13215" s="205"/>
      <c r="C13215" s="206"/>
      <c r="D13215" s="208"/>
    </row>
    <row r="13216" spans="1:4">
      <c r="A13216" s="204"/>
      <c r="B13216" s="205"/>
      <c r="C13216" s="206"/>
      <c r="D13216" s="208"/>
    </row>
    <row r="13217" spans="1:4">
      <c r="A13217" s="204"/>
      <c r="B13217" s="205"/>
      <c r="C13217" s="206"/>
      <c r="D13217" s="208"/>
    </row>
    <row r="13218" spans="1:4">
      <c r="A13218" s="204"/>
      <c r="B13218" s="205"/>
      <c r="C13218" s="206"/>
      <c r="D13218" s="208"/>
    </row>
    <row r="13219" spans="1:4">
      <c r="A13219" s="204"/>
      <c r="B13219" s="205"/>
      <c r="C13219" s="206"/>
      <c r="D13219" s="208"/>
    </row>
    <row r="13220" spans="1:4">
      <c r="A13220" s="204"/>
      <c r="B13220" s="205"/>
      <c r="C13220" s="206"/>
      <c r="D13220" s="208"/>
    </row>
    <row r="13221" spans="1:4">
      <c r="A13221" s="204"/>
      <c r="B13221" s="205"/>
      <c r="C13221" s="206"/>
      <c r="D13221" s="208"/>
    </row>
    <row r="13222" spans="1:4">
      <c r="A13222" s="204"/>
      <c r="B13222" s="205"/>
      <c r="C13222" s="206"/>
      <c r="D13222" s="208"/>
    </row>
    <row r="13223" spans="1:4">
      <c r="A13223" s="204"/>
      <c r="B13223" s="205"/>
      <c r="C13223" s="206"/>
      <c r="D13223" s="208"/>
    </row>
    <row r="13224" spans="1:4">
      <c r="A13224" s="204"/>
      <c r="B13224" s="205"/>
      <c r="C13224" s="206"/>
      <c r="D13224" s="208"/>
    </row>
    <row r="13225" spans="1:4">
      <c r="A13225" s="204"/>
      <c r="B13225" s="205"/>
      <c r="C13225" s="206"/>
      <c r="D13225" s="208"/>
    </row>
    <row r="13226" spans="1:4">
      <c r="A13226" s="204"/>
      <c r="B13226" s="205"/>
      <c r="C13226" s="206"/>
      <c r="D13226" s="208"/>
    </row>
    <row r="13227" spans="1:4">
      <c r="A13227" s="204"/>
      <c r="B13227" s="205"/>
      <c r="C13227" s="206"/>
      <c r="D13227" s="208"/>
    </row>
    <row r="13228" spans="1:4">
      <c r="A13228" s="204"/>
      <c r="B13228" s="205"/>
      <c r="C13228" s="206"/>
      <c r="D13228" s="208"/>
    </row>
    <row r="13229" spans="1:4">
      <c r="A13229" s="204"/>
      <c r="B13229" s="205"/>
      <c r="C13229" s="206"/>
      <c r="D13229" s="208"/>
    </row>
    <row r="13230" spans="1:4">
      <c r="A13230" s="204"/>
      <c r="B13230" s="205"/>
      <c r="C13230" s="206"/>
      <c r="D13230" s="208"/>
    </row>
    <row r="13231" spans="1:4">
      <c r="A13231" s="204"/>
      <c r="B13231" s="205"/>
      <c r="C13231" s="206"/>
      <c r="D13231" s="208"/>
    </row>
    <row r="13232" spans="1:4">
      <c r="A13232" s="204"/>
      <c r="B13232" s="205"/>
      <c r="C13232" s="206"/>
      <c r="D13232" s="208"/>
    </row>
    <row r="13233" spans="1:4">
      <c r="A13233" s="204"/>
      <c r="B13233" s="205"/>
      <c r="C13233" s="206"/>
      <c r="D13233" s="208"/>
    </row>
    <row r="13234" spans="1:4">
      <c r="A13234" s="204"/>
      <c r="B13234" s="205"/>
      <c r="C13234" s="206"/>
      <c r="D13234" s="208"/>
    </row>
    <row r="13235" spans="1:4">
      <c r="A13235" s="204"/>
      <c r="B13235" s="205"/>
      <c r="C13235" s="206"/>
      <c r="D13235" s="208"/>
    </row>
    <row r="13236" spans="1:4">
      <c r="A13236" s="204"/>
      <c r="B13236" s="205"/>
      <c r="C13236" s="206"/>
      <c r="D13236" s="208"/>
    </row>
    <row r="13237" spans="1:4">
      <c r="A13237" s="204"/>
      <c r="B13237" s="205"/>
      <c r="C13237" s="206"/>
      <c r="D13237" s="208"/>
    </row>
    <row r="13238" spans="1:4">
      <c r="A13238" s="204"/>
      <c r="B13238" s="205"/>
      <c r="C13238" s="206"/>
      <c r="D13238" s="208"/>
    </row>
    <row r="13239" spans="1:4">
      <c r="A13239" s="204"/>
      <c r="B13239" s="205"/>
      <c r="C13239" s="206"/>
      <c r="D13239" s="208"/>
    </row>
    <row r="13240" spans="1:4">
      <c r="A13240" s="204"/>
      <c r="B13240" s="205"/>
      <c r="C13240" s="206"/>
      <c r="D13240" s="208"/>
    </row>
    <row r="13241" spans="1:4">
      <c r="A13241" s="204"/>
      <c r="B13241" s="205"/>
      <c r="C13241" s="206"/>
      <c r="D13241" s="208"/>
    </row>
    <row r="13242" spans="1:4">
      <c r="A13242" s="204"/>
      <c r="B13242" s="205"/>
      <c r="C13242" s="206"/>
      <c r="D13242" s="208"/>
    </row>
    <row r="13243" spans="1:4">
      <c r="A13243" s="204"/>
      <c r="B13243" s="205"/>
      <c r="C13243" s="206"/>
      <c r="D13243" s="208"/>
    </row>
    <row r="13244" spans="1:4">
      <c r="A13244" s="204"/>
      <c r="B13244" s="205"/>
      <c r="C13244" s="206"/>
      <c r="D13244" s="208"/>
    </row>
    <row r="13245" spans="1:4">
      <c r="A13245" s="204"/>
      <c r="B13245" s="205"/>
      <c r="C13245" s="206"/>
      <c r="D13245" s="208"/>
    </row>
    <row r="13246" spans="1:4">
      <c r="A13246" s="204"/>
      <c r="B13246" s="205"/>
      <c r="C13246" s="206"/>
      <c r="D13246" s="208"/>
    </row>
    <row r="13247" spans="1:4">
      <c r="A13247" s="204"/>
      <c r="B13247" s="205"/>
      <c r="C13247" s="206"/>
      <c r="D13247" s="208"/>
    </row>
    <row r="13248" spans="1:4">
      <c r="A13248" s="204"/>
      <c r="B13248" s="205"/>
      <c r="C13248" s="206"/>
      <c r="D13248" s="208"/>
    </row>
    <row r="13249" spans="1:4">
      <c r="A13249" s="204"/>
      <c r="B13249" s="205"/>
      <c r="C13249" s="206"/>
      <c r="D13249" s="208"/>
    </row>
    <row r="13250" spans="1:4">
      <c r="A13250" s="204"/>
      <c r="B13250" s="205"/>
      <c r="C13250" s="206"/>
      <c r="D13250" s="208"/>
    </row>
    <row r="13251" spans="1:4">
      <c r="A13251" s="204"/>
      <c r="B13251" s="205"/>
      <c r="C13251" s="206"/>
      <c r="D13251" s="208"/>
    </row>
    <row r="13252" spans="1:4">
      <c r="A13252" s="204"/>
      <c r="B13252" s="205"/>
      <c r="C13252" s="206"/>
      <c r="D13252" s="208"/>
    </row>
    <row r="13253" spans="1:4">
      <c r="A13253" s="204"/>
      <c r="B13253" s="205"/>
      <c r="C13253" s="206"/>
      <c r="D13253" s="208"/>
    </row>
    <row r="13254" spans="1:4">
      <c r="A13254" s="204"/>
      <c r="B13254" s="205"/>
      <c r="C13254" s="206"/>
      <c r="D13254" s="208"/>
    </row>
    <row r="13255" spans="1:4">
      <c r="A13255" s="204"/>
      <c r="B13255" s="205"/>
      <c r="C13255" s="206"/>
      <c r="D13255" s="208"/>
    </row>
    <row r="13256" spans="1:4">
      <c r="A13256" s="204"/>
      <c r="B13256" s="205"/>
      <c r="C13256" s="206"/>
      <c r="D13256" s="208"/>
    </row>
    <row r="13257" spans="1:4">
      <c r="A13257" s="204"/>
      <c r="B13257" s="205"/>
      <c r="C13257" s="206"/>
      <c r="D13257" s="208"/>
    </row>
    <row r="13258" spans="1:4">
      <c r="A13258" s="204"/>
      <c r="B13258" s="205"/>
      <c r="C13258" s="206"/>
      <c r="D13258" s="208"/>
    </row>
    <row r="13259" spans="1:4">
      <c r="A13259" s="204"/>
      <c r="B13259" s="205"/>
      <c r="C13259" s="206"/>
      <c r="D13259" s="208"/>
    </row>
    <row r="13260" spans="1:4">
      <c r="A13260" s="204"/>
      <c r="B13260" s="205"/>
      <c r="C13260" s="206"/>
      <c r="D13260" s="208"/>
    </row>
    <row r="13261" spans="1:4">
      <c r="A13261" s="204"/>
      <c r="B13261" s="205"/>
      <c r="C13261" s="206"/>
      <c r="D13261" s="208"/>
    </row>
    <row r="13262" spans="1:4">
      <c r="A13262" s="204"/>
      <c r="B13262" s="205"/>
      <c r="C13262" s="206"/>
      <c r="D13262" s="208"/>
    </row>
    <row r="13263" spans="1:4">
      <c r="A13263" s="204"/>
      <c r="B13263" s="205"/>
      <c r="C13263" s="206"/>
      <c r="D13263" s="208"/>
    </row>
    <row r="13264" spans="1:4">
      <c r="A13264" s="204"/>
      <c r="B13264" s="205"/>
      <c r="C13264" s="206"/>
      <c r="D13264" s="208"/>
    </row>
    <row r="13265" spans="1:4">
      <c r="A13265" s="204"/>
      <c r="B13265" s="205"/>
      <c r="C13265" s="206"/>
      <c r="D13265" s="208"/>
    </row>
    <row r="13266" spans="1:4">
      <c r="A13266" s="204"/>
      <c r="B13266" s="205"/>
      <c r="C13266" s="206"/>
      <c r="D13266" s="208"/>
    </row>
    <row r="13267" spans="1:4">
      <c r="A13267" s="204"/>
      <c r="B13267" s="205"/>
      <c r="C13267" s="206"/>
      <c r="D13267" s="208"/>
    </row>
    <row r="13268" spans="1:4">
      <c r="A13268" s="204"/>
      <c r="B13268" s="205"/>
      <c r="C13268" s="206"/>
      <c r="D13268" s="208"/>
    </row>
    <row r="13269" spans="1:4">
      <c r="A13269" s="204"/>
      <c r="B13269" s="205"/>
      <c r="C13269" s="206"/>
      <c r="D13269" s="208"/>
    </row>
    <row r="13270" spans="1:4">
      <c r="A13270" s="204"/>
      <c r="B13270" s="205"/>
      <c r="C13270" s="206"/>
      <c r="D13270" s="208"/>
    </row>
    <row r="13271" spans="1:4">
      <c r="A13271" s="204"/>
      <c r="B13271" s="205"/>
      <c r="C13271" s="206"/>
      <c r="D13271" s="208"/>
    </row>
    <row r="13272" spans="1:4">
      <c r="A13272" s="204"/>
      <c r="B13272" s="205"/>
      <c r="C13272" s="206"/>
      <c r="D13272" s="208"/>
    </row>
    <row r="13273" spans="1:4">
      <c r="A13273" s="204"/>
      <c r="B13273" s="205"/>
      <c r="C13273" s="206"/>
      <c r="D13273" s="208"/>
    </row>
    <row r="13274" spans="1:4">
      <c r="A13274" s="204"/>
      <c r="B13274" s="205"/>
      <c r="C13274" s="206"/>
      <c r="D13274" s="208"/>
    </row>
    <row r="13275" spans="1:4">
      <c r="A13275" s="204"/>
      <c r="B13275" s="205"/>
      <c r="C13275" s="206"/>
      <c r="D13275" s="208"/>
    </row>
    <row r="13276" spans="1:4">
      <c r="A13276" s="204"/>
      <c r="B13276" s="205"/>
      <c r="C13276" s="206"/>
      <c r="D13276" s="208"/>
    </row>
    <row r="13277" spans="1:4">
      <c r="A13277" s="204"/>
      <c r="B13277" s="205"/>
      <c r="C13277" s="206"/>
      <c r="D13277" s="208"/>
    </row>
    <row r="13278" spans="1:4">
      <c r="A13278" s="204"/>
      <c r="B13278" s="205"/>
      <c r="C13278" s="206"/>
      <c r="D13278" s="208"/>
    </row>
    <row r="13279" spans="1:4">
      <c r="A13279" s="204"/>
      <c r="B13279" s="205"/>
      <c r="C13279" s="206"/>
      <c r="D13279" s="208"/>
    </row>
    <row r="13280" spans="1:4">
      <c r="A13280" s="204"/>
      <c r="B13280" s="205"/>
      <c r="C13280" s="206"/>
      <c r="D13280" s="208"/>
    </row>
    <row r="13281" spans="1:4">
      <c r="A13281" s="204"/>
      <c r="B13281" s="205"/>
      <c r="C13281" s="206"/>
      <c r="D13281" s="208"/>
    </row>
    <row r="13282" spans="1:4">
      <c r="A13282" s="204"/>
      <c r="B13282" s="205"/>
      <c r="C13282" s="206"/>
      <c r="D13282" s="208"/>
    </row>
    <row r="13283" spans="1:4">
      <c r="A13283" s="204"/>
      <c r="B13283" s="205"/>
      <c r="C13283" s="206"/>
      <c r="D13283" s="208"/>
    </row>
    <row r="13284" spans="1:4">
      <c r="A13284" s="204"/>
      <c r="B13284" s="205"/>
      <c r="C13284" s="206"/>
      <c r="D13284" s="208"/>
    </row>
    <row r="13285" spans="1:4">
      <c r="A13285" s="204"/>
      <c r="B13285" s="205"/>
      <c r="C13285" s="206"/>
      <c r="D13285" s="208"/>
    </row>
    <row r="13286" spans="1:4">
      <c r="A13286" s="204"/>
      <c r="B13286" s="205"/>
      <c r="C13286" s="206"/>
      <c r="D13286" s="208"/>
    </row>
    <row r="13287" spans="1:4">
      <c r="A13287" s="204"/>
      <c r="B13287" s="205"/>
      <c r="C13287" s="206"/>
      <c r="D13287" s="208"/>
    </row>
    <row r="13288" spans="1:4">
      <c r="A13288" s="204"/>
      <c r="B13288" s="205"/>
      <c r="C13288" s="206"/>
      <c r="D13288" s="208"/>
    </row>
    <row r="13289" spans="1:4">
      <c r="A13289" s="204"/>
      <c r="B13289" s="205"/>
      <c r="C13289" s="206"/>
      <c r="D13289" s="208"/>
    </row>
    <row r="13290" spans="1:4">
      <c r="A13290" s="204"/>
      <c r="B13290" s="205"/>
      <c r="C13290" s="206"/>
      <c r="D13290" s="208"/>
    </row>
    <row r="13291" spans="1:4">
      <c r="A13291" s="204"/>
      <c r="B13291" s="205"/>
      <c r="C13291" s="206"/>
      <c r="D13291" s="208"/>
    </row>
    <row r="13292" spans="1:4">
      <c r="A13292" s="204"/>
      <c r="B13292" s="205"/>
      <c r="C13292" s="206"/>
      <c r="D13292" s="208"/>
    </row>
    <row r="13293" spans="1:4">
      <c r="A13293" s="204"/>
      <c r="B13293" s="205"/>
      <c r="C13293" s="206"/>
      <c r="D13293" s="208"/>
    </row>
    <row r="13294" spans="1:4">
      <c r="A13294" s="204"/>
      <c r="B13294" s="205"/>
      <c r="C13294" s="206"/>
      <c r="D13294" s="208"/>
    </row>
    <row r="13295" spans="1:4">
      <c r="A13295" s="204"/>
      <c r="B13295" s="205"/>
      <c r="C13295" s="206"/>
      <c r="D13295" s="208"/>
    </row>
    <row r="13296" spans="1:4">
      <c r="A13296" s="204"/>
      <c r="B13296" s="205"/>
      <c r="C13296" s="206"/>
      <c r="D13296" s="208"/>
    </row>
    <row r="13297" spans="1:4">
      <c r="A13297" s="204"/>
      <c r="B13297" s="205"/>
      <c r="C13297" s="206"/>
      <c r="D13297" s="208"/>
    </row>
    <row r="13298" spans="1:4">
      <c r="A13298" s="204"/>
      <c r="B13298" s="205"/>
      <c r="C13298" s="206"/>
      <c r="D13298" s="208"/>
    </row>
    <row r="13299" spans="1:4">
      <c r="A13299" s="204"/>
      <c r="B13299" s="205"/>
      <c r="C13299" s="206"/>
      <c r="D13299" s="208"/>
    </row>
    <row r="13300" spans="1:4">
      <c r="A13300" s="204"/>
      <c r="B13300" s="205"/>
      <c r="C13300" s="206"/>
      <c r="D13300" s="208"/>
    </row>
    <row r="13301" spans="1:4">
      <c r="A13301" s="204"/>
      <c r="B13301" s="205"/>
      <c r="C13301" s="206"/>
      <c r="D13301" s="208"/>
    </row>
    <row r="13302" spans="1:4">
      <c r="A13302" s="204"/>
      <c r="B13302" s="205"/>
      <c r="C13302" s="206"/>
      <c r="D13302" s="208"/>
    </row>
    <row r="13303" spans="1:4">
      <c r="A13303" s="204"/>
      <c r="B13303" s="205"/>
      <c r="C13303" s="206"/>
      <c r="D13303" s="208"/>
    </row>
    <row r="13304" spans="1:4">
      <c r="A13304" s="204"/>
      <c r="B13304" s="205"/>
      <c r="C13304" s="206"/>
      <c r="D13304" s="208"/>
    </row>
    <row r="13305" spans="1:4">
      <c r="A13305" s="204"/>
      <c r="B13305" s="205"/>
      <c r="C13305" s="206"/>
      <c r="D13305" s="208"/>
    </row>
    <row r="13306" spans="1:4">
      <c r="A13306" s="204"/>
      <c r="B13306" s="205"/>
      <c r="C13306" s="206"/>
      <c r="D13306" s="208"/>
    </row>
    <row r="13307" spans="1:4">
      <c r="A13307" s="204"/>
      <c r="B13307" s="205"/>
      <c r="C13307" s="206"/>
      <c r="D13307" s="208"/>
    </row>
    <row r="13308" spans="1:4">
      <c r="A13308" s="204"/>
      <c r="B13308" s="205"/>
      <c r="C13308" s="206"/>
      <c r="D13308" s="208"/>
    </row>
    <row r="13309" spans="1:4">
      <c r="A13309" s="204"/>
      <c r="B13309" s="205"/>
      <c r="C13309" s="206"/>
      <c r="D13309" s="208"/>
    </row>
    <row r="13310" spans="1:4">
      <c r="A13310" s="204"/>
      <c r="B13310" s="205"/>
      <c r="C13310" s="206"/>
      <c r="D13310" s="208"/>
    </row>
    <row r="13311" spans="1:4">
      <c r="A13311" s="204"/>
      <c r="B13311" s="205"/>
      <c r="C13311" s="206"/>
      <c r="D13311" s="208"/>
    </row>
    <row r="13312" spans="1:4">
      <c r="A13312" s="204"/>
      <c r="B13312" s="205"/>
      <c r="C13312" s="206"/>
      <c r="D13312" s="208"/>
    </row>
    <row r="13313" spans="1:4">
      <c r="A13313" s="204"/>
      <c r="B13313" s="205"/>
      <c r="C13313" s="206"/>
      <c r="D13313" s="208"/>
    </row>
    <row r="13314" spans="1:4">
      <c r="A13314" s="204"/>
      <c r="B13314" s="205"/>
      <c r="C13314" s="206"/>
      <c r="D13314" s="208"/>
    </row>
    <row r="13315" spans="1:4">
      <c r="A13315" s="204"/>
      <c r="B13315" s="205"/>
      <c r="C13315" s="206"/>
      <c r="D13315" s="208"/>
    </row>
    <row r="13316" spans="1:4">
      <c r="A13316" s="204"/>
      <c r="B13316" s="205"/>
      <c r="C13316" s="206"/>
      <c r="D13316" s="208"/>
    </row>
    <row r="13317" spans="1:4">
      <c r="A13317" s="204"/>
      <c r="B13317" s="205"/>
      <c r="C13317" s="206"/>
      <c r="D13317" s="208"/>
    </row>
    <row r="13318" spans="1:4">
      <c r="A13318" s="204"/>
      <c r="B13318" s="205"/>
      <c r="C13318" s="206"/>
      <c r="D13318" s="208"/>
    </row>
    <row r="13319" spans="1:4">
      <c r="A13319" s="204"/>
      <c r="B13319" s="205"/>
      <c r="C13319" s="206"/>
      <c r="D13319" s="208"/>
    </row>
    <row r="13320" spans="1:4">
      <c r="A13320" s="204"/>
      <c r="B13320" s="205"/>
      <c r="C13320" s="206"/>
      <c r="D13320" s="207"/>
    </row>
    <row r="13321" spans="1:4">
      <c r="A13321" s="204"/>
      <c r="B13321" s="205"/>
      <c r="C13321" s="206"/>
      <c r="D13321" s="207"/>
    </row>
    <row r="13322" spans="1:4">
      <c r="A13322" s="204"/>
      <c r="B13322" s="205"/>
      <c r="C13322" s="206"/>
      <c r="D13322" s="207"/>
    </row>
    <row r="13323" spans="1:4">
      <c r="A13323" s="204"/>
      <c r="B13323" s="205"/>
      <c r="C13323" s="206"/>
      <c r="D13323" s="207"/>
    </row>
    <row r="13324" spans="1:4">
      <c r="A13324" s="204"/>
      <c r="B13324" s="205"/>
      <c r="C13324" s="206"/>
      <c r="D13324" s="207"/>
    </row>
    <row r="13325" spans="1:4">
      <c r="A13325" s="204"/>
      <c r="B13325" s="205"/>
      <c r="C13325" s="206"/>
      <c r="D13325" s="208"/>
    </row>
    <row r="13326" spans="1:4">
      <c r="A13326" s="204"/>
      <c r="B13326" s="205"/>
      <c r="C13326" s="206"/>
      <c r="D13326" s="207"/>
    </row>
    <row r="13327" spans="1:4">
      <c r="A13327" s="204"/>
      <c r="B13327" s="205"/>
      <c r="C13327" s="206"/>
      <c r="D13327" s="208"/>
    </row>
    <row r="13328" spans="1:4">
      <c r="A13328" s="204"/>
      <c r="B13328" s="205"/>
      <c r="C13328" s="206"/>
      <c r="D13328" s="207"/>
    </row>
    <row r="13329" spans="1:4">
      <c r="A13329" s="204"/>
      <c r="B13329" s="205"/>
      <c r="C13329" s="206"/>
      <c r="D13329" s="208"/>
    </row>
    <row r="13330" spans="1:4">
      <c r="A13330" s="204"/>
      <c r="B13330" s="205"/>
      <c r="C13330" s="206"/>
      <c r="D13330" s="208"/>
    </row>
    <row r="13331" spans="1:4">
      <c r="A13331" s="204"/>
      <c r="B13331" s="205"/>
      <c r="C13331" s="206"/>
      <c r="D13331" s="208"/>
    </row>
    <row r="13332" spans="1:4">
      <c r="A13332" s="204"/>
      <c r="B13332" s="205"/>
      <c r="C13332" s="206"/>
      <c r="D13332" s="207"/>
    </row>
    <row r="13333" spans="1:4">
      <c r="A13333" s="204"/>
      <c r="B13333" s="205"/>
      <c r="C13333" s="206"/>
      <c r="D13333" s="207"/>
    </row>
    <row r="13334" spans="1:4">
      <c r="A13334" s="204"/>
      <c r="B13334" s="205"/>
      <c r="C13334" s="206"/>
      <c r="D13334" s="208"/>
    </row>
    <row r="13335" spans="1:4">
      <c r="A13335" s="204"/>
      <c r="B13335" s="205"/>
      <c r="C13335" s="206"/>
      <c r="D13335" s="207"/>
    </row>
    <row r="13336" spans="1:4">
      <c r="A13336" s="204"/>
      <c r="B13336" s="205"/>
      <c r="C13336" s="206"/>
      <c r="D13336" s="208"/>
    </row>
    <row r="13337" spans="1:4">
      <c r="A13337" s="204"/>
      <c r="B13337" s="205"/>
      <c r="C13337" s="206"/>
      <c r="D13337" s="207"/>
    </row>
    <row r="13338" spans="1:4">
      <c r="A13338" s="204"/>
      <c r="B13338" s="205"/>
      <c r="C13338" s="206"/>
      <c r="D13338" s="208"/>
    </row>
    <row r="13339" spans="1:4">
      <c r="A13339" s="204"/>
      <c r="B13339" s="205"/>
      <c r="C13339" s="206"/>
      <c r="D13339" s="208"/>
    </row>
    <row r="13340" spans="1:4">
      <c r="A13340" s="204"/>
      <c r="B13340" s="205"/>
      <c r="C13340" s="206"/>
      <c r="D13340" s="208"/>
    </row>
    <row r="13341" spans="1:4">
      <c r="A13341" s="204"/>
      <c r="B13341" s="205"/>
      <c r="C13341" s="206"/>
      <c r="D13341" s="208"/>
    </row>
    <row r="13342" spans="1:4">
      <c r="A13342" s="204"/>
      <c r="B13342" s="205"/>
      <c r="C13342" s="206"/>
      <c r="D13342" s="208"/>
    </row>
    <row r="13343" spans="1:4">
      <c r="A13343" s="204"/>
      <c r="B13343" s="205"/>
      <c r="C13343" s="206"/>
      <c r="D13343" s="207"/>
    </row>
    <row r="13344" spans="1:4">
      <c r="A13344" s="204"/>
      <c r="B13344" s="205"/>
      <c r="C13344" s="206"/>
      <c r="D13344" s="208"/>
    </row>
    <row r="13345" spans="1:4">
      <c r="A13345" s="204"/>
      <c r="B13345" s="205"/>
      <c r="C13345" s="206"/>
      <c r="D13345" s="208"/>
    </row>
    <row r="13346" spans="1:4">
      <c r="A13346" s="204"/>
      <c r="B13346" s="205"/>
      <c r="C13346" s="206"/>
      <c r="D13346" s="208"/>
    </row>
    <row r="13347" spans="1:4">
      <c r="A13347" s="204"/>
      <c r="B13347" s="205"/>
      <c r="C13347" s="206"/>
      <c r="D13347" s="208"/>
    </row>
    <row r="13348" spans="1:4">
      <c r="A13348" s="204"/>
      <c r="B13348" s="205"/>
      <c r="C13348" s="206"/>
      <c r="D13348" s="208"/>
    </row>
    <row r="13349" spans="1:4">
      <c r="A13349" s="204"/>
      <c r="B13349" s="205"/>
      <c r="C13349" s="206"/>
      <c r="D13349" s="208"/>
    </row>
    <row r="13350" spans="1:4">
      <c r="A13350" s="204"/>
      <c r="B13350" s="205"/>
      <c r="C13350" s="206"/>
      <c r="D13350" s="208"/>
    </row>
    <row r="13351" spans="1:4">
      <c r="A13351" s="204"/>
      <c r="B13351" s="205"/>
      <c r="C13351" s="206"/>
      <c r="D13351" s="208"/>
    </row>
    <row r="13352" spans="1:4">
      <c r="A13352" s="204"/>
      <c r="B13352" s="205"/>
      <c r="C13352" s="206"/>
      <c r="D13352" s="208"/>
    </row>
    <row r="13353" spans="1:4">
      <c r="A13353" s="204"/>
      <c r="B13353" s="205"/>
      <c r="C13353" s="206"/>
      <c r="D13353" s="208"/>
    </row>
    <row r="13354" spans="1:4">
      <c r="A13354" s="204"/>
      <c r="B13354" s="205"/>
      <c r="C13354" s="206"/>
      <c r="D13354" s="208"/>
    </row>
    <row r="13355" spans="1:4">
      <c r="A13355" s="204"/>
      <c r="B13355" s="205"/>
      <c r="C13355" s="206"/>
      <c r="D13355" s="207"/>
    </row>
    <row r="13356" spans="1:4">
      <c r="A13356" s="204"/>
      <c r="B13356" s="205"/>
      <c r="C13356" s="206"/>
      <c r="D13356" s="207"/>
    </row>
    <row r="13357" spans="1:4">
      <c r="A13357" s="204"/>
      <c r="B13357" s="205"/>
      <c r="C13357" s="206"/>
      <c r="D13357" s="208"/>
    </row>
    <row r="13358" spans="1:4">
      <c r="A13358" s="204"/>
      <c r="B13358" s="205"/>
      <c r="C13358" s="206"/>
      <c r="D13358" s="208"/>
    </row>
    <row r="13359" spans="1:4">
      <c r="A13359" s="204"/>
      <c r="B13359" s="205"/>
      <c r="C13359" s="206"/>
      <c r="D13359" s="208"/>
    </row>
    <row r="13360" spans="1:4">
      <c r="A13360" s="204"/>
      <c r="B13360" s="205"/>
      <c r="C13360" s="206"/>
      <c r="D13360" s="208"/>
    </row>
    <row r="13361" spans="1:4">
      <c r="A13361" s="204"/>
      <c r="B13361" s="205"/>
      <c r="C13361" s="206"/>
      <c r="D13361" s="208"/>
    </row>
    <row r="13362" spans="1:4">
      <c r="A13362" s="204"/>
      <c r="B13362" s="205"/>
      <c r="C13362" s="206"/>
      <c r="D13362" s="208"/>
    </row>
    <row r="13363" spans="1:4">
      <c r="A13363" s="204"/>
      <c r="B13363" s="205"/>
      <c r="C13363" s="206"/>
      <c r="D13363" s="208"/>
    </row>
    <row r="13364" spans="1:4">
      <c r="A13364" s="204"/>
      <c r="B13364" s="205"/>
      <c r="C13364" s="206"/>
      <c r="D13364" s="208"/>
    </row>
    <row r="13365" spans="1:4">
      <c r="A13365" s="204"/>
      <c r="B13365" s="205"/>
      <c r="C13365" s="206"/>
      <c r="D13365" s="208"/>
    </row>
    <row r="13366" spans="1:4">
      <c r="A13366" s="204"/>
      <c r="B13366" s="205"/>
      <c r="C13366" s="206"/>
      <c r="D13366" s="208"/>
    </row>
    <row r="13367" spans="1:4">
      <c r="A13367" s="204"/>
      <c r="B13367" s="205"/>
      <c r="C13367" s="206"/>
      <c r="D13367" s="208"/>
    </row>
    <row r="13368" spans="1:4">
      <c r="A13368" s="204"/>
      <c r="B13368" s="205"/>
      <c r="C13368" s="206"/>
      <c r="D13368" s="208"/>
    </row>
    <row r="13369" spans="1:4">
      <c r="A13369" s="204"/>
      <c r="B13369" s="205"/>
      <c r="C13369" s="206"/>
      <c r="D13369" s="208"/>
    </row>
    <row r="13370" spans="1:4">
      <c r="A13370" s="204"/>
      <c r="B13370" s="205"/>
      <c r="C13370" s="206"/>
      <c r="D13370" s="208"/>
    </row>
    <row r="13371" spans="1:4">
      <c r="A13371" s="204"/>
      <c r="B13371" s="205"/>
      <c r="C13371" s="206"/>
      <c r="D13371" s="208"/>
    </row>
    <row r="13372" spans="1:4">
      <c r="A13372" s="204"/>
      <c r="B13372" s="205"/>
      <c r="C13372" s="206"/>
      <c r="D13372" s="208"/>
    </row>
    <row r="13373" spans="1:4">
      <c r="A13373" s="204"/>
      <c r="B13373" s="205"/>
      <c r="C13373" s="206"/>
      <c r="D13373" s="208"/>
    </row>
    <row r="13374" spans="1:4">
      <c r="A13374" s="204"/>
      <c r="B13374" s="205"/>
      <c r="C13374" s="206"/>
      <c r="D13374" s="208"/>
    </row>
    <row r="13375" spans="1:4">
      <c r="A13375" s="204"/>
      <c r="B13375" s="205"/>
      <c r="C13375" s="206"/>
      <c r="D13375" s="208"/>
    </row>
    <row r="13376" spans="1:4">
      <c r="A13376" s="204"/>
      <c r="B13376" s="205"/>
      <c r="C13376" s="206"/>
      <c r="D13376" s="208"/>
    </row>
    <row r="13377" spans="1:4">
      <c r="A13377" s="204"/>
      <c r="B13377" s="205"/>
      <c r="C13377" s="206"/>
      <c r="D13377" s="208"/>
    </row>
    <row r="13378" spans="1:4">
      <c r="A13378" s="204"/>
      <c r="B13378" s="205"/>
      <c r="C13378" s="206"/>
      <c r="D13378" s="208"/>
    </row>
    <row r="13379" spans="1:4">
      <c r="A13379" s="204"/>
      <c r="B13379" s="205"/>
      <c r="C13379" s="206"/>
      <c r="D13379" s="208"/>
    </row>
    <row r="13380" spans="1:4">
      <c r="A13380" s="204"/>
      <c r="B13380" s="205"/>
      <c r="C13380" s="206"/>
      <c r="D13380" s="208"/>
    </row>
    <row r="13381" spans="1:4">
      <c r="A13381" s="204"/>
      <c r="B13381" s="205"/>
      <c r="C13381" s="206"/>
      <c r="D13381" s="208"/>
    </row>
    <row r="13382" spans="1:4">
      <c r="A13382" s="204"/>
      <c r="B13382" s="205"/>
      <c r="C13382" s="206"/>
      <c r="D13382" s="208"/>
    </row>
    <row r="13383" spans="1:4">
      <c r="A13383" s="204"/>
      <c r="B13383" s="205"/>
      <c r="C13383" s="206"/>
      <c r="D13383" s="208"/>
    </row>
    <row r="13384" spans="1:4">
      <c r="A13384" s="204"/>
      <c r="B13384" s="205"/>
      <c r="C13384" s="206"/>
      <c r="D13384" s="208"/>
    </row>
    <row r="13385" spans="1:4">
      <c r="A13385" s="204"/>
      <c r="B13385" s="205"/>
      <c r="C13385" s="206"/>
      <c r="D13385" s="208"/>
    </row>
    <row r="13386" spans="1:4">
      <c r="A13386" s="204"/>
      <c r="B13386" s="205"/>
      <c r="C13386" s="206"/>
      <c r="D13386" s="208"/>
    </row>
    <row r="13387" spans="1:4">
      <c r="A13387" s="204"/>
      <c r="B13387" s="205"/>
      <c r="C13387" s="206"/>
      <c r="D13387" s="208"/>
    </row>
    <row r="13388" spans="1:4">
      <c r="A13388" s="204"/>
      <c r="B13388" s="205"/>
      <c r="C13388" s="206"/>
      <c r="D13388" s="208"/>
    </row>
    <row r="13389" spans="1:4">
      <c r="A13389" s="204"/>
      <c r="B13389" s="205"/>
      <c r="C13389" s="206"/>
      <c r="D13389" s="208"/>
    </row>
    <row r="13390" spans="1:4">
      <c r="A13390" s="204"/>
      <c r="B13390" s="205"/>
      <c r="C13390" s="206"/>
      <c r="D13390" s="208"/>
    </row>
    <row r="13391" spans="1:4">
      <c r="A13391" s="204"/>
      <c r="B13391" s="205"/>
      <c r="C13391" s="206"/>
      <c r="D13391" s="208"/>
    </row>
    <row r="13392" spans="1:4">
      <c r="A13392" s="204"/>
      <c r="B13392" s="205"/>
      <c r="C13392" s="206"/>
      <c r="D13392" s="208"/>
    </row>
    <row r="13393" spans="1:4">
      <c r="A13393" s="204"/>
      <c r="B13393" s="205"/>
      <c r="C13393" s="206"/>
      <c r="D13393" s="208"/>
    </row>
    <row r="13394" spans="1:4">
      <c r="A13394" s="204"/>
      <c r="B13394" s="205"/>
      <c r="C13394" s="206"/>
      <c r="D13394" s="208"/>
    </row>
    <row r="13395" spans="1:4">
      <c r="A13395" s="204"/>
      <c r="B13395" s="205"/>
      <c r="C13395" s="206"/>
      <c r="D13395" s="208"/>
    </row>
    <row r="13396" spans="1:4">
      <c r="A13396" s="204"/>
      <c r="B13396" s="205"/>
      <c r="C13396" s="206"/>
      <c r="D13396" s="208"/>
    </row>
    <row r="13397" spans="1:4">
      <c r="A13397" s="204"/>
      <c r="B13397" s="205"/>
      <c r="C13397" s="206"/>
      <c r="D13397" s="208"/>
    </row>
    <row r="13398" spans="1:4">
      <c r="A13398" s="204"/>
      <c r="B13398" s="205"/>
      <c r="C13398" s="206"/>
      <c r="D13398" s="208"/>
    </row>
    <row r="13399" spans="1:4">
      <c r="A13399" s="204"/>
      <c r="B13399" s="205"/>
      <c r="C13399" s="206"/>
      <c r="D13399" s="208"/>
    </row>
    <row r="13400" spans="1:4">
      <c r="A13400" s="204"/>
      <c r="B13400" s="205"/>
      <c r="C13400" s="206"/>
      <c r="D13400" s="208"/>
    </row>
    <row r="13401" spans="1:4">
      <c r="A13401" s="204"/>
      <c r="B13401" s="205"/>
      <c r="C13401" s="206"/>
      <c r="D13401" s="208"/>
    </row>
    <row r="13402" spans="1:4">
      <c r="A13402" s="204"/>
      <c r="B13402" s="205"/>
      <c r="C13402" s="206"/>
      <c r="D13402" s="208"/>
    </row>
    <row r="13403" spans="1:4">
      <c r="A13403" s="204"/>
      <c r="B13403" s="205"/>
      <c r="C13403" s="206"/>
      <c r="D13403" s="208"/>
    </row>
    <row r="13404" spans="1:4">
      <c r="A13404" s="204"/>
      <c r="B13404" s="205"/>
      <c r="C13404" s="206"/>
      <c r="D13404" s="208"/>
    </row>
    <row r="13405" spans="1:4">
      <c r="A13405" s="204"/>
      <c r="B13405" s="205"/>
      <c r="C13405" s="206"/>
      <c r="D13405" s="208"/>
    </row>
    <row r="13406" spans="1:4">
      <c r="A13406" s="204"/>
      <c r="B13406" s="205"/>
      <c r="C13406" s="206"/>
      <c r="D13406" s="208"/>
    </row>
    <row r="13407" spans="1:4">
      <c r="A13407" s="204"/>
      <c r="B13407" s="205"/>
      <c r="C13407" s="206"/>
      <c r="D13407" s="208"/>
    </row>
    <row r="13408" spans="1:4">
      <c r="A13408" s="204"/>
      <c r="B13408" s="205"/>
      <c r="C13408" s="206"/>
      <c r="D13408" s="208"/>
    </row>
    <row r="13409" spans="1:4">
      <c r="A13409" s="204"/>
      <c r="B13409" s="205"/>
      <c r="C13409" s="206"/>
      <c r="D13409" s="208"/>
    </row>
    <row r="13410" spans="1:4">
      <c r="A13410" s="204"/>
      <c r="B13410" s="205"/>
      <c r="C13410" s="206"/>
      <c r="D13410" s="208"/>
    </row>
    <row r="13411" spans="1:4">
      <c r="A13411" s="204"/>
      <c r="B13411" s="205"/>
      <c r="C13411" s="206"/>
      <c r="D13411" s="208"/>
    </row>
    <row r="13412" spans="1:4">
      <c r="A13412" s="204"/>
      <c r="B13412" s="205"/>
      <c r="C13412" s="206"/>
      <c r="D13412" s="207"/>
    </row>
    <row r="13413" spans="1:4">
      <c r="A13413" s="204"/>
      <c r="B13413" s="205"/>
      <c r="C13413" s="206"/>
      <c r="D13413" s="208"/>
    </row>
    <row r="13414" spans="1:4">
      <c r="A13414" s="204"/>
      <c r="B13414" s="205"/>
      <c r="C13414" s="206"/>
      <c r="D13414" s="208"/>
    </row>
    <row r="13415" spans="1:4">
      <c r="A13415" s="204"/>
      <c r="B13415" s="205"/>
      <c r="C13415" s="206"/>
      <c r="D13415" s="208"/>
    </row>
    <row r="13416" spans="1:4">
      <c r="A13416" s="204"/>
      <c r="B13416" s="205"/>
      <c r="C13416" s="206"/>
      <c r="D13416" s="208"/>
    </row>
    <row r="13417" spans="1:4">
      <c r="A13417" s="204"/>
      <c r="B13417" s="205"/>
      <c r="C13417" s="206"/>
      <c r="D13417" s="208"/>
    </row>
    <row r="13418" spans="1:4">
      <c r="A13418" s="204"/>
      <c r="B13418" s="205"/>
      <c r="C13418" s="206"/>
      <c r="D13418" s="208"/>
    </row>
    <row r="13419" spans="1:4">
      <c r="A13419" s="204"/>
      <c r="B13419" s="205"/>
      <c r="C13419" s="206"/>
      <c r="D13419" s="208"/>
    </row>
    <row r="13420" spans="1:4">
      <c r="A13420" s="204"/>
      <c r="B13420" s="205"/>
      <c r="C13420" s="206"/>
      <c r="D13420" s="208"/>
    </row>
    <row r="13421" spans="1:4">
      <c r="A13421" s="204"/>
      <c r="B13421" s="205"/>
      <c r="C13421" s="206"/>
      <c r="D13421" s="208"/>
    </row>
    <row r="13422" spans="1:4">
      <c r="A13422" s="204"/>
      <c r="B13422" s="205"/>
      <c r="C13422" s="206"/>
      <c r="D13422" s="208"/>
    </row>
    <row r="13423" spans="1:4">
      <c r="A13423" s="204"/>
      <c r="B13423" s="205"/>
      <c r="C13423" s="206"/>
      <c r="D13423" s="208"/>
    </row>
    <row r="13424" spans="1:4">
      <c r="A13424" s="204"/>
      <c r="B13424" s="205"/>
      <c r="C13424" s="206"/>
      <c r="D13424" s="208"/>
    </row>
    <row r="13425" spans="1:4">
      <c r="A13425" s="204"/>
      <c r="B13425" s="205"/>
      <c r="C13425" s="206"/>
      <c r="D13425" s="208"/>
    </row>
    <row r="13426" spans="1:4">
      <c r="A13426" s="204"/>
      <c r="B13426" s="205"/>
      <c r="C13426" s="206"/>
      <c r="D13426" s="208"/>
    </row>
    <row r="13427" spans="1:4">
      <c r="A13427" s="204"/>
      <c r="B13427" s="205"/>
      <c r="C13427" s="206"/>
      <c r="D13427" s="208"/>
    </row>
    <row r="13428" spans="1:4">
      <c r="A13428" s="204"/>
      <c r="B13428" s="205"/>
      <c r="C13428" s="206"/>
      <c r="D13428" s="208"/>
    </row>
    <row r="13429" spans="1:4">
      <c r="A13429" s="204"/>
      <c r="B13429" s="205"/>
      <c r="C13429" s="206"/>
      <c r="D13429" s="208"/>
    </row>
    <row r="13430" spans="1:4">
      <c r="A13430" s="204"/>
      <c r="B13430" s="205"/>
      <c r="C13430" s="206"/>
      <c r="D13430" s="208"/>
    </row>
    <row r="13431" spans="1:4">
      <c r="A13431" s="204"/>
      <c r="B13431" s="205"/>
      <c r="C13431" s="206"/>
      <c r="D13431" s="208"/>
    </row>
    <row r="13432" spans="1:4">
      <c r="A13432" s="204"/>
      <c r="B13432" s="205"/>
      <c r="C13432" s="206"/>
      <c r="D13432" s="208"/>
    </row>
    <row r="13433" spans="1:4">
      <c r="A13433" s="204"/>
      <c r="B13433" s="205"/>
      <c r="C13433" s="206"/>
      <c r="D13433" s="208"/>
    </row>
    <row r="13434" spans="1:4">
      <c r="A13434" s="204"/>
      <c r="B13434" s="205"/>
      <c r="C13434" s="206"/>
      <c r="D13434" s="208"/>
    </row>
    <row r="13435" spans="1:4">
      <c r="A13435" s="204"/>
      <c r="B13435" s="205"/>
      <c r="C13435" s="206"/>
      <c r="D13435" s="208"/>
    </row>
    <row r="13436" spans="1:4">
      <c r="A13436" s="204"/>
      <c r="B13436" s="205"/>
      <c r="C13436" s="206"/>
      <c r="D13436" s="208"/>
    </row>
    <row r="13437" spans="1:4">
      <c r="A13437" s="204"/>
      <c r="B13437" s="205"/>
      <c r="C13437" s="206"/>
      <c r="D13437" s="208"/>
    </row>
    <row r="13438" spans="1:4">
      <c r="A13438" s="204"/>
      <c r="B13438" s="205"/>
      <c r="C13438" s="206"/>
      <c r="D13438" s="208"/>
    </row>
    <row r="13439" spans="1:4">
      <c r="A13439" s="204"/>
      <c r="B13439" s="205"/>
      <c r="C13439" s="206"/>
      <c r="D13439" s="208"/>
    </row>
    <row r="13440" spans="1:4">
      <c r="A13440" s="204"/>
      <c r="B13440" s="205"/>
      <c r="C13440" s="206"/>
      <c r="D13440" s="208"/>
    </row>
    <row r="13441" spans="1:4">
      <c r="A13441" s="204"/>
      <c r="B13441" s="205"/>
      <c r="C13441" s="206"/>
      <c r="D13441" s="208"/>
    </row>
    <row r="13442" spans="1:4">
      <c r="A13442" s="204"/>
      <c r="B13442" s="205"/>
      <c r="C13442" s="206"/>
      <c r="D13442" s="208"/>
    </row>
    <row r="13443" spans="1:4">
      <c r="A13443" s="204"/>
      <c r="B13443" s="205"/>
      <c r="C13443" s="206"/>
      <c r="D13443" s="208"/>
    </row>
    <row r="13444" spans="1:4">
      <c r="A13444" s="204"/>
      <c r="B13444" s="205"/>
      <c r="C13444" s="206"/>
      <c r="D13444" s="208"/>
    </row>
    <row r="13445" spans="1:4">
      <c r="A13445" s="204"/>
      <c r="B13445" s="205"/>
      <c r="C13445" s="206"/>
      <c r="D13445" s="208"/>
    </row>
    <row r="13446" spans="1:4">
      <c r="A13446" s="204"/>
      <c r="B13446" s="205"/>
      <c r="C13446" s="206"/>
      <c r="D13446" s="208"/>
    </row>
    <row r="13447" spans="1:4">
      <c r="A13447" s="204"/>
      <c r="B13447" s="205"/>
      <c r="C13447" s="206"/>
      <c r="D13447" s="208"/>
    </row>
    <row r="13448" spans="1:4">
      <c r="A13448" s="204"/>
      <c r="B13448" s="205"/>
      <c r="C13448" s="206"/>
      <c r="D13448" s="208"/>
    </row>
    <row r="13449" spans="1:4">
      <c r="A13449" s="204"/>
      <c r="B13449" s="205"/>
      <c r="C13449" s="206"/>
      <c r="D13449" s="208"/>
    </row>
    <row r="13450" spans="1:4">
      <c r="A13450" s="204"/>
      <c r="B13450" s="205"/>
      <c r="C13450" s="206"/>
      <c r="D13450" s="208"/>
    </row>
    <row r="13451" spans="1:4">
      <c r="A13451" s="204"/>
      <c r="B13451" s="205"/>
      <c r="C13451" s="206"/>
      <c r="D13451" s="208"/>
    </row>
    <row r="13452" spans="1:4">
      <c r="A13452" s="204"/>
      <c r="B13452" s="205"/>
      <c r="C13452" s="206"/>
      <c r="D13452" s="208"/>
    </row>
    <row r="13453" spans="1:4">
      <c r="A13453" s="204"/>
      <c r="B13453" s="205"/>
      <c r="C13453" s="206"/>
      <c r="D13453" s="208"/>
    </row>
    <row r="13454" spans="1:4">
      <c r="A13454" s="204"/>
      <c r="B13454" s="205"/>
      <c r="C13454" s="206"/>
      <c r="D13454" s="208"/>
    </row>
    <row r="13455" spans="1:4">
      <c r="A13455" s="204"/>
      <c r="B13455" s="205"/>
      <c r="C13455" s="206"/>
      <c r="D13455" s="208"/>
    </row>
    <row r="13456" spans="1:4">
      <c r="A13456" s="204"/>
      <c r="B13456" s="205"/>
      <c r="C13456" s="206"/>
      <c r="D13456" s="208"/>
    </row>
    <row r="13457" spans="1:4">
      <c r="A13457" s="204"/>
      <c r="B13457" s="205"/>
      <c r="C13457" s="206"/>
      <c r="D13457" s="208"/>
    </row>
    <row r="13458" spans="1:4">
      <c r="A13458" s="204"/>
      <c r="B13458" s="205"/>
      <c r="C13458" s="206"/>
      <c r="D13458" s="208"/>
    </row>
    <row r="13459" spans="1:4">
      <c r="A13459" s="204"/>
      <c r="B13459" s="205"/>
      <c r="C13459" s="206"/>
      <c r="D13459" s="208"/>
    </row>
    <row r="13460" spans="1:4">
      <c r="A13460" s="204"/>
      <c r="B13460" s="205"/>
      <c r="C13460" s="206"/>
      <c r="D13460" s="208"/>
    </row>
    <row r="13461" spans="1:4">
      <c r="A13461" s="204"/>
      <c r="B13461" s="205"/>
      <c r="C13461" s="206"/>
      <c r="D13461" s="208"/>
    </row>
    <row r="13462" spans="1:4">
      <c r="A13462" s="204"/>
      <c r="B13462" s="205"/>
      <c r="C13462" s="206"/>
      <c r="D13462" s="208"/>
    </row>
    <row r="13463" spans="1:4">
      <c r="A13463" s="204"/>
      <c r="B13463" s="205"/>
      <c r="C13463" s="206"/>
      <c r="D13463" s="208"/>
    </row>
    <row r="13464" spans="1:4">
      <c r="A13464" s="204"/>
      <c r="B13464" s="205"/>
      <c r="C13464" s="206"/>
      <c r="D13464" s="208"/>
    </row>
    <row r="13465" spans="1:4">
      <c r="A13465" s="204"/>
      <c r="B13465" s="205"/>
      <c r="C13465" s="206"/>
      <c r="D13465" s="208"/>
    </row>
    <row r="13466" spans="1:4">
      <c r="A13466" s="204"/>
      <c r="B13466" s="205"/>
      <c r="C13466" s="206"/>
      <c r="D13466" s="208"/>
    </row>
    <row r="13467" spans="1:4">
      <c r="A13467" s="204"/>
      <c r="B13467" s="205"/>
      <c r="C13467" s="206"/>
      <c r="D13467" s="208"/>
    </row>
    <row r="13468" spans="1:4">
      <c r="A13468" s="204"/>
      <c r="B13468" s="205"/>
      <c r="C13468" s="206"/>
      <c r="D13468" s="208"/>
    </row>
    <row r="13469" spans="1:4">
      <c r="A13469" s="204"/>
      <c r="B13469" s="205"/>
      <c r="C13469" s="206"/>
      <c r="D13469" s="208"/>
    </row>
    <row r="13470" spans="1:4">
      <c r="A13470" s="204"/>
      <c r="B13470" s="205"/>
      <c r="C13470" s="206"/>
      <c r="D13470" s="208"/>
    </row>
    <row r="13471" spans="1:4">
      <c r="A13471" s="204"/>
      <c r="B13471" s="205"/>
      <c r="C13471" s="206"/>
      <c r="D13471" s="208"/>
    </row>
    <row r="13472" spans="1:4">
      <c r="A13472" s="204"/>
      <c r="B13472" s="205"/>
      <c r="C13472" s="206"/>
      <c r="D13472" s="208"/>
    </row>
    <row r="13473" spans="1:4">
      <c r="A13473" s="204"/>
      <c r="B13473" s="205"/>
      <c r="C13473" s="206"/>
      <c r="D13473" s="208"/>
    </row>
    <row r="13474" spans="1:4">
      <c r="A13474" s="204"/>
      <c r="B13474" s="205"/>
      <c r="C13474" s="206"/>
      <c r="D13474" s="208"/>
    </row>
    <row r="13475" spans="1:4">
      <c r="A13475" s="204"/>
      <c r="B13475" s="205"/>
      <c r="C13475" s="206"/>
      <c r="D13475" s="208"/>
    </row>
    <row r="13476" spans="1:4">
      <c r="A13476" s="204"/>
      <c r="B13476" s="205"/>
      <c r="C13476" s="206"/>
      <c r="D13476" s="208"/>
    </row>
    <row r="13477" spans="1:4">
      <c r="A13477" s="204"/>
      <c r="B13477" s="205"/>
      <c r="C13477" s="206"/>
      <c r="D13477" s="208"/>
    </row>
    <row r="13478" spans="1:4">
      <c r="A13478" s="204"/>
      <c r="B13478" s="205"/>
      <c r="C13478" s="206"/>
      <c r="D13478" s="208"/>
    </row>
    <row r="13479" spans="1:4">
      <c r="A13479" s="204"/>
      <c r="B13479" s="205"/>
      <c r="C13479" s="206"/>
      <c r="D13479" s="208"/>
    </row>
    <row r="13480" spans="1:4">
      <c r="A13480" s="204"/>
      <c r="B13480" s="205"/>
      <c r="C13480" s="206"/>
      <c r="D13480" s="208"/>
    </row>
    <row r="13481" spans="1:4">
      <c r="A13481" s="204"/>
      <c r="B13481" s="205"/>
      <c r="C13481" s="206"/>
      <c r="D13481" s="208"/>
    </row>
    <row r="13482" spans="1:4">
      <c r="A13482" s="204"/>
      <c r="B13482" s="205"/>
      <c r="C13482" s="206"/>
      <c r="D13482" s="208"/>
    </row>
    <row r="13483" spans="1:4">
      <c r="A13483" s="204"/>
      <c r="B13483" s="205"/>
      <c r="C13483" s="206"/>
      <c r="D13483" s="208"/>
    </row>
    <row r="13484" spans="1:4">
      <c r="A13484" s="204"/>
      <c r="B13484" s="205"/>
      <c r="C13484" s="206"/>
      <c r="D13484" s="208"/>
    </row>
    <row r="13485" spans="1:4">
      <c r="A13485" s="204"/>
      <c r="B13485" s="205"/>
      <c r="C13485" s="206"/>
      <c r="D13485" s="208"/>
    </row>
    <row r="13486" spans="1:4">
      <c r="A13486" s="204"/>
      <c r="B13486" s="205"/>
      <c r="C13486" s="206"/>
      <c r="D13486" s="208"/>
    </row>
    <row r="13487" spans="1:4">
      <c r="A13487" s="204"/>
      <c r="B13487" s="205"/>
      <c r="C13487" s="206"/>
      <c r="D13487" s="208"/>
    </row>
    <row r="13488" spans="1:4">
      <c r="A13488" s="204"/>
      <c r="B13488" s="205"/>
      <c r="C13488" s="206"/>
      <c r="D13488" s="208"/>
    </row>
    <row r="13489" spans="1:4">
      <c r="A13489" s="204"/>
      <c r="B13489" s="205"/>
      <c r="C13489" s="206"/>
      <c r="D13489" s="208"/>
    </row>
    <row r="13490" spans="1:4">
      <c r="A13490" s="204"/>
      <c r="B13490" s="205"/>
      <c r="C13490" s="206"/>
      <c r="D13490" s="208"/>
    </row>
    <row r="13491" spans="1:4">
      <c r="A13491" s="204"/>
      <c r="B13491" s="205"/>
      <c r="C13491" s="206"/>
      <c r="D13491" s="208"/>
    </row>
    <row r="13492" spans="1:4">
      <c r="A13492" s="204"/>
      <c r="B13492" s="205"/>
      <c r="C13492" s="206"/>
      <c r="D13492" s="208"/>
    </row>
    <row r="13493" spans="1:4">
      <c r="A13493" s="204"/>
      <c r="B13493" s="205"/>
      <c r="C13493" s="206"/>
      <c r="D13493" s="208"/>
    </row>
    <row r="13494" spans="1:4">
      <c r="A13494" s="204"/>
      <c r="B13494" s="205"/>
      <c r="C13494" s="206"/>
      <c r="D13494" s="208"/>
    </row>
    <row r="13495" spans="1:4">
      <c r="A13495" s="204"/>
      <c r="B13495" s="205"/>
      <c r="C13495" s="206"/>
      <c r="D13495" s="208"/>
    </row>
    <row r="13496" spans="1:4">
      <c r="A13496" s="204"/>
      <c r="B13496" s="205"/>
      <c r="C13496" s="206"/>
      <c r="D13496" s="208"/>
    </row>
    <row r="13497" spans="1:4">
      <c r="A13497" s="204"/>
      <c r="B13497" s="205"/>
      <c r="C13497" s="206"/>
      <c r="D13497" s="208"/>
    </row>
    <row r="13498" spans="1:4">
      <c r="A13498" s="204"/>
      <c r="B13498" s="205"/>
      <c r="C13498" s="206"/>
      <c r="D13498" s="208"/>
    </row>
    <row r="13499" spans="1:4">
      <c r="A13499" s="204"/>
      <c r="B13499" s="205"/>
      <c r="C13499" s="206"/>
      <c r="D13499" s="208"/>
    </row>
    <row r="13500" spans="1:4">
      <c r="A13500" s="204"/>
      <c r="B13500" s="205"/>
      <c r="C13500" s="206"/>
      <c r="D13500" s="207"/>
    </row>
    <row r="13501" spans="1:4">
      <c r="A13501" s="204"/>
      <c r="B13501" s="205"/>
      <c r="C13501" s="206"/>
      <c r="D13501" s="207"/>
    </row>
    <row r="13502" spans="1:4">
      <c r="A13502" s="204"/>
      <c r="B13502" s="205"/>
      <c r="C13502" s="206"/>
      <c r="D13502" s="208"/>
    </row>
    <row r="13503" spans="1:4">
      <c r="A13503" s="204"/>
      <c r="B13503" s="205"/>
      <c r="C13503" s="206"/>
      <c r="D13503" s="208"/>
    </row>
    <row r="13504" spans="1:4">
      <c r="A13504" s="204"/>
      <c r="B13504" s="205"/>
      <c r="C13504" s="206"/>
      <c r="D13504" s="208"/>
    </row>
    <row r="13505" spans="1:4">
      <c r="A13505" s="204"/>
      <c r="B13505" s="205"/>
      <c r="C13505" s="206"/>
      <c r="D13505" s="208"/>
    </row>
    <row r="13506" spans="1:4">
      <c r="A13506" s="204"/>
      <c r="B13506" s="205"/>
      <c r="C13506" s="206"/>
      <c r="D13506" s="208"/>
    </row>
    <row r="13507" spans="1:4">
      <c r="A13507" s="204"/>
      <c r="B13507" s="205"/>
      <c r="C13507" s="206"/>
      <c r="D13507" s="208"/>
    </row>
    <row r="13508" spans="1:4">
      <c r="A13508" s="204"/>
      <c r="B13508" s="205"/>
      <c r="C13508" s="206"/>
      <c r="D13508" s="208"/>
    </row>
    <row r="13509" spans="1:4">
      <c r="A13509" s="204"/>
      <c r="B13509" s="205"/>
      <c r="C13509" s="206"/>
      <c r="D13509" s="208"/>
    </row>
    <row r="13510" spans="1:4">
      <c r="A13510" s="204"/>
      <c r="B13510" s="205"/>
      <c r="C13510" s="206"/>
      <c r="D13510" s="208"/>
    </row>
    <row r="13511" spans="1:4">
      <c r="A13511" s="204"/>
      <c r="B13511" s="205"/>
      <c r="C13511" s="206"/>
      <c r="D13511" s="208"/>
    </row>
    <row r="13512" spans="1:4">
      <c r="A13512" s="204"/>
      <c r="B13512" s="205"/>
      <c r="C13512" s="206"/>
      <c r="D13512" s="208"/>
    </row>
    <row r="13513" spans="1:4">
      <c r="A13513" s="204"/>
      <c r="B13513" s="205"/>
      <c r="C13513" s="206"/>
      <c r="D13513" s="208"/>
    </row>
    <row r="13514" spans="1:4">
      <c r="A13514" s="204"/>
      <c r="B13514" s="205"/>
      <c r="C13514" s="206"/>
      <c r="D13514" s="208"/>
    </row>
    <row r="13515" spans="1:4">
      <c r="A13515" s="204"/>
      <c r="B13515" s="205"/>
      <c r="C13515" s="206"/>
      <c r="D13515" s="208"/>
    </row>
    <row r="13516" spans="1:4">
      <c r="A13516" s="204"/>
      <c r="B13516" s="205"/>
      <c r="C13516" s="206"/>
      <c r="D13516" s="208"/>
    </row>
    <row r="13517" spans="1:4">
      <c r="A13517" s="204"/>
      <c r="B13517" s="205"/>
      <c r="C13517" s="206"/>
      <c r="D13517" s="208"/>
    </row>
    <row r="13518" spans="1:4">
      <c r="A13518" s="204"/>
      <c r="B13518" s="205"/>
      <c r="C13518" s="206"/>
      <c r="D13518" s="208"/>
    </row>
    <row r="13519" spans="1:4">
      <c r="A13519" s="204"/>
      <c r="B13519" s="205"/>
      <c r="C13519" s="206"/>
      <c r="D13519" s="208"/>
    </row>
    <row r="13520" spans="1:4">
      <c r="A13520" s="204"/>
      <c r="B13520" s="205"/>
      <c r="C13520" s="206"/>
      <c r="D13520" s="208"/>
    </row>
    <row r="13521" spans="1:4">
      <c r="A13521" s="204"/>
      <c r="B13521" s="205"/>
      <c r="C13521" s="206"/>
      <c r="D13521" s="208"/>
    </row>
    <row r="13522" spans="1:4">
      <c r="A13522" s="204"/>
      <c r="B13522" s="205"/>
      <c r="C13522" s="206"/>
      <c r="D13522" s="208"/>
    </row>
    <row r="13523" spans="1:4">
      <c r="A13523" s="204"/>
      <c r="B13523" s="205"/>
      <c r="C13523" s="206"/>
      <c r="D13523" s="208"/>
    </row>
    <row r="13524" spans="1:4">
      <c r="A13524" s="204"/>
      <c r="B13524" s="205"/>
      <c r="C13524" s="206"/>
      <c r="D13524" s="208"/>
    </row>
    <row r="13525" spans="1:4">
      <c r="A13525" s="204"/>
      <c r="B13525" s="205"/>
      <c r="C13525" s="206"/>
      <c r="D13525" s="208"/>
    </row>
    <row r="13526" spans="1:4">
      <c r="A13526" s="204"/>
      <c r="B13526" s="205"/>
      <c r="C13526" s="206"/>
      <c r="D13526" s="208"/>
    </row>
    <row r="13527" spans="1:4">
      <c r="A13527" s="204"/>
      <c r="B13527" s="205"/>
      <c r="C13527" s="206"/>
      <c r="D13527" s="208"/>
    </row>
    <row r="13528" spans="1:4">
      <c r="A13528" s="204"/>
      <c r="B13528" s="205"/>
      <c r="C13528" s="206"/>
      <c r="D13528" s="208"/>
    </row>
    <row r="13529" spans="1:4">
      <c r="A13529" s="204"/>
      <c r="B13529" s="205"/>
      <c r="C13529" s="206"/>
      <c r="D13529" s="208"/>
    </row>
    <row r="13530" spans="1:4">
      <c r="A13530" s="204"/>
      <c r="B13530" s="205"/>
      <c r="C13530" s="206"/>
      <c r="D13530" s="208"/>
    </row>
    <row r="13531" spans="1:4">
      <c r="A13531" s="204"/>
      <c r="B13531" s="205"/>
      <c r="C13531" s="206"/>
      <c r="D13531" s="208"/>
    </row>
    <row r="13532" spans="1:4">
      <c r="A13532" s="204"/>
      <c r="B13532" s="205"/>
      <c r="C13532" s="206"/>
      <c r="D13532" s="208"/>
    </row>
    <row r="13533" spans="1:4">
      <c r="A13533" s="204"/>
      <c r="B13533" s="205"/>
      <c r="C13533" s="206"/>
      <c r="D13533" s="208"/>
    </row>
    <row r="13534" spans="1:4">
      <c r="A13534" s="204"/>
      <c r="B13534" s="205"/>
      <c r="C13534" s="206"/>
      <c r="D13534" s="208"/>
    </row>
    <row r="13535" spans="1:4">
      <c r="A13535" s="204"/>
      <c r="B13535" s="205"/>
      <c r="C13535" s="206"/>
      <c r="D13535" s="208"/>
    </row>
    <row r="13536" spans="1:4">
      <c r="A13536" s="204"/>
      <c r="B13536" s="205"/>
      <c r="C13536" s="206"/>
      <c r="D13536" s="208"/>
    </row>
    <row r="13537" spans="1:4">
      <c r="A13537" s="204"/>
      <c r="B13537" s="205"/>
      <c r="C13537" s="206"/>
      <c r="D13537" s="208"/>
    </row>
    <row r="13538" spans="1:4">
      <c r="A13538" s="204"/>
      <c r="B13538" s="205"/>
      <c r="C13538" s="206"/>
      <c r="D13538" s="208"/>
    </row>
    <row r="13539" spans="1:4">
      <c r="A13539" s="204"/>
      <c r="B13539" s="205"/>
      <c r="C13539" s="206"/>
      <c r="D13539" s="208"/>
    </row>
    <row r="13540" spans="1:4">
      <c r="A13540" s="204"/>
      <c r="B13540" s="205"/>
      <c r="C13540" s="206"/>
      <c r="D13540" s="208"/>
    </row>
    <row r="13541" spans="1:4">
      <c r="A13541" s="204"/>
      <c r="B13541" s="205"/>
      <c r="C13541" s="206"/>
      <c r="D13541" s="208"/>
    </row>
    <row r="13542" spans="1:4">
      <c r="A13542" s="204"/>
      <c r="B13542" s="205"/>
      <c r="C13542" s="206"/>
      <c r="D13542" s="208"/>
    </row>
    <row r="13543" spans="1:4">
      <c r="A13543" s="204"/>
      <c r="B13543" s="205"/>
      <c r="C13543" s="206"/>
      <c r="D13543" s="208"/>
    </row>
    <row r="13544" spans="1:4">
      <c r="A13544" s="204"/>
      <c r="B13544" s="205"/>
      <c r="C13544" s="206"/>
      <c r="D13544" s="208"/>
    </row>
    <row r="13545" spans="1:4">
      <c r="A13545" s="204"/>
      <c r="B13545" s="205"/>
      <c r="C13545" s="206"/>
      <c r="D13545" s="208"/>
    </row>
    <row r="13546" spans="1:4">
      <c r="A13546" s="204"/>
      <c r="B13546" s="205"/>
      <c r="C13546" s="206"/>
      <c r="D13546" s="208"/>
    </row>
    <row r="13547" spans="1:4">
      <c r="A13547" s="204"/>
      <c r="B13547" s="205"/>
      <c r="C13547" s="206"/>
      <c r="D13547" s="208"/>
    </row>
    <row r="13548" spans="1:4">
      <c r="A13548" s="204"/>
      <c r="B13548" s="205"/>
      <c r="C13548" s="206"/>
      <c r="D13548" s="208"/>
    </row>
    <row r="13549" spans="1:4">
      <c r="A13549" s="204"/>
      <c r="B13549" s="205"/>
      <c r="C13549" s="206"/>
      <c r="D13549" s="208"/>
    </row>
    <row r="13550" spans="1:4">
      <c r="A13550" s="204"/>
      <c r="B13550" s="205"/>
      <c r="C13550" s="206"/>
      <c r="D13550" s="208"/>
    </row>
    <row r="13551" spans="1:4">
      <c r="A13551" s="204"/>
      <c r="B13551" s="205"/>
      <c r="C13551" s="206"/>
      <c r="D13551" s="208"/>
    </row>
    <row r="13552" spans="1:4">
      <c r="A13552" s="204"/>
      <c r="B13552" s="205"/>
      <c r="C13552" s="206"/>
      <c r="D13552" s="208"/>
    </row>
    <row r="13553" spans="1:4">
      <c r="A13553" s="204"/>
      <c r="B13553" s="205"/>
      <c r="C13553" s="206"/>
      <c r="D13553" s="208"/>
    </row>
    <row r="13554" spans="1:4">
      <c r="A13554" s="204"/>
      <c r="B13554" s="205"/>
      <c r="C13554" s="206"/>
      <c r="D13554" s="208"/>
    </row>
    <row r="13555" spans="1:4">
      <c r="A13555" s="204"/>
      <c r="B13555" s="205"/>
      <c r="C13555" s="206"/>
      <c r="D13555" s="208"/>
    </row>
    <row r="13556" spans="1:4">
      <c r="A13556" s="204"/>
      <c r="B13556" s="205"/>
      <c r="C13556" s="206"/>
      <c r="D13556" s="208"/>
    </row>
    <row r="13557" spans="1:4">
      <c r="A13557" s="204"/>
      <c r="B13557" s="205"/>
      <c r="C13557" s="206"/>
      <c r="D13557" s="208"/>
    </row>
    <row r="13558" spans="1:4">
      <c r="A13558" s="204"/>
      <c r="B13558" s="205"/>
      <c r="C13558" s="206"/>
      <c r="D13558" s="208"/>
    </row>
    <row r="13559" spans="1:4">
      <c r="A13559" s="204"/>
      <c r="B13559" s="205"/>
      <c r="C13559" s="206"/>
      <c r="D13559" s="208"/>
    </row>
    <row r="13560" spans="1:4">
      <c r="A13560" s="204"/>
      <c r="B13560" s="205"/>
      <c r="C13560" s="206"/>
      <c r="D13560" s="208"/>
    </row>
    <row r="13561" spans="1:4">
      <c r="A13561" s="204"/>
      <c r="B13561" s="205"/>
      <c r="C13561" s="206"/>
      <c r="D13561" s="208"/>
    </row>
    <row r="13562" spans="1:4">
      <c r="A13562" s="204"/>
      <c r="B13562" s="205"/>
      <c r="C13562" s="206"/>
      <c r="D13562" s="208"/>
    </row>
    <row r="13563" spans="1:4">
      <c r="A13563" s="204"/>
      <c r="B13563" s="205"/>
      <c r="C13563" s="206"/>
      <c r="D13563" s="208"/>
    </row>
    <row r="13564" spans="1:4">
      <c r="A13564" s="204"/>
      <c r="B13564" s="205"/>
      <c r="C13564" s="206"/>
      <c r="D13564" s="208"/>
    </row>
    <row r="13565" spans="1:4">
      <c r="A13565" s="204"/>
      <c r="B13565" s="205"/>
      <c r="C13565" s="206"/>
      <c r="D13565" s="208"/>
    </row>
    <row r="13566" spans="1:4">
      <c r="A13566" s="204"/>
      <c r="B13566" s="205"/>
      <c r="C13566" s="206"/>
      <c r="D13566" s="208"/>
    </row>
    <row r="13567" spans="1:4">
      <c r="A13567" s="204"/>
      <c r="B13567" s="205"/>
      <c r="C13567" s="206"/>
      <c r="D13567" s="208"/>
    </row>
    <row r="13568" spans="1:4">
      <c r="A13568" s="204"/>
      <c r="B13568" s="205"/>
      <c r="C13568" s="206"/>
      <c r="D13568" s="208"/>
    </row>
    <row r="13569" spans="1:4">
      <c r="A13569" s="204"/>
      <c r="B13569" s="205"/>
      <c r="C13569" s="206"/>
      <c r="D13569" s="208"/>
    </row>
    <row r="13570" spans="1:4">
      <c r="A13570" s="204"/>
      <c r="B13570" s="205"/>
      <c r="C13570" s="206"/>
      <c r="D13570" s="208"/>
    </row>
    <row r="13571" spans="1:4">
      <c r="A13571" s="204"/>
      <c r="B13571" s="205"/>
      <c r="C13571" s="206"/>
      <c r="D13571" s="208"/>
    </row>
    <row r="13572" spans="1:4">
      <c r="A13572" s="204"/>
      <c r="B13572" s="205"/>
      <c r="C13572" s="206"/>
      <c r="D13572" s="208"/>
    </row>
    <row r="13573" spans="1:4">
      <c r="A13573" s="204"/>
      <c r="B13573" s="205"/>
      <c r="C13573" s="206"/>
      <c r="D13573" s="208"/>
    </row>
    <row r="13574" spans="1:4">
      <c r="A13574" s="204"/>
      <c r="B13574" s="205"/>
      <c r="C13574" s="206"/>
      <c r="D13574" s="208"/>
    </row>
    <row r="13575" spans="1:4">
      <c r="A13575" s="204"/>
      <c r="B13575" s="205"/>
      <c r="C13575" s="206"/>
      <c r="D13575" s="208"/>
    </row>
    <row r="13576" spans="1:4">
      <c r="A13576" s="204"/>
      <c r="B13576" s="205"/>
      <c r="C13576" s="206"/>
      <c r="D13576" s="208"/>
    </row>
    <row r="13577" spans="1:4">
      <c r="A13577" s="204"/>
      <c r="B13577" s="205"/>
      <c r="C13577" s="206"/>
      <c r="D13577" s="208"/>
    </row>
    <row r="13578" spans="1:4">
      <c r="A13578" s="204"/>
      <c r="B13578" s="205"/>
      <c r="C13578" s="206"/>
      <c r="D13578" s="208"/>
    </row>
    <row r="13579" spans="1:4">
      <c r="A13579" s="204"/>
      <c r="B13579" s="205"/>
      <c r="C13579" s="206"/>
      <c r="D13579" s="208"/>
    </row>
    <row r="13580" spans="1:4">
      <c r="A13580" s="204"/>
      <c r="B13580" s="205"/>
      <c r="C13580" s="206"/>
      <c r="D13580" s="208"/>
    </row>
    <row r="13581" spans="1:4">
      <c r="A13581" s="204"/>
      <c r="B13581" s="205"/>
      <c r="C13581" s="206"/>
      <c r="D13581" s="208"/>
    </row>
    <row r="13582" spans="1:4">
      <c r="A13582" s="204"/>
      <c r="B13582" s="205"/>
      <c r="C13582" s="206"/>
      <c r="D13582" s="208"/>
    </row>
    <row r="13583" spans="1:4">
      <c r="A13583" s="204"/>
      <c r="B13583" s="205"/>
      <c r="C13583" s="206"/>
      <c r="D13583" s="208"/>
    </row>
    <row r="13584" spans="1:4">
      <c r="A13584" s="204"/>
      <c r="B13584" s="205"/>
      <c r="C13584" s="206"/>
      <c r="D13584" s="208"/>
    </row>
    <row r="13585" spans="1:4">
      <c r="A13585" s="204"/>
      <c r="B13585" s="205"/>
      <c r="C13585" s="206"/>
      <c r="D13585" s="208"/>
    </row>
    <row r="13586" spans="1:4">
      <c r="A13586" s="204"/>
      <c r="B13586" s="205"/>
      <c r="C13586" s="206"/>
      <c r="D13586" s="208"/>
    </row>
    <row r="13587" spans="1:4">
      <c r="A13587" s="204"/>
      <c r="B13587" s="205"/>
      <c r="C13587" s="206"/>
      <c r="D13587" s="208"/>
    </row>
    <row r="13588" spans="1:4">
      <c r="A13588" s="204"/>
      <c r="B13588" s="205"/>
      <c r="C13588" s="206"/>
      <c r="D13588" s="208"/>
    </row>
    <row r="13589" spans="1:4">
      <c r="A13589" s="204"/>
      <c r="B13589" s="205"/>
      <c r="C13589" s="206"/>
      <c r="D13589" s="208"/>
    </row>
    <row r="13590" spans="1:4">
      <c r="A13590" s="204"/>
      <c r="B13590" s="205"/>
      <c r="C13590" s="206"/>
      <c r="D13590" s="208"/>
    </row>
    <row r="13591" spans="1:4">
      <c r="A13591" s="204"/>
      <c r="B13591" s="205"/>
      <c r="C13591" s="206"/>
      <c r="D13591" s="208"/>
    </row>
    <row r="13592" spans="1:4">
      <c r="A13592" s="204"/>
      <c r="B13592" s="205"/>
      <c r="C13592" s="206"/>
      <c r="D13592" s="208"/>
    </row>
    <row r="13593" spans="1:4">
      <c r="A13593" s="204"/>
      <c r="B13593" s="205"/>
      <c r="C13593" s="206"/>
      <c r="D13593" s="208"/>
    </row>
    <row r="13594" spans="1:4">
      <c r="A13594" s="204"/>
      <c r="B13594" s="205"/>
      <c r="C13594" s="206"/>
      <c r="D13594" s="208"/>
    </row>
    <row r="13595" spans="1:4">
      <c r="A13595" s="204"/>
      <c r="B13595" s="205"/>
      <c r="C13595" s="206"/>
      <c r="D13595" s="208"/>
    </row>
    <row r="13596" spans="1:4">
      <c r="A13596" s="204"/>
      <c r="B13596" s="205"/>
      <c r="C13596" s="206"/>
      <c r="D13596" s="208"/>
    </row>
    <row r="13597" spans="1:4">
      <c r="A13597" s="204"/>
      <c r="B13597" s="205"/>
      <c r="C13597" s="206"/>
      <c r="D13597" s="208"/>
    </row>
    <row r="13598" spans="1:4">
      <c r="A13598" s="204"/>
      <c r="B13598" s="205"/>
      <c r="C13598" s="206"/>
      <c r="D13598" s="208"/>
    </row>
    <row r="13599" spans="1:4">
      <c r="A13599" s="204"/>
      <c r="B13599" s="205"/>
      <c r="C13599" s="206"/>
      <c r="D13599" s="208"/>
    </row>
    <row r="13600" spans="1:4">
      <c r="A13600" s="204"/>
      <c r="B13600" s="205"/>
      <c r="C13600" s="206"/>
      <c r="D13600" s="208"/>
    </row>
    <row r="13601" spans="1:4">
      <c r="A13601" s="204"/>
      <c r="B13601" s="205"/>
      <c r="C13601" s="206"/>
      <c r="D13601" s="208"/>
    </row>
    <row r="13602" spans="1:4">
      <c r="A13602" s="204"/>
      <c r="B13602" s="205"/>
      <c r="C13602" s="206"/>
      <c r="D13602" s="208"/>
    </row>
    <row r="13603" spans="1:4">
      <c r="A13603" s="204"/>
      <c r="B13603" s="205"/>
      <c r="C13603" s="206"/>
      <c r="D13603" s="208"/>
    </row>
    <row r="13604" spans="1:4">
      <c r="A13604" s="204"/>
      <c r="B13604" s="205"/>
      <c r="C13604" s="206"/>
      <c r="D13604" s="208"/>
    </row>
    <row r="13605" spans="1:4">
      <c r="A13605" s="204"/>
      <c r="B13605" s="205"/>
      <c r="C13605" s="206"/>
      <c r="D13605" s="208"/>
    </row>
    <row r="13606" spans="1:4">
      <c r="A13606" s="204"/>
      <c r="B13606" s="205"/>
      <c r="C13606" s="206"/>
      <c r="D13606" s="208"/>
    </row>
    <row r="13607" spans="1:4">
      <c r="A13607" s="204"/>
      <c r="B13607" s="205"/>
      <c r="C13607" s="206"/>
      <c r="D13607" s="208"/>
    </row>
    <row r="13608" spans="1:4">
      <c r="A13608" s="204"/>
      <c r="B13608" s="205"/>
      <c r="C13608" s="206"/>
      <c r="D13608" s="208"/>
    </row>
    <row r="13609" spans="1:4">
      <c r="A13609" s="204"/>
      <c r="B13609" s="205"/>
      <c r="C13609" s="206"/>
      <c r="D13609" s="208"/>
    </row>
    <row r="13610" spans="1:4">
      <c r="A13610" s="204"/>
      <c r="B13610" s="205"/>
      <c r="C13610" s="206"/>
      <c r="D13610" s="208"/>
    </row>
    <row r="13611" spans="1:4">
      <c r="A13611" s="204"/>
      <c r="B13611" s="205"/>
      <c r="C13611" s="206"/>
      <c r="D13611" s="208"/>
    </row>
    <row r="13612" spans="1:4">
      <c r="A13612" s="204"/>
      <c r="B13612" s="205"/>
      <c r="C13612" s="206"/>
      <c r="D13612" s="208"/>
    </row>
    <row r="13613" spans="1:4">
      <c r="A13613" s="204"/>
      <c r="B13613" s="205"/>
      <c r="C13613" s="206"/>
      <c r="D13613" s="208"/>
    </row>
    <row r="13614" spans="1:4">
      <c r="A13614" s="204"/>
      <c r="B13614" s="205"/>
      <c r="C13614" s="206"/>
      <c r="D13614" s="208"/>
    </row>
    <row r="13615" spans="1:4">
      <c r="A13615" s="204"/>
      <c r="B13615" s="205"/>
      <c r="C13615" s="206"/>
      <c r="D13615" s="208"/>
    </row>
    <row r="13616" spans="1:4">
      <c r="A13616" s="204"/>
      <c r="B13616" s="205"/>
      <c r="C13616" s="206"/>
      <c r="D13616" s="208"/>
    </row>
    <row r="13617" spans="1:4">
      <c r="A13617" s="204"/>
      <c r="B13617" s="205"/>
      <c r="C13617" s="206"/>
      <c r="D13617" s="208"/>
    </row>
    <row r="13618" spans="1:4">
      <c r="A13618" s="204"/>
      <c r="B13618" s="205"/>
      <c r="C13618" s="206"/>
      <c r="D13618" s="208"/>
    </row>
    <row r="13619" spans="1:4">
      <c r="A13619" s="204"/>
      <c r="B13619" s="205"/>
      <c r="C13619" s="206"/>
      <c r="D13619" s="208"/>
    </row>
    <row r="13620" spans="1:4">
      <c r="A13620" s="204"/>
      <c r="B13620" s="205"/>
      <c r="C13620" s="206"/>
      <c r="D13620" s="208"/>
    </row>
    <row r="13621" spans="1:4">
      <c r="A13621" s="204"/>
      <c r="B13621" s="205"/>
      <c r="C13621" s="206"/>
      <c r="D13621" s="208"/>
    </row>
    <row r="13622" spans="1:4">
      <c r="A13622" s="204"/>
      <c r="B13622" s="205"/>
      <c r="C13622" s="206"/>
      <c r="D13622" s="208"/>
    </row>
    <row r="13623" spans="1:4">
      <c r="A13623" s="204"/>
      <c r="B13623" s="205"/>
      <c r="C13623" s="206"/>
      <c r="D13623" s="208"/>
    </row>
    <row r="13624" spans="1:4">
      <c r="A13624" s="204"/>
      <c r="B13624" s="205"/>
      <c r="C13624" s="206"/>
      <c r="D13624" s="208"/>
    </row>
    <row r="13625" spans="1:4">
      <c r="A13625" s="204"/>
      <c r="B13625" s="205"/>
      <c r="C13625" s="206"/>
      <c r="D13625" s="208"/>
    </row>
    <row r="13626" spans="1:4">
      <c r="A13626" s="204"/>
      <c r="B13626" s="205"/>
      <c r="C13626" s="206"/>
      <c r="D13626" s="208"/>
    </row>
    <row r="13627" spans="1:4">
      <c r="A13627" s="204"/>
      <c r="B13627" s="205"/>
      <c r="C13627" s="206"/>
      <c r="D13627" s="208"/>
    </row>
    <row r="13628" spans="1:4">
      <c r="A13628" s="204"/>
      <c r="B13628" s="205"/>
      <c r="C13628" s="206"/>
      <c r="D13628" s="208"/>
    </row>
    <row r="13629" spans="1:4">
      <c r="A13629" s="204"/>
      <c r="B13629" s="205"/>
      <c r="C13629" s="206"/>
      <c r="D13629" s="208"/>
    </row>
    <row r="13630" spans="1:4">
      <c r="A13630" s="204"/>
      <c r="B13630" s="205"/>
      <c r="C13630" s="206"/>
      <c r="D13630" s="208"/>
    </row>
    <row r="13631" spans="1:4">
      <c r="A13631" s="204"/>
      <c r="B13631" s="205"/>
      <c r="C13631" s="206"/>
      <c r="D13631" s="208"/>
    </row>
    <row r="13632" spans="1:4">
      <c r="A13632" s="204"/>
      <c r="B13632" s="205"/>
      <c r="C13632" s="206"/>
      <c r="D13632" s="208"/>
    </row>
    <row r="13633" spans="1:4">
      <c r="A13633" s="204"/>
      <c r="B13633" s="205"/>
      <c r="C13633" s="206"/>
      <c r="D13633" s="208"/>
    </row>
    <row r="13634" spans="1:4">
      <c r="A13634" s="204"/>
      <c r="B13634" s="205"/>
      <c r="C13634" s="206"/>
      <c r="D13634" s="208"/>
    </row>
    <row r="13635" spans="1:4">
      <c r="A13635" s="204"/>
      <c r="B13635" s="205"/>
      <c r="C13635" s="206"/>
      <c r="D13635" s="208"/>
    </row>
    <row r="13636" spans="1:4">
      <c r="A13636" s="204"/>
      <c r="B13636" s="205"/>
      <c r="C13636" s="206"/>
      <c r="D13636" s="208"/>
    </row>
    <row r="13637" spans="1:4">
      <c r="A13637" s="204"/>
      <c r="B13637" s="205"/>
      <c r="C13637" s="206"/>
      <c r="D13637" s="208"/>
    </row>
    <row r="13638" spans="1:4">
      <c r="A13638" s="204"/>
      <c r="B13638" s="205"/>
      <c r="C13638" s="206"/>
      <c r="D13638" s="208"/>
    </row>
    <row r="13639" spans="1:4">
      <c r="A13639" s="204"/>
      <c r="B13639" s="205"/>
      <c r="C13639" s="206"/>
      <c r="D13639" s="208"/>
    </row>
    <row r="13640" spans="1:4">
      <c r="A13640" s="204"/>
      <c r="B13640" s="205"/>
      <c r="C13640" s="206"/>
      <c r="D13640" s="208"/>
    </row>
    <row r="13641" spans="1:4">
      <c r="A13641" s="204"/>
      <c r="B13641" s="205"/>
      <c r="C13641" s="206"/>
      <c r="D13641" s="208"/>
    </row>
    <row r="13642" spans="1:4">
      <c r="A13642" s="204"/>
      <c r="B13642" s="205"/>
      <c r="C13642" s="206"/>
      <c r="D13642" s="208"/>
    </row>
    <row r="13643" spans="1:4">
      <c r="A13643" s="204"/>
      <c r="B13643" s="205"/>
      <c r="C13643" s="206"/>
      <c r="D13643" s="208"/>
    </row>
    <row r="13644" spans="1:4">
      <c r="A13644" s="204"/>
      <c r="B13644" s="205"/>
      <c r="C13644" s="206"/>
      <c r="D13644" s="208"/>
    </row>
    <row r="13645" spans="1:4">
      <c r="A13645" s="204"/>
      <c r="B13645" s="205"/>
      <c r="C13645" s="206"/>
      <c r="D13645" s="208"/>
    </row>
    <row r="13646" spans="1:4">
      <c r="A13646" s="204"/>
      <c r="B13646" s="205"/>
      <c r="C13646" s="206"/>
      <c r="D13646" s="208"/>
    </row>
    <row r="13647" spans="1:4">
      <c r="A13647" s="204"/>
      <c r="B13647" s="205"/>
      <c r="C13647" s="206"/>
      <c r="D13647" s="208"/>
    </row>
    <row r="13648" spans="1:4">
      <c r="A13648" s="204"/>
      <c r="B13648" s="205"/>
      <c r="C13648" s="206"/>
      <c r="D13648" s="208"/>
    </row>
    <row r="13649" spans="1:4">
      <c r="A13649" s="204"/>
      <c r="B13649" s="205"/>
      <c r="C13649" s="206"/>
      <c r="D13649" s="208"/>
    </row>
    <row r="13650" spans="1:4">
      <c r="A13650" s="204"/>
      <c r="B13650" s="205"/>
      <c r="C13650" s="206"/>
      <c r="D13650" s="208"/>
    </row>
    <row r="13651" spans="1:4">
      <c r="A13651" s="204"/>
      <c r="B13651" s="205"/>
      <c r="C13651" s="206"/>
      <c r="D13651" s="208"/>
    </row>
    <row r="13652" spans="1:4">
      <c r="A13652" s="204"/>
      <c r="B13652" s="205"/>
      <c r="C13652" s="206"/>
      <c r="D13652" s="208"/>
    </row>
    <row r="13653" spans="1:4">
      <c r="A13653" s="204"/>
      <c r="B13653" s="205"/>
      <c r="C13653" s="206"/>
      <c r="D13653" s="208"/>
    </row>
    <row r="13654" spans="1:4">
      <c r="A13654" s="204"/>
      <c r="B13654" s="205"/>
      <c r="C13654" s="206"/>
      <c r="D13654" s="208"/>
    </row>
    <row r="13655" spans="1:4">
      <c r="A13655" s="204"/>
      <c r="B13655" s="205"/>
      <c r="C13655" s="206"/>
      <c r="D13655" s="208"/>
    </row>
    <row r="13656" spans="1:4">
      <c r="A13656" s="204"/>
      <c r="B13656" s="205"/>
      <c r="C13656" s="206"/>
      <c r="D13656" s="208"/>
    </row>
    <row r="13657" spans="1:4">
      <c r="A13657" s="204"/>
      <c r="B13657" s="205"/>
      <c r="C13657" s="206"/>
      <c r="D13657" s="208"/>
    </row>
    <row r="13658" spans="1:4">
      <c r="A13658" s="204"/>
      <c r="B13658" s="205"/>
      <c r="C13658" s="206"/>
      <c r="D13658" s="208"/>
    </row>
    <row r="13659" spans="1:4">
      <c r="A13659" s="204"/>
      <c r="B13659" s="205"/>
      <c r="C13659" s="206"/>
      <c r="D13659" s="208"/>
    </row>
    <row r="13660" spans="1:4">
      <c r="A13660" s="204"/>
      <c r="B13660" s="205"/>
      <c r="C13660" s="206"/>
      <c r="D13660" s="208"/>
    </row>
    <row r="13661" spans="1:4">
      <c r="A13661" s="204"/>
      <c r="B13661" s="205"/>
      <c r="C13661" s="206"/>
      <c r="D13661" s="208"/>
    </row>
    <row r="13662" spans="1:4">
      <c r="A13662" s="204"/>
      <c r="B13662" s="205"/>
      <c r="C13662" s="206"/>
      <c r="D13662" s="208"/>
    </row>
    <row r="13663" spans="1:4">
      <c r="A13663" s="204"/>
      <c r="B13663" s="205"/>
      <c r="C13663" s="206"/>
      <c r="D13663" s="208"/>
    </row>
    <row r="13664" spans="1:4">
      <c r="A13664" s="204"/>
      <c r="B13664" s="205"/>
      <c r="C13664" s="206"/>
      <c r="D13664" s="207"/>
    </row>
    <row r="13665" spans="1:4">
      <c r="A13665" s="204"/>
      <c r="B13665" s="205"/>
      <c r="C13665" s="206"/>
      <c r="D13665" s="208"/>
    </row>
    <row r="13666" spans="1:4">
      <c r="A13666" s="204"/>
      <c r="B13666" s="205"/>
      <c r="C13666" s="206"/>
      <c r="D13666" s="207"/>
    </row>
    <row r="13667" spans="1:4">
      <c r="A13667" s="204"/>
      <c r="B13667" s="205"/>
      <c r="C13667" s="206"/>
      <c r="D13667" s="208"/>
    </row>
    <row r="13668" spans="1:4">
      <c r="A13668" s="204"/>
      <c r="B13668" s="205"/>
      <c r="C13668" s="206"/>
      <c r="D13668" s="207"/>
    </row>
    <row r="13669" spans="1:4">
      <c r="A13669" s="204"/>
      <c r="B13669" s="205"/>
      <c r="C13669" s="206"/>
      <c r="D13669" s="208"/>
    </row>
    <row r="13670" spans="1:4">
      <c r="A13670" s="204"/>
      <c r="B13670" s="205"/>
      <c r="C13670" s="206"/>
      <c r="D13670" s="207"/>
    </row>
    <row r="13671" spans="1:4">
      <c r="A13671" s="204"/>
      <c r="B13671" s="205"/>
      <c r="C13671" s="206"/>
      <c r="D13671" s="208"/>
    </row>
    <row r="13672" spans="1:4">
      <c r="A13672" s="204"/>
      <c r="B13672" s="205"/>
      <c r="C13672" s="206"/>
      <c r="D13672" s="208"/>
    </row>
    <row r="13673" spans="1:4">
      <c r="A13673" s="204"/>
      <c r="B13673" s="205"/>
      <c r="C13673" s="206"/>
      <c r="D13673" s="208"/>
    </row>
    <row r="13674" spans="1:4">
      <c r="A13674" s="204"/>
      <c r="B13674" s="205"/>
      <c r="C13674" s="206"/>
      <c r="D13674" s="208"/>
    </row>
    <row r="13675" spans="1:4">
      <c r="A13675" s="204"/>
      <c r="B13675" s="205"/>
      <c r="C13675" s="206"/>
      <c r="D13675" s="208"/>
    </row>
    <row r="13676" spans="1:4">
      <c r="A13676" s="204"/>
      <c r="B13676" s="205"/>
      <c r="C13676" s="206"/>
      <c r="D13676" s="208"/>
    </row>
    <row r="13677" spans="1:4">
      <c r="A13677" s="204"/>
      <c r="B13677" s="205"/>
      <c r="C13677" s="206"/>
      <c r="D13677" s="208"/>
    </row>
    <row r="13678" spans="1:4">
      <c r="A13678" s="204"/>
      <c r="B13678" s="205"/>
      <c r="C13678" s="206"/>
      <c r="D13678" s="208"/>
    </row>
    <row r="13679" spans="1:4">
      <c r="A13679" s="204"/>
      <c r="B13679" s="205"/>
      <c r="C13679" s="206"/>
      <c r="D13679" s="208"/>
    </row>
    <row r="13680" spans="1:4">
      <c r="A13680" s="204"/>
      <c r="B13680" s="205"/>
      <c r="C13680" s="206"/>
      <c r="D13680" s="208"/>
    </row>
    <row r="13681" spans="1:4">
      <c r="A13681" s="204"/>
      <c r="B13681" s="205"/>
      <c r="C13681" s="206"/>
      <c r="D13681" s="208"/>
    </row>
    <row r="13682" spans="1:4">
      <c r="A13682" s="204"/>
      <c r="B13682" s="205"/>
      <c r="C13682" s="206"/>
      <c r="D13682" s="207"/>
    </row>
    <row r="13683" spans="1:4">
      <c r="A13683" s="204"/>
      <c r="B13683" s="205"/>
      <c r="C13683" s="206"/>
      <c r="D13683" s="208"/>
    </row>
    <row r="13684" spans="1:4">
      <c r="A13684" s="204"/>
      <c r="B13684" s="205"/>
      <c r="C13684" s="206"/>
      <c r="D13684" s="207"/>
    </row>
    <row r="13685" spans="1:4">
      <c r="A13685" s="204"/>
      <c r="B13685" s="205"/>
      <c r="C13685" s="206"/>
      <c r="D13685" s="207"/>
    </row>
    <row r="13686" spans="1:4">
      <c r="A13686" s="204"/>
      <c r="B13686" s="205"/>
      <c r="C13686" s="206"/>
      <c r="D13686" s="208"/>
    </row>
    <row r="13687" spans="1:4">
      <c r="A13687" s="204"/>
      <c r="B13687" s="205"/>
      <c r="C13687" s="206"/>
      <c r="D13687" s="208"/>
    </row>
    <row r="13688" spans="1:4">
      <c r="A13688" s="204"/>
      <c r="B13688" s="205"/>
      <c r="C13688" s="206"/>
      <c r="D13688" s="208"/>
    </row>
    <row r="13689" spans="1:4">
      <c r="A13689" s="204"/>
      <c r="B13689" s="205"/>
      <c r="C13689" s="206"/>
      <c r="D13689" s="208"/>
    </row>
    <row r="13690" spans="1:4">
      <c r="A13690" s="204"/>
      <c r="B13690" s="205"/>
      <c r="C13690" s="206"/>
      <c r="D13690" s="208"/>
    </row>
    <row r="13691" spans="1:4">
      <c r="A13691" s="204"/>
      <c r="B13691" s="205"/>
      <c r="C13691" s="206"/>
      <c r="D13691" s="207"/>
    </row>
    <row r="13692" spans="1:4">
      <c r="A13692" s="204"/>
      <c r="B13692" s="205"/>
      <c r="C13692" s="206"/>
      <c r="D13692" s="208"/>
    </row>
    <row r="13693" spans="1:4">
      <c r="A13693" s="204"/>
      <c r="B13693" s="205"/>
      <c r="C13693" s="206"/>
      <c r="D13693" s="208"/>
    </row>
    <row r="13694" spans="1:4">
      <c r="A13694" s="204"/>
      <c r="B13694" s="205"/>
      <c r="C13694" s="206"/>
      <c r="D13694" s="207"/>
    </row>
    <row r="13695" spans="1:4">
      <c r="A13695" s="204"/>
      <c r="B13695" s="205"/>
      <c r="C13695" s="206"/>
      <c r="D13695" s="207"/>
    </row>
    <row r="13696" spans="1:4">
      <c r="A13696" s="204"/>
      <c r="B13696" s="205"/>
      <c r="C13696" s="206"/>
      <c r="D13696" s="208"/>
    </row>
    <row r="13697" spans="1:4">
      <c r="A13697" s="204"/>
      <c r="B13697" s="205"/>
      <c r="C13697" s="206"/>
      <c r="D13697" s="208"/>
    </row>
    <row r="13698" spans="1:4">
      <c r="A13698" s="204"/>
      <c r="B13698" s="205"/>
      <c r="C13698" s="206"/>
      <c r="D13698" s="208"/>
    </row>
    <row r="13699" spans="1:4">
      <c r="A13699" s="204"/>
      <c r="B13699" s="205"/>
      <c r="C13699" s="206"/>
      <c r="D13699" s="208"/>
    </row>
    <row r="13700" spans="1:4">
      <c r="A13700" s="204"/>
      <c r="B13700" s="205"/>
      <c r="C13700" s="206"/>
      <c r="D13700" s="208"/>
    </row>
    <row r="13701" spans="1:4">
      <c r="A13701" s="204"/>
      <c r="B13701" s="205"/>
      <c r="C13701" s="206"/>
      <c r="D13701" s="208"/>
    </row>
    <row r="13702" spans="1:4">
      <c r="A13702" s="204"/>
      <c r="B13702" s="205"/>
      <c r="C13702" s="206"/>
      <c r="D13702" s="208"/>
    </row>
    <row r="13703" spans="1:4">
      <c r="A13703" s="204"/>
      <c r="B13703" s="205"/>
      <c r="C13703" s="206"/>
      <c r="D13703" s="208"/>
    </row>
    <row r="13704" spans="1:4">
      <c r="A13704" s="204"/>
      <c r="B13704" s="205"/>
      <c r="C13704" s="206"/>
      <c r="D13704" s="208"/>
    </row>
    <row r="13705" spans="1:4">
      <c r="A13705" s="204"/>
      <c r="B13705" s="205"/>
      <c r="C13705" s="206"/>
      <c r="D13705" s="208"/>
    </row>
    <row r="13706" spans="1:4">
      <c r="A13706" s="204"/>
      <c r="B13706" s="205"/>
      <c r="C13706" s="206"/>
      <c r="D13706" s="208"/>
    </row>
    <row r="13707" spans="1:4">
      <c r="A13707" s="204"/>
      <c r="B13707" s="205"/>
      <c r="C13707" s="206"/>
      <c r="D13707" s="208"/>
    </row>
    <row r="13708" spans="1:4">
      <c r="A13708" s="204"/>
      <c r="B13708" s="205"/>
      <c r="C13708" s="206"/>
      <c r="D13708" s="208"/>
    </row>
    <row r="13709" spans="1:4">
      <c r="A13709" s="204"/>
      <c r="B13709" s="205"/>
      <c r="C13709" s="206"/>
      <c r="D13709" s="208"/>
    </row>
    <row r="13710" spans="1:4">
      <c r="A13710" s="204"/>
      <c r="B13710" s="205"/>
      <c r="C13710" s="206"/>
      <c r="D13710" s="208"/>
    </row>
    <row r="13711" spans="1:4">
      <c r="A13711" s="204"/>
      <c r="B13711" s="205"/>
      <c r="C13711" s="206"/>
      <c r="D13711" s="208"/>
    </row>
    <row r="13712" spans="1:4">
      <c r="A13712" s="204"/>
      <c r="B13712" s="205"/>
      <c r="C13712" s="206"/>
      <c r="D13712" s="208"/>
    </row>
    <row r="13713" spans="1:4">
      <c r="A13713" s="204"/>
      <c r="B13713" s="205"/>
      <c r="C13713" s="206"/>
      <c r="D13713" s="208"/>
    </row>
    <row r="13714" spans="1:4">
      <c r="A13714" s="204"/>
      <c r="B13714" s="205"/>
      <c r="C13714" s="206"/>
      <c r="D13714" s="208"/>
    </row>
    <row r="13715" spans="1:4">
      <c r="A13715" s="204"/>
      <c r="B13715" s="205"/>
      <c r="C13715" s="206"/>
      <c r="D13715" s="208"/>
    </row>
    <row r="13716" spans="1:4">
      <c r="A13716" s="204"/>
      <c r="B13716" s="205"/>
      <c r="C13716" s="206"/>
      <c r="D13716" s="208"/>
    </row>
    <row r="13717" spans="1:4">
      <c r="A13717" s="204"/>
      <c r="B13717" s="205"/>
      <c r="C13717" s="206"/>
      <c r="D13717" s="208"/>
    </row>
    <row r="13718" spans="1:4">
      <c r="A13718" s="204"/>
      <c r="B13718" s="205"/>
      <c r="C13718" s="206"/>
      <c r="D13718" s="208"/>
    </row>
    <row r="13719" spans="1:4">
      <c r="A13719" s="204"/>
      <c r="B13719" s="205"/>
      <c r="C13719" s="206"/>
      <c r="D13719" s="208"/>
    </row>
    <row r="13720" spans="1:4">
      <c r="A13720" s="204"/>
      <c r="B13720" s="205"/>
      <c r="C13720" s="206"/>
      <c r="D13720" s="208"/>
    </row>
    <row r="13721" spans="1:4">
      <c r="A13721" s="204"/>
      <c r="B13721" s="205"/>
      <c r="C13721" s="206"/>
      <c r="D13721" s="208"/>
    </row>
    <row r="13722" spans="1:4">
      <c r="A13722" s="204"/>
      <c r="B13722" s="205"/>
      <c r="C13722" s="206"/>
      <c r="D13722" s="208"/>
    </row>
    <row r="13723" spans="1:4">
      <c r="A13723" s="204"/>
      <c r="B13723" s="205"/>
      <c r="C13723" s="206"/>
      <c r="D13723" s="208"/>
    </row>
    <row r="13724" spans="1:4">
      <c r="A13724" s="204"/>
      <c r="B13724" s="205"/>
      <c r="C13724" s="206"/>
      <c r="D13724" s="208"/>
    </row>
    <row r="13725" spans="1:4">
      <c r="A13725" s="204"/>
      <c r="B13725" s="205"/>
      <c r="C13725" s="206"/>
      <c r="D13725" s="208"/>
    </row>
    <row r="13726" spans="1:4">
      <c r="A13726" s="204"/>
      <c r="B13726" s="205"/>
      <c r="C13726" s="206"/>
      <c r="D13726" s="208"/>
    </row>
    <row r="13727" spans="1:4">
      <c r="A13727" s="204"/>
      <c r="B13727" s="205"/>
      <c r="C13727" s="206"/>
      <c r="D13727" s="208"/>
    </row>
    <row r="13728" spans="1:4">
      <c r="A13728" s="204"/>
      <c r="B13728" s="205"/>
      <c r="C13728" s="206"/>
      <c r="D13728" s="208"/>
    </row>
    <row r="13729" spans="1:4">
      <c r="A13729" s="204"/>
      <c r="B13729" s="205"/>
      <c r="C13729" s="206"/>
      <c r="D13729" s="208"/>
    </row>
    <row r="13730" spans="1:4">
      <c r="A13730" s="204"/>
      <c r="B13730" s="205"/>
      <c r="C13730" s="206"/>
      <c r="D13730" s="208"/>
    </row>
    <row r="13731" spans="1:4">
      <c r="A13731" s="204"/>
      <c r="B13731" s="205"/>
      <c r="C13731" s="206"/>
      <c r="D13731" s="208"/>
    </row>
    <row r="13732" spans="1:4">
      <c r="A13732" s="204"/>
      <c r="B13732" s="205"/>
      <c r="C13732" s="206"/>
      <c r="D13732" s="208"/>
    </row>
    <row r="13733" spans="1:4">
      <c r="A13733" s="204"/>
      <c r="B13733" s="205"/>
      <c r="C13733" s="206"/>
      <c r="D13733" s="208"/>
    </row>
    <row r="13734" spans="1:4">
      <c r="A13734" s="204"/>
      <c r="B13734" s="205"/>
      <c r="C13734" s="206"/>
      <c r="D13734" s="208"/>
    </row>
    <row r="13735" spans="1:4">
      <c r="A13735" s="204"/>
      <c r="B13735" s="205"/>
      <c r="C13735" s="206"/>
      <c r="D13735" s="208"/>
    </row>
    <row r="13736" spans="1:4">
      <c r="A13736" s="204"/>
      <c r="B13736" s="205"/>
      <c r="C13736" s="206"/>
      <c r="D13736" s="208"/>
    </row>
    <row r="13737" spans="1:4">
      <c r="A13737" s="204"/>
      <c r="B13737" s="205"/>
      <c r="C13737" s="206"/>
      <c r="D13737" s="208"/>
    </row>
    <row r="13738" spans="1:4">
      <c r="A13738" s="204"/>
      <c r="B13738" s="205"/>
      <c r="C13738" s="206"/>
      <c r="D13738" s="208"/>
    </row>
    <row r="13739" spans="1:4">
      <c r="A13739" s="204"/>
      <c r="B13739" s="205"/>
      <c r="C13739" s="206"/>
      <c r="D13739" s="208"/>
    </row>
    <row r="13740" spans="1:4">
      <c r="A13740" s="204"/>
      <c r="B13740" s="205"/>
      <c r="C13740" s="206"/>
      <c r="D13740" s="208"/>
    </row>
    <row r="13741" spans="1:4">
      <c r="A13741" s="204"/>
      <c r="B13741" s="205"/>
      <c r="C13741" s="206"/>
      <c r="D13741" s="208"/>
    </row>
    <row r="13742" spans="1:4">
      <c r="A13742" s="204"/>
      <c r="B13742" s="205"/>
      <c r="C13742" s="206"/>
      <c r="D13742" s="208"/>
    </row>
    <row r="13743" spans="1:4">
      <c r="A13743" s="204"/>
      <c r="B13743" s="205"/>
      <c r="C13743" s="206"/>
      <c r="D13743" s="208"/>
    </row>
    <row r="13744" spans="1:4">
      <c r="A13744" s="204"/>
      <c r="B13744" s="205"/>
      <c r="C13744" s="206"/>
      <c r="D13744" s="208"/>
    </row>
    <row r="13745" spans="1:4">
      <c r="A13745" s="204"/>
      <c r="B13745" s="205"/>
      <c r="C13745" s="206"/>
      <c r="D13745" s="208"/>
    </row>
    <row r="13746" spans="1:4">
      <c r="A13746" s="204"/>
      <c r="B13746" s="205"/>
      <c r="C13746" s="206"/>
      <c r="D13746" s="207"/>
    </row>
    <row r="13747" spans="1:4">
      <c r="A13747" s="204"/>
      <c r="B13747" s="205"/>
      <c r="C13747" s="206"/>
      <c r="D13747" s="207"/>
    </row>
    <row r="13748" spans="1:4">
      <c r="A13748" s="204"/>
      <c r="B13748" s="205"/>
      <c r="C13748" s="206"/>
      <c r="D13748" s="208"/>
    </row>
    <row r="13749" spans="1:4">
      <c r="A13749" s="204"/>
      <c r="B13749" s="205"/>
      <c r="C13749" s="206"/>
      <c r="D13749" s="208"/>
    </row>
    <row r="13750" spans="1:4">
      <c r="A13750" s="204"/>
      <c r="B13750" s="205"/>
      <c r="C13750" s="206"/>
      <c r="D13750" s="208"/>
    </row>
    <row r="13751" spans="1:4">
      <c r="A13751" s="204"/>
      <c r="B13751" s="205"/>
      <c r="C13751" s="206"/>
      <c r="D13751" s="208"/>
    </row>
    <row r="13752" spans="1:4">
      <c r="A13752" s="204"/>
      <c r="B13752" s="205"/>
      <c r="C13752" s="206"/>
      <c r="D13752" s="208"/>
    </row>
    <row r="13753" spans="1:4">
      <c r="A13753" s="204"/>
      <c r="B13753" s="205"/>
      <c r="C13753" s="206"/>
      <c r="D13753" s="208"/>
    </row>
    <row r="13754" spans="1:4">
      <c r="A13754" s="204"/>
      <c r="B13754" s="205"/>
      <c r="C13754" s="206"/>
      <c r="D13754" s="208"/>
    </row>
    <row r="13755" spans="1:4">
      <c r="A13755" s="204"/>
      <c r="B13755" s="205"/>
      <c r="C13755" s="206"/>
      <c r="D13755" s="208"/>
    </row>
    <row r="13756" spans="1:4">
      <c r="A13756" s="204"/>
      <c r="B13756" s="205"/>
      <c r="C13756" s="206"/>
      <c r="D13756" s="208"/>
    </row>
    <row r="13757" spans="1:4">
      <c r="A13757" s="204"/>
      <c r="B13757" s="205"/>
      <c r="C13757" s="206"/>
      <c r="D13757" s="208"/>
    </row>
    <row r="13758" spans="1:4">
      <c r="A13758" s="204"/>
      <c r="B13758" s="205"/>
      <c r="C13758" s="206"/>
      <c r="D13758" s="208"/>
    </row>
    <row r="13759" spans="1:4">
      <c r="A13759" s="204"/>
      <c r="B13759" s="205"/>
      <c r="C13759" s="206"/>
      <c r="D13759" s="208"/>
    </row>
    <row r="13760" spans="1:4">
      <c r="A13760" s="204"/>
      <c r="B13760" s="205"/>
      <c r="C13760" s="206"/>
      <c r="D13760" s="208"/>
    </row>
    <row r="13761" spans="1:4">
      <c r="A13761" s="204"/>
      <c r="B13761" s="205"/>
      <c r="C13761" s="206"/>
      <c r="D13761" s="208"/>
    </row>
    <row r="13762" spans="1:4">
      <c r="A13762" s="204"/>
      <c r="B13762" s="205"/>
      <c r="C13762" s="206"/>
      <c r="D13762" s="208"/>
    </row>
    <row r="13763" spans="1:4">
      <c r="A13763" s="204"/>
      <c r="B13763" s="205"/>
      <c r="C13763" s="206"/>
      <c r="D13763" s="208"/>
    </row>
    <row r="13764" spans="1:4">
      <c r="A13764" s="204"/>
      <c r="B13764" s="205"/>
      <c r="C13764" s="206"/>
      <c r="D13764" s="208"/>
    </row>
    <row r="13765" spans="1:4">
      <c r="A13765" s="204"/>
      <c r="B13765" s="205"/>
      <c r="C13765" s="206"/>
      <c r="D13765" s="208"/>
    </row>
    <row r="13766" spans="1:4">
      <c r="A13766" s="204"/>
      <c r="B13766" s="205"/>
      <c r="C13766" s="206"/>
      <c r="D13766" s="208"/>
    </row>
    <row r="13767" spans="1:4">
      <c r="A13767" s="204"/>
      <c r="B13767" s="205"/>
      <c r="C13767" s="206"/>
      <c r="D13767" s="208"/>
    </row>
    <row r="13768" spans="1:4">
      <c r="A13768" s="204"/>
      <c r="B13768" s="205"/>
      <c r="C13768" s="206"/>
      <c r="D13768" s="208"/>
    </row>
    <row r="13769" spans="1:4">
      <c r="A13769" s="204"/>
      <c r="B13769" s="205"/>
      <c r="C13769" s="206"/>
      <c r="D13769" s="208"/>
    </row>
    <row r="13770" spans="1:4">
      <c r="A13770" s="204"/>
      <c r="B13770" s="205"/>
      <c r="C13770" s="206"/>
      <c r="D13770" s="208"/>
    </row>
    <row r="13771" spans="1:4">
      <c r="A13771" s="204"/>
      <c r="B13771" s="205"/>
      <c r="C13771" s="206"/>
      <c r="D13771" s="208"/>
    </row>
    <row r="13772" spans="1:4">
      <c r="A13772" s="204"/>
      <c r="B13772" s="205"/>
      <c r="C13772" s="206"/>
      <c r="D13772" s="208"/>
    </row>
    <row r="13773" spans="1:4">
      <c r="A13773" s="204"/>
      <c r="B13773" s="205"/>
      <c r="C13773" s="206"/>
      <c r="D13773" s="208"/>
    </row>
    <row r="13774" spans="1:4">
      <c r="A13774" s="204"/>
      <c r="B13774" s="205"/>
      <c r="C13774" s="206"/>
      <c r="D13774" s="208"/>
    </row>
    <row r="13775" spans="1:4">
      <c r="A13775" s="204"/>
      <c r="B13775" s="205"/>
      <c r="C13775" s="206"/>
      <c r="D13775" s="208"/>
    </row>
    <row r="13776" spans="1:4">
      <c r="A13776" s="204"/>
      <c r="B13776" s="205"/>
      <c r="C13776" s="206"/>
      <c r="D13776" s="208"/>
    </row>
    <row r="13777" spans="1:4">
      <c r="A13777" s="204"/>
      <c r="B13777" s="205"/>
      <c r="C13777" s="206"/>
      <c r="D13777" s="208"/>
    </row>
    <row r="13778" spans="1:4">
      <c r="A13778" s="204"/>
      <c r="B13778" s="205"/>
      <c r="C13778" s="206"/>
      <c r="D13778" s="207"/>
    </row>
    <row r="13779" spans="1:4">
      <c r="A13779" s="204"/>
      <c r="B13779" s="205"/>
      <c r="C13779" s="206"/>
      <c r="D13779" s="208"/>
    </row>
    <row r="13780" spans="1:4">
      <c r="A13780" s="204"/>
      <c r="B13780" s="205"/>
      <c r="C13780" s="206"/>
      <c r="D13780" s="208"/>
    </row>
    <row r="13781" spans="1:4">
      <c r="A13781" s="204"/>
      <c r="B13781" s="205"/>
      <c r="C13781" s="206"/>
      <c r="D13781" s="208"/>
    </row>
    <row r="13782" spans="1:4">
      <c r="A13782" s="204"/>
      <c r="B13782" s="205"/>
      <c r="C13782" s="206"/>
      <c r="D13782" s="208"/>
    </row>
    <row r="13783" spans="1:4">
      <c r="A13783" s="204"/>
      <c r="B13783" s="205"/>
      <c r="C13783" s="206"/>
      <c r="D13783" s="208"/>
    </row>
    <row r="13784" spans="1:4">
      <c r="A13784" s="204"/>
      <c r="B13784" s="205"/>
      <c r="C13784" s="206"/>
      <c r="D13784" s="208"/>
    </row>
    <row r="13785" spans="1:4">
      <c r="A13785" s="204"/>
      <c r="B13785" s="205"/>
      <c r="C13785" s="206"/>
      <c r="D13785" s="208"/>
    </row>
    <row r="13786" spans="1:4">
      <c r="A13786" s="204"/>
      <c r="B13786" s="205"/>
      <c r="C13786" s="206"/>
      <c r="D13786" s="208"/>
    </row>
    <row r="13787" spans="1:4">
      <c r="A13787" s="204"/>
      <c r="B13787" s="205"/>
      <c r="C13787" s="206"/>
      <c r="D13787" s="208"/>
    </row>
    <row r="13788" spans="1:4">
      <c r="A13788" s="204"/>
      <c r="B13788" s="205"/>
      <c r="C13788" s="206"/>
      <c r="D13788" s="208"/>
    </row>
    <row r="13789" spans="1:4">
      <c r="A13789" s="204"/>
      <c r="B13789" s="205"/>
      <c r="C13789" s="206"/>
      <c r="D13789" s="207"/>
    </row>
    <row r="13790" spans="1:4">
      <c r="A13790" s="204"/>
      <c r="B13790" s="205"/>
      <c r="C13790" s="206"/>
      <c r="D13790" s="208"/>
    </row>
    <row r="13791" spans="1:4">
      <c r="A13791" s="204"/>
      <c r="B13791" s="205"/>
      <c r="C13791" s="206"/>
      <c r="D13791" s="208"/>
    </row>
    <row r="13792" spans="1:4">
      <c r="A13792" s="204"/>
      <c r="B13792" s="205"/>
      <c r="C13792" s="206"/>
      <c r="D13792" s="208"/>
    </row>
    <row r="13793" spans="1:4">
      <c r="A13793" s="204"/>
      <c r="B13793" s="205"/>
      <c r="C13793" s="206"/>
      <c r="D13793" s="207"/>
    </row>
    <row r="13794" spans="1:4">
      <c r="A13794" s="204"/>
      <c r="B13794" s="205"/>
      <c r="C13794" s="206"/>
      <c r="D13794" s="208"/>
    </row>
    <row r="13795" spans="1:4">
      <c r="A13795" s="204"/>
      <c r="B13795" s="205"/>
      <c r="C13795" s="206"/>
      <c r="D13795" s="208"/>
    </row>
    <row r="13796" spans="1:4">
      <c r="A13796" s="204"/>
      <c r="B13796" s="205"/>
      <c r="C13796" s="206"/>
      <c r="D13796" s="208"/>
    </row>
    <row r="13797" spans="1:4">
      <c r="A13797" s="204"/>
      <c r="B13797" s="205"/>
      <c r="C13797" s="206"/>
      <c r="D13797" s="208"/>
    </row>
    <row r="13798" spans="1:4">
      <c r="A13798" s="204"/>
      <c r="B13798" s="205"/>
      <c r="C13798" s="206"/>
      <c r="D13798" s="208"/>
    </row>
    <row r="13799" spans="1:4">
      <c r="A13799" s="204"/>
      <c r="B13799" s="205"/>
      <c r="C13799" s="206"/>
      <c r="D13799" s="208"/>
    </row>
    <row r="13800" spans="1:4">
      <c r="A13800" s="204"/>
      <c r="B13800" s="205"/>
      <c r="C13800" s="206"/>
      <c r="D13800" s="208"/>
    </row>
    <row r="13801" spans="1:4">
      <c r="A13801" s="204"/>
      <c r="B13801" s="205"/>
      <c r="C13801" s="206"/>
      <c r="D13801" s="208"/>
    </row>
    <row r="13802" spans="1:4">
      <c r="A13802" s="204"/>
      <c r="B13802" s="205"/>
      <c r="C13802" s="206"/>
      <c r="D13802" s="208"/>
    </row>
    <row r="13803" spans="1:4">
      <c r="A13803" s="204"/>
      <c r="B13803" s="205"/>
      <c r="C13803" s="206"/>
      <c r="D13803" s="208"/>
    </row>
    <row r="13804" spans="1:4">
      <c r="A13804" s="204"/>
      <c r="B13804" s="205"/>
      <c r="C13804" s="206"/>
      <c r="D13804" s="208"/>
    </row>
    <row r="13805" spans="1:4">
      <c r="A13805" s="204"/>
      <c r="B13805" s="205"/>
      <c r="C13805" s="206"/>
      <c r="D13805" s="208"/>
    </row>
    <row r="13806" spans="1:4">
      <c r="A13806" s="204"/>
      <c r="B13806" s="205"/>
      <c r="C13806" s="206"/>
      <c r="D13806" s="208"/>
    </row>
    <row r="13807" spans="1:4">
      <c r="A13807" s="204"/>
      <c r="B13807" s="205"/>
      <c r="C13807" s="206"/>
      <c r="D13807" s="208"/>
    </row>
    <row r="13808" spans="1:4">
      <c r="A13808" s="204"/>
      <c r="B13808" s="205"/>
      <c r="C13808" s="206"/>
      <c r="D13808" s="208"/>
    </row>
    <row r="13809" spans="1:4">
      <c r="A13809" s="204"/>
      <c r="B13809" s="205"/>
      <c r="C13809" s="206"/>
      <c r="D13809" s="207"/>
    </row>
    <row r="13810" spans="1:4">
      <c r="A13810" s="204"/>
      <c r="B13810" s="205"/>
      <c r="C13810" s="206"/>
      <c r="D13810" s="208"/>
    </row>
    <row r="13811" spans="1:4">
      <c r="A13811" s="204"/>
      <c r="B13811" s="205"/>
      <c r="C13811" s="206"/>
      <c r="D13811" s="207"/>
    </row>
    <row r="13812" spans="1:4">
      <c r="A13812" s="204"/>
      <c r="B13812" s="205"/>
      <c r="C13812" s="206"/>
      <c r="D13812" s="208"/>
    </row>
    <row r="13813" spans="1:4">
      <c r="A13813" s="204"/>
      <c r="B13813" s="205"/>
      <c r="C13813" s="206"/>
      <c r="D13813" s="208"/>
    </row>
    <row r="13814" spans="1:4">
      <c r="A13814" s="204"/>
      <c r="B13814" s="205"/>
      <c r="C13814" s="206"/>
      <c r="D13814" s="208"/>
    </row>
    <row r="13815" spans="1:4">
      <c r="A13815" s="204"/>
      <c r="B13815" s="205"/>
      <c r="C13815" s="206"/>
      <c r="D13815" s="208"/>
    </row>
    <row r="13816" spans="1:4">
      <c r="A13816" s="204"/>
      <c r="B13816" s="205"/>
      <c r="C13816" s="206"/>
      <c r="D13816" s="208"/>
    </row>
    <row r="13817" spans="1:4">
      <c r="A13817" s="204"/>
      <c r="B13817" s="205"/>
      <c r="C13817" s="206"/>
      <c r="D13817" s="208"/>
    </row>
    <row r="13818" spans="1:4">
      <c r="A13818" s="204"/>
      <c r="B13818" s="205"/>
      <c r="C13818" s="206"/>
      <c r="D13818" s="208"/>
    </row>
    <row r="13819" spans="1:4">
      <c r="A13819" s="204"/>
      <c r="B13819" s="205"/>
      <c r="C13819" s="206"/>
      <c r="D13819" s="208"/>
    </row>
    <row r="13820" spans="1:4">
      <c r="A13820" s="204"/>
      <c r="B13820" s="205"/>
      <c r="C13820" s="206"/>
      <c r="D13820" s="208"/>
    </row>
    <row r="13821" spans="1:4">
      <c r="A13821" s="204"/>
      <c r="B13821" s="205"/>
      <c r="C13821" s="206"/>
      <c r="D13821" s="208"/>
    </row>
    <row r="13822" spans="1:4">
      <c r="A13822" s="204"/>
      <c r="B13822" s="205"/>
      <c r="C13822" s="206"/>
      <c r="D13822" s="208"/>
    </row>
    <row r="13823" spans="1:4">
      <c r="A13823" s="204"/>
      <c r="B13823" s="205"/>
      <c r="C13823" s="206"/>
      <c r="D13823" s="208"/>
    </row>
    <row r="13824" spans="1:4">
      <c r="A13824" s="204"/>
      <c r="B13824" s="205"/>
      <c r="C13824" s="206"/>
      <c r="D13824" s="208"/>
    </row>
    <row r="13825" spans="1:4">
      <c r="A13825" s="204"/>
      <c r="B13825" s="205"/>
      <c r="C13825" s="206"/>
      <c r="D13825" s="208"/>
    </row>
    <row r="13826" spans="1:4">
      <c r="A13826" s="204"/>
      <c r="B13826" s="205"/>
      <c r="C13826" s="206"/>
      <c r="D13826" s="208"/>
    </row>
    <row r="13827" spans="1:4">
      <c r="A13827" s="204"/>
      <c r="B13827" s="205"/>
      <c r="C13827" s="206"/>
      <c r="D13827" s="208"/>
    </row>
    <row r="13828" spans="1:4">
      <c r="A13828" s="204"/>
      <c r="B13828" s="205"/>
      <c r="C13828" s="206"/>
      <c r="D13828" s="208"/>
    </row>
    <row r="13829" spans="1:4">
      <c r="A13829" s="204"/>
      <c r="B13829" s="205"/>
      <c r="C13829" s="206"/>
      <c r="D13829" s="208"/>
    </row>
    <row r="13830" spans="1:4">
      <c r="A13830" s="204"/>
      <c r="B13830" s="205"/>
      <c r="C13830" s="206"/>
      <c r="D13830" s="208"/>
    </row>
    <row r="13831" spans="1:4">
      <c r="A13831" s="204"/>
      <c r="B13831" s="205"/>
      <c r="C13831" s="206"/>
      <c r="D13831" s="208"/>
    </row>
    <row r="13832" spans="1:4">
      <c r="A13832" s="204"/>
      <c r="B13832" s="205"/>
      <c r="C13832" s="206"/>
      <c r="D13832" s="208"/>
    </row>
    <row r="13833" spans="1:4">
      <c r="A13833" s="204"/>
      <c r="B13833" s="205"/>
      <c r="C13833" s="206"/>
      <c r="D13833" s="208"/>
    </row>
    <row r="13834" spans="1:4">
      <c r="A13834" s="204"/>
      <c r="B13834" s="205"/>
      <c r="C13834" s="206"/>
      <c r="D13834" s="208"/>
    </row>
    <row r="13835" spans="1:4">
      <c r="A13835" s="204"/>
      <c r="B13835" s="205"/>
      <c r="C13835" s="206"/>
      <c r="D13835" s="208"/>
    </row>
    <row r="13836" spans="1:4">
      <c r="A13836" s="204"/>
      <c r="B13836" s="205"/>
      <c r="C13836" s="206"/>
      <c r="D13836" s="208"/>
    </row>
    <row r="13837" spans="1:4">
      <c r="A13837" s="204"/>
      <c r="B13837" s="205"/>
      <c r="C13837" s="206"/>
      <c r="D13837" s="208"/>
    </row>
    <row r="13838" spans="1:4">
      <c r="A13838" s="204"/>
      <c r="B13838" s="205"/>
      <c r="C13838" s="206"/>
      <c r="D13838" s="208"/>
    </row>
    <row r="13839" spans="1:4">
      <c r="A13839" s="204"/>
      <c r="B13839" s="205"/>
      <c r="C13839" s="206"/>
      <c r="D13839" s="208"/>
    </row>
    <row r="13840" spans="1:4">
      <c r="A13840" s="204"/>
      <c r="B13840" s="205"/>
      <c r="C13840" s="206"/>
      <c r="D13840" s="208"/>
    </row>
    <row r="13841" spans="1:4">
      <c r="A13841" s="204"/>
      <c r="B13841" s="205"/>
      <c r="C13841" s="206"/>
      <c r="D13841" s="208"/>
    </row>
    <row r="13842" spans="1:4">
      <c r="A13842" s="204"/>
      <c r="B13842" s="205"/>
      <c r="C13842" s="206"/>
      <c r="D13842" s="208"/>
    </row>
    <row r="13843" spans="1:4">
      <c r="A13843" s="204"/>
      <c r="B13843" s="205"/>
      <c r="C13843" s="206"/>
      <c r="D13843" s="208"/>
    </row>
    <row r="13844" spans="1:4">
      <c r="A13844" s="204"/>
      <c r="B13844" s="205"/>
      <c r="C13844" s="206"/>
      <c r="D13844" s="208"/>
    </row>
    <row r="13845" spans="1:4">
      <c r="A13845" s="204"/>
      <c r="B13845" s="205"/>
      <c r="C13845" s="206"/>
      <c r="D13845" s="208"/>
    </row>
    <row r="13846" spans="1:4">
      <c r="A13846" s="204"/>
      <c r="B13846" s="205"/>
      <c r="C13846" s="206"/>
      <c r="D13846" s="208"/>
    </row>
    <row r="13847" spans="1:4">
      <c r="A13847" s="204"/>
      <c r="B13847" s="205"/>
      <c r="C13847" s="206"/>
      <c r="D13847" s="208"/>
    </row>
    <row r="13848" spans="1:4">
      <c r="A13848" s="204"/>
      <c r="B13848" s="205"/>
      <c r="C13848" s="206"/>
      <c r="D13848" s="208"/>
    </row>
    <row r="13849" spans="1:4">
      <c r="A13849" s="204"/>
      <c r="B13849" s="205"/>
      <c r="C13849" s="206"/>
      <c r="D13849" s="208"/>
    </row>
    <row r="13850" spans="1:4">
      <c r="A13850" s="204"/>
      <c r="B13850" s="205"/>
      <c r="C13850" s="206"/>
      <c r="D13850" s="208"/>
    </row>
    <row r="13851" spans="1:4">
      <c r="A13851" s="204"/>
      <c r="B13851" s="205"/>
      <c r="C13851" s="206"/>
      <c r="D13851" s="208"/>
    </row>
    <row r="13852" spans="1:4">
      <c r="A13852" s="204"/>
      <c r="B13852" s="205"/>
      <c r="C13852" s="206"/>
      <c r="D13852" s="208"/>
    </row>
    <row r="13853" spans="1:4">
      <c r="A13853" s="204"/>
      <c r="B13853" s="205"/>
      <c r="C13853" s="206"/>
      <c r="D13853" s="208"/>
    </row>
    <row r="13854" spans="1:4">
      <c r="A13854" s="204"/>
      <c r="B13854" s="205"/>
      <c r="C13854" s="206"/>
      <c r="D13854" s="208"/>
    </row>
    <row r="13855" spans="1:4">
      <c r="A13855" s="204"/>
      <c r="B13855" s="205"/>
      <c r="C13855" s="206"/>
      <c r="D13855" s="208"/>
    </row>
    <row r="13856" spans="1:4">
      <c r="A13856" s="204"/>
      <c r="B13856" s="205"/>
      <c r="C13856" s="206"/>
      <c r="D13856" s="208"/>
    </row>
    <row r="13857" spans="1:4">
      <c r="A13857" s="204"/>
      <c r="B13857" s="205"/>
      <c r="C13857" s="206"/>
      <c r="D13857" s="208"/>
    </row>
    <row r="13858" spans="1:4">
      <c r="A13858" s="204"/>
      <c r="B13858" s="205"/>
      <c r="C13858" s="206"/>
      <c r="D13858" s="208"/>
    </row>
    <row r="13859" spans="1:4">
      <c r="A13859" s="204"/>
      <c r="B13859" s="205"/>
      <c r="C13859" s="206"/>
      <c r="D13859" s="208"/>
    </row>
    <row r="13860" spans="1:4">
      <c r="A13860" s="204"/>
      <c r="B13860" s="205"/>
      <c r="C13860" s="206"/>
      <c r="D13860" s="208"/>
    </row>
    <row r="13861" spans="1:4">
      <c r="A13861" s="204"/>
      <c r="B13861" s="205"/>
      <c r="C13861" s="206"/>
      <c r="D13861" s="208"/>
    </row>
    <row r="13862" spans="1:4">
      <c r="A13862" s="204"/>
      <c r="B13862" s="205"/>
      <c r="C13862" s="206"/>
      <c r="D13862" s="208"/>
    </row>
    <row r="13863" spans="1:4">
      <c r="A13863" s="204"/>
      <c r="B13863" s="205"/>
      <c r="C13863" s="206"/>
      <c r="D13863" s="208"/>
    </row>
    <row r="13864" spans="1:4">
      <c r="A13864" s="204"/>
      <c r="B13864" s="205"/>
      <c r="C13864" s="206"/>
      <c r="D13864" s="207"/>
    </row>
    <row r="13865" spans="1:4">
      <c r="A13865" s="204"/>
      <c r="B13865" s="205"/>
      <c r="C13865" s="206"/>
      <c r="D13865" s="207"/>
    </row>
    <row r="13866" spans="1:4">
      <c r="A13866" s="204"/>
      <c r="B13866" s="205"/>
      <c r="C13866" s="206"/>
      <c r="D13866" s="207"/>
    </row>
    <row r="13867" spans="1:4">
      <c r="A13867" s="204"/>
      <c r="B13867" s="205"/>
      <c r="C13867" s="206"/>
      <c r="D13867" s="208"/>
    </row>
    <row r="13868" spans="1:4">
      <c r="A13868" s="204"/>
      <c r="B13868" s="205"/>
      <c r="C13868" s="206"/>
      <c r="D13868" s="207"/>
    </row>
    <row r="13869" spans="1:4">
      <c r="A13869" s="204"/>
      <c r="B13869" s="205"/>
      <c r="C13869" s="206"/>
      <c r="D13869" s="207"/>
    </row>
    <row r="13870" spans="1:4">
      <c r="A13870" s="204"/>
      <c r="B13870" s="205"/>
      <c r="C13870" s="206"/>
      <c r="D13870" s="207"/>
    </row>
    <row r="13871" spans="1:4">
      <c r="A13871" s="204"/>
      <c r="B13871" s="205"/>
      <c r="C13871" s="206"/>
      <c r="D13871" s="207"/>
    </row>
    <row r="13872" spans="1:4">
      <c r="A13872" s="204"/>
      <c r="B13872" s="205"/>
      <c r="C13872" s="206"/>
      <c r="D13872" s="207"/>
    </row>
    <row r="13873" spans="1:4">
      <c r="A13873" s="204"/>
      <c r="B13873" s="205"/>
      <c r="C13873" s="206"/>
      <c r="D13873" s="208"/>
    </row>
    <row r="13874" spans="1:4">
      <c r="A13874" s="204"/>
      <c r="B13874" s="205"/>
      <c r="C13874" s="206"/>
      <c r="D13874" s="207"/>
    </row>
    <row r="13875" spans="1:4">
      <c r="A13875" s="204"/>
      <c r="B13875" s="205"/>
      <c r="C13875" s="206"/>
      <c r="D13875" s="208"/>
    </row>
    <row r="13876" spans="1:4">
      <c r="A13876" s="204"/>
      <c r="B13876" s="205"/>
      <c r="C13876" s="206"/>
      <c r="D13876" s="208"/>
    </row>
    <row r="13877" spans="1:4">
      <c r="A13877" s="204"/>
      <c r="B13877" s="205"/>
      <c r="C13877" s="206"/>
      <c r="D13877" s="208"/>
    </row>
    <row r="13878" spans="1:4">
      <c r="A13878" s="204"/>
      <c r="B13878" s="205"/>
      <c r="C13878" s="206"/>
      <c r="D13878" s="208"/>
    </row>
    <row r="13879" spans="1:4">
      <c r="A13879" s="204"/>
      <c r="B13879" s="205"/>
      <c r="C13879" s="206"/>
      <c r="D13879" s="208"/>
    </row>
    <row r="13880" spans="1:4">
      <c r="A13880" s="204"/>
      <c r="B13880" s="205"/>
      <c r="C13880" s="206"/>
      <c r="D13880" s="208"/>
    </row>
    <row r="13881" spans="1:4">
      <c r="A13881" s="204"/>
      <c r="B13881" s="205"/>
      <c r="C13881" s="206"/>
      <c r="D13881" s="208"/>
    </row>
    <row r="13882" spans="1:4">
      <c r="A13882" s="204"/>
      <c r="B13882" s="205"/>
      <c r="C13882" s="206"/>
      <c r="D13882" s="208"/>
    </row>
    <row r="13883" spans="1:4">
      <c r="A13883" s="204"/>
      <c r="B13883" s="205"/>
      <c r="C13883" s="206"/>
      <c r="D13883" s="208"/>
    </row>
    <row r="13884" spans="1:4">
      <c r="A13884" s="204"/>
      <c r="B13884" s="205"/>
      <c r="C13884" s="206"/>
      <c r="D13884" s="207"/>
    </row>
    <row r="13885" spans="1:4">
      <c r="A13885" s="204"/>
      <c r="B13885" s="205"/>
      <c r="C13885" s="206"/>
      <c r="D13885" s="208"/>
    </row>
    <row r="13886" spans="1:4">
      <c r="A13886" s="204"/>
      <c r="B13886" s="205"/>
      <c r="C13886" s="206"/>
      <c r="D13886" s="207"/>
    </row>
    <row r="13887" spans="1:4">
      <c r="A13887" s="204"/>
      <c r="B13887" s="205"/>
      <c r="C13887" s="206"/>
      <c r="D13887" s="208"/>
    </row>
    <row r="13888" spans="1:4">
      <c r="A13888" s="204"/>
      <c r="B13888" s="205"/>
      <c r="C13888" s="206"/>
      <c r="D13888" s="208"/>
    </row>
    <row r="13889" spans="1:4">
      <c r="A13889" s="204"/>
      <c r="B13889" s="205"/>
      <c r="C13889" s="206"/>
      <c r="D13889" s="208"/>
    </row>
    <row r="13890" spans="1:4">
      <c r="A13890" s="204"/>
      <c r="B13890" s="205"/>
      <c r="C13890" s="206"/>
      <c r="D13890" s="208"/>
    </row>
    <row r="13891" spans="1:4">
      <c r="A13891" s="204"/>
      <c r="B13891" s="205"/>
      <c r="C13891" s="206"/>
      <c r="D13891" s="208"/>
    </row>
    <row r="13892" spans="1:4">
      <c r="A13892" s="204"/>
      <c r="B13892" s="205"/>
      <c r="C13892" s="206"/>
      <c r="D13892" s="208"/>
    </row>
    <row r="13893" spans="1:4">
      <c r="A13893" s="204"/>
      <c r="B13893" s="205"/>
      <c r="C13893" s="206"/>
      <c r="D13893" s="208"/>
    </row>
    <row r="13894" spans="1:4">
      <c r="A13894" s="204"/>
      <c r="B13894" s="205"/>
      <c r="C13894" s="206"/>
      <c r="D13894" s="207"/>
    </row>
    <row r="13895" spans="1:4">
      <c r="A13895" s="204"/>
      <c r="B13895" s="205"/>
      <c r="C13895" s="206"/>
      <c r="D13895" s="208"/>
    </row>
    <row r="13896" spans="1:4">
      <c r="A13896" s="204"/>
      <c r="B13896" s="205"/>
      <c r="C13896" s="206"/>
      <c r="D13896" s="207"/>
    </row>
    <row r="13897" spans="1:4">
      <c r="A13897" s="204"/>
      <c r="B13897" s="205"/>
      <c r="C13897" s="206"/>
      <c r="D13897" s="208"/>
    </row>
    <row r="13898" spans="1:4">
      <c r="A13898" s="204"/>
      <c r="B13898" s="205"/>
      <c r="C13898" s="206"/>
      <c r="D13898" s="207"/>
    </row>
    <row r="13899" spans="1:4">
      <c r="A13899" s="204"/>
      <c r="B13899" s="205"/>
      <c r="C13899" s="206"/>
      <c r="D13899" s="208"/>
    </row>
    <row r="13900" spans="1:4">
      <c r="A13900" s="204"/>
      <c r="B13900" s="205"/>
      <c r="C13900" s="206"/>
      <c r="D13900" s="207"/>
    </row>
    <row r="13901" spans="1:4">
      <c r="A13901" s="204"/>
      <c r="B13901" s="205"/>
      <c r="C13901" s="206"/>
      <c r="D13901" s="208"/>
    </row>
    <row r="13902" spans="1:4">
      <c r="A13902" s="204"/>
      <c r="B13902" s="205"/>
      <c r="C13902" s="206"/>
      <c r="D13902" s="207"/>
    </row>
    <row r="13903" spans="1:4">
      <c r="A13903" s="204"/>
      <c r="B13903" s="205"/>
      <c r="C13903" s="206"/>
      <c r="D13903" s="208"/>
    </row>
    <row r="13904" spans="1:4">
      <c r="A13904" s="204"/>
      <c r="B13904" s="205"/>
      <c r="C13904" s="206"/>
      <c r="D13904" s="207"/>
    </row>
    <row r="13905" spans="1:4">
      <c r="A13905" s="204"/>
      <c r="B13905" s="205"/>
      <c r="C13905" s="206"/>
      <c r="D13905" s="208"/>
    </row>
    <row r="13906" spans="1:4">
      <c r="A13906" s="204"/>
      <c r="B13906" s="205"/>
      <c r="C13906" s="206"/>
      <c r="D13906" s="207"/>
    </row>
    <row r="13907" spans="1:4">
      <c r="A13907" s="204"/>
      <c r="B13907" s="205"/>
      <c r="C13907" s="206"/>
      <c r="D13907" s="208"/>
    </row>
    <row r="13908" spans="1:4">
      <c r="A13908" s="204"/>
      <c r="B13908" s="205"/>
      <c r="C13908" s="206"/>
      <c r="D13908" s="207"/>
    </row>
    <row r="13909" spans="1:4">
      <c r="A13909" s="204"/>
      <c r="B13909" s="205"/>
      <c r="C13909" s="206"/>
      <c r="D13909" s="208"/>
    </row>
    <row r="13910" spans="1:4">
      <c r="A13910" s="204"/>
      <c r="B13910" s="205"/>
      <c r="C13910" s="206"/>
      <c r="D13910" s="207"/>
    </row>
    <row r="13911" spans="1:4">
      <c r="A13911" s="204"/>
      <c r="B13911" s="205"/>
      <c r="C13911" s="206"/>
      <c r="D13911" s="207"/>
    </row>
    <row r="13912" spans="1:4">
      <c r="A13912" s="204"/>
      <c r="B13912" s="205"/>
      <c r="C13912" s="206"/>
      <c r="D13912" s="207"/>
    </row>
    <row r="13913" spans="1:4">
      <c r="A13913" s="204"/>
      <c r="B13913" s="205"/>
      <c r="C13913" s="206"/>
      <c r="D13913" s="208"/>
    </row>
    <row r="13914" spans="1:4">
      <c r="A13914" s="204"/>
      <c r="B13914" s="205"/>
      <c r="C13914" s="206"/>
      <c r="D13914" s="208"/>
    </row>
    <row r="13915" spans="1:4">
      <c r="A13915" s="204"/>
      <c r="B13915" s="205"/>
      <c r="C13915" s="206"/>
      <c r="D13915" s="207"/>
    </row>
    <row r="13916" spans="1:4">
      <c r="A13916" s="204"/>
      <c r="B13916" s="205"/>
      <c r="C13916" s="206"/>
      <c r="D13916" s="207"/>
    </row>
    <row r="13917" spans="1:4">
      <c r="A13917" s="204"/>
      <c r="B13917" s="205"/>
      <c r="C13917" s="206"/>
      <c r="D13917" s="207"/>
    </row>
    <row r="13918" spans="1:4">
      <c r="A13918" s="204"/>
      <c r="B13918" s="205"/>
      <c r="C13918" s="206"/>
      <c r="D13918" s="207"/>
    </row>
    <row r="13919" spans="1:4">
      <c r="A13919" s="204"/>
      <c r="B13919" s="205"/>
      <c r="C13919" s="206"/>
      <c r="D13919" s="207"/>
    </row>
    <row r="13920" spans="1:4">
      <c r="A13920" s="204"/>
      <c r="B13920" s="205"/>
      <c r="C13920" s="206"/>
      <c r="D13920" s="207"/>
    </row>
    <row r="13921" spans="1:4">
      <c r="A13921" s="204"/>
      <c r="B13921" s="205"/>
      <c r="C13921" s="206"/>
      <c r="D13921" s="207"/>
    </row>
    <row r="13922" spans="1:4">
      <c r="A13922" s="204"/>
      <c r="B13922" s="205"/>
      <c r="C13922" s="206"/>
      <c r="D13922" s="207"/>
    </row>
    <row r="13923" spans="1:4">
      <c r="A13923" s="204"/>
      <c r="B13923" s="205"/>
      <c r="C13923" s="206"/>
      <c r="D13923" s="207"/>
    </row>
    <row r="13924" spans="1:4">
      <c r="A13924" s="204"/>
      <c r="B13924" s="205"/>
      <c r="C13924" s="206"/>
      <c r="D13924" s="208"/>
    </row>
    <row r="13925" spans="1:4">
      <c r="A13925" s="204"/>
      <c r="B13925" s="205"/>
      <c r="C13925" s="206"/>
      <c r="D13925" s="208"/>
    </row>
    <row r="13926" spans="1:4">
      <c r="A13926" s="204"/>
      <c r="B13926" s="205"/>
      <c r="C13926" s="206"/>
      <c r="D13926" s="208"/>
    </row>
    <row r="13927" spans="1:4">
      <c r="A13927" s="204"/>
      <c r="B13927" s="205"/>
      <c r="C13927" s="206"/>
      <c r="D13927" s="208"/>
    </row>
    <row r="13928" spans="1:4">
      <c r="A13928" s="204"/>
      <c r="B13928" s="205"/>
      <c r="C13928" s="206"/>
      <c r="D13928" s="208"/>
    </row>
    <row r="13929" spans="1:4">
      <c r="A13929" s="204"/>
      <c r="B13929" s="205"/>
      <c r="C13929" s="206"/>
      <c r="D13929" s="208"/>
    </row>
    <row r="13930" spans="1:4">
      <c r="A13930" s="204"/>
      <c r="B13930" s="205"/>
      <c r="C13930" s="206"/>
      <c r="D13930" s="208"/>
    </row>
    <row r="13931" spans="1:4">
      <c r="A13931" s="204"/>
      <c r="B13931" s="205"/>
      <c r="C13931" s="206"/>
      <c r="D13931" s="208"/>
    </row>
    <row r="13932" spans="1:4">
      <c r="A13932" s="204"/>
      <c r="B13932" s="205"/>
      <c r="C13932" s="206"/>
      <c r="D13932" s="208"/>
    </row>
    <row r="13933" spans="1:4">
      <c r="A13933" s="204"/>
      <c r="B13933" s="205"/>
      <c r="C13933" s="206"/>
      <c r="D13933" s="208"/>
    </row>
    <row r="13934" spans="1:4">
      <c r="A13934" s="204"/>
      <c r="B13934" s="205"/>
      <c r="C13934" s="206"/>
      <c r="D13934" s="208"/>
    </row>
    <row r="13935" spans="1:4">
      <c r="A13935" s="204"/>
      <c r="B13935" s="205"/>
      <c r="C13935" s="206"/>
      <c r="D13935" s="208"/>
    </row>
    <row r="13936" spans="1:4">
      <c r="A13936" s="204"/>
      <c r="B13936" s="205"/>
      <c r="C13936" s="206"/>
      <c r="D13936" s="208"/>
    </row>
    <row r="13937" spans="1:4">
      <c r="A13937" s="204"/>
      <c r="B13937" s="205"/>
      <c r="C13937" s="206"/>
      <c r="D13937" s="208"/>
    </row>
    <row r="13938" spans="1:4">
      <c r="A13938" s="204"/>
      <c r="B13938" s="205"/>
      <c r="C13938" s="206"/>
      <c r="D13938" s="208"/>
    </row>
    <row r="13939" spans="1:4">
      <c r="A13939" s="204"/>
      <c r="B13939" s="205"/>
      <c r="C13939" s="206"/>
      <c r="D13939" s="208"/>
    </row>
    <row r="13940" spans="1:4">
      <c r="A13940" s="204"/>
      <c r="B13940" s="205"/>
      <c r="C13940" s="206"/>
      <c r="D13940" s="208"/>
    </row>
    <row r="13941" spans="1:4">
      <c r="A13941" s="204"/>
      <c r="B13941" s="205"/>
      <c r="C13941" s="206"/>
      <c r="D13941" s="208"/>
    </row>
    <row r="13942" spans="1:4">
      <c r="A13942" s="204"/>
      <c r="B13942" s="205"/>
      <c r="C13942" s="206"/>
      <c r="D13942" s="207"/>
    </row>
    <row r="13943" spans="1:4">
      <c r="A13943" s="204"/>
      <c r="B13943" s="205"/>
      <c r="C13943" s="206"/>
      <c r="D13943" s="207"/>
    </row>
    <row r="13944" spans="1:4">
      <c r="A13944" s="204"/>
      <c r="B13944" s="205"/>
      <c r="C13944" s="206"/>
      <c r="D13944" s="208"/>
    </row>
    <row r="13945" spans="1:4">
      <c r="A13945" s="204"/>
      <c r="B13945" s="205"/>
      <c r="C13945" s="206"/>
      <c r="D13945" s="208"/>
    </row>
    <row r="13946" spans="1:4">
      <c r="A13946" s="204"/>
      <c r="B13946" s="205"/>
      <c r="C13946" s="206"/>
      <c r="D13946" s="208"/>
    </row>
    <row r="13947" spans="1:4">
      <c r="A13947" s="204"/>
      <c r="B13947" s="205"/>
      <c r="C13947" s="206"/>
      <c r="D13947" s="208"/>
    </row>
    <row r="13948" spans="1:4">
      <c r="A13948" s="204"/>
      <c r="B13948" s="205"/>
      <c r="C13948" s="206"/>
      <c r="D13948" s="208"/>
    </row>
    <row r="13949" spans="1:4">
      <c r="A13949" s="204"/>
      <c r="B13949" s="205"/>
      <c r="C13949" s="206"/>
      <c r="D13949" s="208"/>
    </row>
    <row r="13950" spans="1:4">
      <c r="A13950" s="204"/>
      <c r="B13950" s="205"/>
      <c r="C13950" s="206"/>
      <c r="D13950" s="208"/>
    </row>
    <row r="13951" spans="1:4">
      <c r="A13951" s="204"/>
      <c r="B13951" s="205"/>
      <c r="C13951" s="206"/>
      <c r="D13951" s="208"/>
    </row>
    <row r="13952" spans="1:4">
      <c r="A13952" s="204"/>
      <c r="B13952" s="205"/>
      <c r="C13952" s="206"/>
      <c r="D13952" s="208"/>
    </row>
    <row r="13953" spans="1:4">
      <c r="A13953" s="204"/>
      <c r="B13953" s="205"/>
      <c r="C13953" s="206"/>
      <c r="D13953" s="208"/>
    </row>
    <row r="13954" spans="1:4">
      <c r="A13954" s="204"/>
      <c r="B13954" s="205"/>
      <c r="C13954" s="206"/>
      <c r="D13954" s="208"/>
    </row>
    <row r="13955" spans="1:4">
      <c r="A13955" s="204"/>
      <c r="B13955" s="205"/>
      <c r="C13955" s="206"/>
      <c r="D13955" s="208"/>
    </row>
    <row r="13956" spans="1:4">
      <c r="A13956" s="204"/>
      <c r="B13956" s="205"/>
      <c r="C13956" s="206"/>
      <c r="D13956" s="208"/>
    </row>
    <row r="13957" spans="1:4">
      <c r="A13957" s="204"/>
      <c r="B13957" s="205"/>
      <c r="C13957" s="206"/>
      <c r="D13957" s="208"/>
    </row>
    <row r="13958" spans="1:4">
      <c r="A13958" s="204"/>
      <c r="B13958" s="205"/>
      <c r="C13958" s="206"/>
      <c r="D13958" s="208"/>
    </row>
    <row r="13959" spans="1:4">
      <c r="A13959" s="204"/>
      <c r="B13959" s="205"/>
      <c r="C13959" s="206"/>
      <c r="D13959" s="208"/>
    </row>
    <row r="13960" spans="1:4">
      <c r="A13960" s="204"/>
      <c r="B13960" s="205"/>
      <c r="C13960" s="206"/>
      <c r="D13960" s="208"/>
    </row>
    <row r="13961" spans="1:4">
      <c r="A13961" s="204"/>
      <c r="B13961" s="205"/>
      <c r="C13961" s="206"/>
      <c r="D13961" s="207"/>
    </row>
    <row r="13962" spans="1:4">
      <c r="A13962" s="204"/>
      <c r="B13962" s="205"/>
      <c r="C13962" s="206"/>
      <c r="D13962" s="208"/>
    </row>
    <row r="13963" spans="1:4">
      <c r="A13963" s="204"/>
      <c r="B13963" s="205"/>
      <c r="C13963" s="206"/>
      <c r="D13963" s="208"/>
    </row>
    <row r="13964" spans="1:4">
      <c r="A13964" s="204"/>
      <c r="B13964" s="205"/>
      <c r="C13964" s="206"/>
      <c r="D13964" s="208"/>
    </row>
    <row r="13965" spans="1:4">
      <c r="A13965" s="204"/>
      <c r="B13965" s="205"/>
      <c r="C13965" s="206"/>
      <c r="D13965" s="208"/>
    </row>
    <row r="13966" spans="1:4">
      <c r="A13966" s="204"/>
      <c r="B13966" s="205"/>
      <c r="C13966" s="206"/>
      <c r="D13966" s="208"/>
    </row>
    <row r="13967" spans="1:4">
      <c r="A13967" s="204"/>
      <c r="B13967" s="205"/>
      <c r="C13967" s="206"/>
      <c r="D13967" s="208"/>
    </row>
    <row r="13968" spans="1:4">
      <c r="A13968" s="204"/>
      <c r="B13968" s="205"/>
      <c r="C13968" s="206"/>
      <c r="D13968" s="208"/>
    </row>
    <row r="13969" spans="1:4">
      <c r="A13969" s="204"/>
      <c r="B13969" s="205"/>
      <c r="C13969" s="206"/>
      <c r="D13969" s="208"/>
    </row>
    <row r="13970" spans="1:4">
      <c r="A13970" s="204"/>
      <c r="B13970" s="205"/>
      <c r="C13970" s="206"/>
      <c r="D13970" s="207"/>
    </row>
    <row r="13971" spans="1:4">
      <c r="A13971" s="204"/>
      <c r="B13971" s="205"/>
      <c r="C13971" s="206"/>
      <c r="D13971" s="208"/>
    </row>
    <row r="13972" spans="1:4">
      <c r="A13972" s="204"/>
      <c r="B13972" s="205"/>
      <c r="C13972" s="206"/>
      <c r="D13972" s="208"/>
    </row>
    <row r="13973" spans="1:4">
      <c r="A13973" s="204"/>
      <c r="B13973" s="205"/>
      <c r="C13973" s="206"/>
      <c r="D13973" s="208"/>
    </row>
    <row r="13974" spans="1:4">
      <c r="A13974" s="204"/>
      <c r="B13974" s="205"/>
      <c r="C13974" s="206"/>
      <c r="D13974" s="208"/>
    </row>
    <row r="13975" spans="1:4">
      <c r="A13975" s="204"/>
      <c r="B13975" s="205"/>
      <c r="C13975" s="206"/>
      <c r="D13975" s="208"/>
    </row>
    <row r="13976" spans="1:4">
      <c r="A13976" s="204"/>
      <c r="B13976" s="205"/>
      <c r="C13976" s="206"/>
      <c r="D13976" s="208"/>
    </row>
    <row r="13977" spans="1:4">
      <c r="A13977" s="204"/>
      <c r="B13977" s="205"/>
      <c r="C13977" s="206"/>
      <c r="D13977" s="208"/>
    </row>
    <row r="13978" spans="1:4">
      <c r="A13978" s="204"/>
      <c r="B13978" s="205"/>
      <c r="C13978" s="206"/>
      <c r="D13978" s="208"/>
    </row>
    <row r="13979" spans="1:4">
      <c r="A13979" s="204"/>
      <c r="B13979" s="205"/>
      <c r="C13979" s="206"/>
      <c r="D13979" s="208"/>
    </row>
    <row r="13980" spans="1:4">
      <c r="A13980" s="204"/>
      <c r="B13980" s="205"/>
      <c r="C13980" s="206"/>
      <c r="D13980" s="208"/>
    </row>
    <row r="13981" spans="1:4">
      <c r="A13981" s="204"/>
      <c r="B13981" s="205"/>
      <c r="C13981" s="206"/>
      <c r="D13981" s="208"/>
    </row>
    <row r="13982" spans="1:4">
      <c r="A13982" s="204"/>
      <c r="B13982" s="205"/>
      <c r="C13982" s="206"/>
      <c r="D13982" s="208"/>
    </row>
    <row r="13983" spans="1:4">
      <c r="A13983" s="204"/>
      <c r="B13983" s="205"/>
      <c r="C13983" s="206"/>
      <c r="D13983" s="208"/>
    </row>
    <row r="13984" spans="1:4">
      <c r="A13984" s="204"/>
      <c r="B13984" s="205"/>
      <c r="C13984" s="206"/>
      <c r="D13984" s="208"/>
    </row>
    <row r="13985" spans="1:4">
      <c r="A13985" s="204"/>
      <c r="B13985" s="205"/>
      <c r="C13985" s="206"/>
      <c r="D13985" s="208"/>
    </row>
    <row r="13986" spans="1:4">
      <c r="A13986" s="204"/>
      <c r="B13986" s="205"/>
      <c r="C13986" s="206"/>
      <c r="D13986" s="208"/>
    </row>
    <row r="13987" spans="1:4">
      <c r="A13987" s="204"/>
      <c r="B13987" s="205"/>
      <c r="C13987" s="206"/>
      <c r="D13987" s="208"/>
    </row>
    <row r="13988" spans="1:4">
      <c r="A13988" s="204"/>
      <c r="B13988" s="205"/>
      <c r="C13988" s="206"/>
      <c r="D13988" s="208"/>
    </row>
    <row r="13989" spans="1:4">
      <c r="A13989" s="204"/>
      <c r="B13989" s="205"/>
      <c r="C13989" s="206"/>
      <c r="D13989" s="208"/>
    </row>
    <row r="13990" spans="1:4">
      <c r="A13990" s="204"/>
      <c r="B13990" s="205"/>
      <c r="C13990" s="206"/>
      <c r="D13990" s="208"/>
    </row>
    <row r="13991" spans="1:4">
      <c r="A13991" s="204"/>
      <c r="B13991" s="205"/>
      <c r="C13991" s="206"/>
      <c r="D13991" s="208"/>
    </row>
    <row r="13992" spans="1:4">
      <c r="A13992" s="204"/>
      <c r="B13992" s="205"/>
      <c r="C13992" s="206"/>
      <c r="D13992" s="208"/>
    </row>
    <row r="13993" spans="1:4">
      <c r="A13993" s="204"/>
      <c r="B13993" s="205"/>
      <c r="C13993" s="206"/>
      <c r="D13993" s="208"/>
    </row>
    <row r="13994" spans="1:4">
      <c r="A13994" s="204"/>
      <c r="B13994" s="205"/>
      <c r="C13994" s="206"/>
      <c r="D13994" s="208"/>
    </row>
    <row r="13995" spans="1:4">
      <c r="A13995" s="204"/>
      <c r="B13995" s="205"/>
      <c r="C13995" s="206"/>
      <c r="D13995" s="208"/>
    </row>
    <row r="13996" spans="1:4">
      <c r="A13996" s="204"/>
      <c r="B13996" s="205"/>
      <c r="C13996" s="206"/>
      <c r="D13996" s="208"/>
    </row>
    <row r="13997" spans="1:4">
      <c r="A13997" s="204"/>
      <c r="B13997" s="205"/>
      <c r="C13997" s="206"/>
      <c r="D13997" s="208"/>
    </row>
    <row r="13998" spans="1:4">
      <c r="A13998" s="204"/>
      <c r="B13998" s="205"/>
      <c r="C13998" s="206"/>
      <c r="D13998" s="208"/>
    </row>
    <row r="13999" spans="1:4">
      <c r="A13999" s="204"/>
      <c r="B13999" s="205"/>
      <c r="C13999" s="206"/>
      <c r="D13999" s="208"/>
    </row>
    <row r="14000" spans="1:4">
      <c r="A14000" s="204"/>
      <c r="B14000" s="205"/>
      <c r="C14000" s="206"/>
      <c r="D14000" s="208"/>
    </row>
    <row r="14001" spans="1:4">
      <c r="A14001" s="204"/>
      <c r="B14001" s="205"/>
      <c r="C14001" s="206"/>
      <c r="D14001" s="208"/>
    </row>
    <row r="14002" spans="1:4">
      <c r="A14002" s="204"/>
      <c r="B14002" s="205"/>
      <c r="C14002" s="206"/>
      <c r="D14002" s="208"/>
    </row>
    <row r="14003" spans="1:4">
      <c r="A14003" s="204"/>
      <c r="B14003" s="205"/>
      <c r="C14003" s="206"/>
      <c r="D14003" s="208"/>
    </row>
    <row r="14004" spans="1:4">
      <c r="A14004" s="204"/>
      <c r="B14004" s="205"/>
      <c r="C14004" s="206"/>
      <c r="D14004" s="208"/>
    </row>
    <row r="14005" spans="1:4">
      <c r="A14005" s="204"/>
      <c r="B14005" s="205"/>
      <c r="C14005" s="206"/>
      <c r="D14005" s="208"/>
    </row>
    <row r="14006" spans="1:4">
      <c r="A14006" s="204"/>
      <c r="B14006" s="205"/>
      <c r="C14006" s="206"/>
      <c r="D14006" s="208"/>
    </row>
    <row r="14007" spans="1:4">
      <c r="A14007" s="204"/>
      <c r="B14007" s="205"/>
      <c r="C14007" s="206"/>
      <c r="D14007" s="208"/>
    </row>
    <row r="14008" spans="1:4">
      <c r="A14008" s="204"/>
      <c r="B14008" s="205"/>
      <c r="C14008" s="206"/>
      <c r="D14008" s="208"/>
    </row>
    <row r="14009" spans="1:4">
      <c r="A14009" s="204"/>
      <c r="B14009" s="205"/>
      <c r="C14009" s="206"/>
      <c r="D14009" s="208"/>
    </row>
    <row r="14010" spans="1:4">
      <c r="A14010" s="204"/>
      <c r="B14010" s="205"/>
      <c r="C14010" s="206"/>
      <c r="D14010" s="208"/>
    </row>
    <row r="14011" spans="1:4">
      <c r="A14011" s="204"/>
      <c r="B14011" s="205"/>
      <c r="C14011" s="206"/>
      <c r="D14011" s="208"/>
    </row>
    <row r="14012" spans="1:4">
      <c r="A14012" s="204"/>
      <c r="B14012" s="205"/>
      <c r="C14012" s="206"/>
      <c r="D14012" s="208"/>
    </row>
    <row r="14013" spans="1:4">
      <c r="A14013" s="204"/>
      <c r="B14013" s="205"/>
      <c r="C14013" s="206"/>
      <c r="D14013" s="208"/>
    </row>
    <row r="14014" spans="1:4">
      <c r="A14014" s="204"/>
      <c r="B14014" s="205"/>
      <c r="C14014" s="206"/>
      <c r="D14014" s="208"/>
    </row>
    <row r="14015" spans="1:4">
      <c r="A14015" s="204"/>
      <c r="B14015" s="205"/>
      <c r="C14015" s="206"/>
      <c r="D14015" s="208"/>
    </row>
    <row r="14016" spans="1:4">
      <c r="A14016" s="204"/>
      <c r="B14016" s="205"/>
      <c r="C14016" s="206"/>
      <c r="D14016" s="208"/>
    </row>
    <row r="14017" spans="1:4">
      <c r="A14017" s="204"/>
      <c r="B14017" s="205"/>
      <c r="C14017" s="206"/>
      <c r="D14017" s="208"/>
    </row>
    <row r="14018" spans="1:4">
      <c r="A14018" s="204"/>
      <c r="B14018" s="205"/>
      <c r="C14018" s="206"/>
      <c r="D14018" s="208"/>
    </row>
    <row r="14019" spans="1:4">
      <c r="A14019" s="204"/>
      <c r="B14019" s="205"/>
      <c r="C14019" s="206"/>
      <c r="D14019" s="208"/>
    </row>
    <row r="14020" spans="1:4">
      <c r="A14020" s="204"/>
      <c r="B14020" s="205"/>
      <c r="C14020" s="206"/>
      <c r="D14020" s="208"/>
    </row>
    <row r="14021" spans="1:4">
      <c r="A14021" s="204"/>
      <c r="B14021" s="205"/>
      <c r="C14021" s="206"/>
      <c r="D14021" s="208"/>
    </row>
    <row r="14022" spans="1:4">
      <c r="A14022" s="204"/>
      <c r="B14022" s="205"/>
      <c r="C14022" s="206"/>
      <c r="D14022" s="208"/>
    </row>
    <row r="14023" spans="1:4">
      <c r="A14023" s="204"/>
      <c r="B14023" s="205"/>
      <c r="C14023" s="206"/>
      <c r="D14023" s="208"/>
    </row>
    <row r="14024" spans="1:4">
      <c r="A14024" s="204"/>
      <c r="B14024" s="205"/>
      <c r="C14024" s="206"/>
      <c r="D14024" s="208"/>
    </row>
    <row r="14025" spans="1:4">
      <c r="A14025" s="204"/>
      <c r="B14025" s="205"/>
      <c r="C14025" s="206"/>
      <c r="D14025" s="208"/>
    </row>
    <row r="14026" spans="1:4">
      <c r="A14026" s="204"/>
      <c r="B14026" s="205"/>
      <c r="C14026" s="206"/>
      <c r="D14026" s="208"/>
    </row>
    <row r="14027" spans="1:4">
      <c r="A14027" s="204"/>
      <c r="B14027" s="205"/>
      <c r="C14027" s="206"/>
      <c r="D14027" s="208"/>
    </row>
    <row r="14028" spans="1:4">
      <c r="A14028" s="204"/>
      <c r="B14028" s="205"/>
      <c r="C14028" s="206"/>
      <c r="D14028" s="208"/>
    </row>
    <row r="14029" spans="1:4">
      <c r="A14029" s="204"/>
      <c r="B14029" s="205"/>
      <c r="C14029" s="206"/>
      <c r="D14029" s="208"/>
    </row>
    <row r="14030" spans="1:4">
      <c r="A14030" s="204"/>
      <c r="B14030" s="205"/>
      <c r="C14030" s="206"/>
      <c r="D14030" s="208"/>
    </row>
    <row r="14031" spans="1:4">
      <c r="A14031" s="204"/>
      <c r="B14031" s="205"/>
      <c r="C14031" s="206"/>
      <c r="D14031" s="208"/>
    </row>
    <row r="14032" spans="1:4">
      <c r="A14032" s="204"/>
      <c r="B14032" s="205"/>
      <c r="C14032" s="206"/>
      <c r="D14032" s="208"/>
    </row>
    <row r="14033" spans="1:4">
      <c r="A14033" s="204"/>
      <c r="B14033" s="205"/>
      <c r="C14033" s="206"/>
      <c r="D14033" s="208"/>
    </row>
    <row r="14034" spans="1:4">
      <c r="A14034" s="204"/>
      <c r="B14034" s="205"/>
      <c r="C14034" s="206"/>
      <c r="D14034" s="208"/>
    </row>
    <row r="14035" spans="1:4">
      <c r="A14035" s="204"/>
      <c r="B14035" s="205"/>
      <c r="C14035" s="206"/>
      <c r="D14035" s="208"/>
    </row>
    <row r="14036" spans="1:4">
      <c r="A14036" s="204"/>
      <c r="B14036" s="205"/>
      <c r="C14036" s="206"/>
      <c r="D14036" s="208"/>
    </row>
    <row r="14037" spans="1:4">
      <c r="A14037" s="204"/>
      <c r="B14037" s="205"/>
      <c r="C14037" s="206"/>
      <c r="D14037" s="208"/>
    </row>
    <row r="14038" spans="1:4">
      <c r="A14038" s="204"/>
      <c r="B14038" s="205"/>
      <c r="C14038" s="206"/>
      <c r="D14038" s="208"/>
    </row>
    <row r="14039" spans="1:4">
      <c r="A14039" s="204"/>
      <c r="B14039" s="205"/>
      <c r="C14039" s="206"/>
      <c r="D14039" s="208"/>
    </row>
    <row r="14040" spans="1:4">
      <c r="A14040" s="204"/>
      <c r="B14040" s="205"/>
      <c r="C14040" s="206"/>
      <c r="D14040" s="208"/>
    </row>
    <row r="14041" spans="1:4">
      <c r="A14041" s="204"/>
      <c r="B14041" s="205"/>
      <c r="C14041" s="206"/>
      <c r="D14041" s="208"/>
    </row>
    <row r="14042" spans="1:4">
      <c r="A14042" s="204"/>
      <c r="B14042" s="205"/>
      <c r="C14042" s="206"/>
      <c r="D14042" s="208"/>
    </row>
    <row r="14043" spans="1:4">
      <c r="A14043" s="204"/>
      <c r="B14043" s="205"/>
      <c r="C14043" s="206"/>
      <c r="D14043" s="208"/>
    </row>
    <row r="14044" spans="1:4">
      <c r="A14044" s="204"/>
      <c r="B14044" s="205"/>
      <c r="C14044" s="206"/>
      <c r="D14044" s="208"/>
    </row>
    <row r="14045" spans="1:4">
      <c r="A14045" s="204"/>
      <c r="B14045" s="205"/>
      <c r="C14045" s="206"/>
      <c r="D14045" s="208"/>
    </row>
    <row r="14046" spans="1:4">
      <c r="A14046" s="204"/>
      <c r="B14046" s="205"/>
      <c r="C14046" s="206"/>
      <c r="D14046" s="208"/>
    </row>
    <row r="14047" spans="1:4">
      <c r="A14047" s="204"/>
      <c r="B14047" s="205"/>
      <c r="C14047" s="206"/>
      <c r="D14047" s="207"/>
    </row>
    <row r="14048" spans="1:4">
      <c r="A14048" s="204"/>
      <c r="B14048" s="205"/>
      <c r="C14048" s="206"/>
      <c r="D14048" s="207"/>
    </row>
    <row r="14049" spans="1:4">
      <c r="A14049" s="204"/>
      <c r="B14049" s="205"/>
      <c r="C14049" s="206"/>
      <c r="D14049" s="208"/>
    </row>
    <row r="14050" spans="1:4">
      <c r="A14050" s="204"/>
      <c r="B14050" s="205"/>
      <c r="C14050" s="206"/>
      <c r="D14050" s="208"/>
    </row>
    <row r="14051" spans="1:4">
      <c r="A14051" s="204"/>
      <c r="B14051" s="205"/>
      <c r="C14051" s="206"/>
      <c r="D14051" s="208"/>
    </row>
    <row r="14052" spans="1:4">
      <c r="A14052" s="204"/>
      <c r="B14052" s="205"/>
      <c r="C14052" s="206"/>
      <c r="D14052" s="208"/>
    </row>
    <row r="14053" spans="1:4">
      <c r="A14053" s="204"/>
      <c r="B14053" s="205"/>
      <c r="C14053" s="206"/>
      <c r="D14053" s="208"/>
    </row>
    <row r="14054" spans="1:4">
      <c r="A14054" s="204"/>
      <c r="B14054" s="205"/>
      <c r="C14054" s="206"/>
      <c r="D14054" s="208"/>
    </row>
    <row r="14055" spans="1:4">
      <c r="A14055" s="204"/>
      <c r="B14055" s="205"/>
      <c r="C14055" s="206"/>
      <c r="D14055" s="208"/>
    </row>
    <row r="14056" spans="1:4">
      <c r="A14056" s="204"/>
      <c r="B14056" s="205"/>
      <c r="C14056" s="206"/>
      <c r="D14056" s="208"/>
    </row>
    <row r="14057" spans="1:4">
      <c r="A14057" s="204"/>
      <c r="B14057" s="205"/>
      <c r="C14057" s="206"/>
      <c r="D14057" s="208"/>
    </row>
    <row r="14058" spans="1:4">
      <c r="A14058" s="204"/>
      <c r="B14058" s="205"/>
      <c r="C14058" s="206"/>
      <c r="D14058" s="208"/>
    </row>
    <row r="14059" spans="1:4">
      <c r="A14059" s="204"/>
      <c r="B14059" s="205"/>
      <c r="C14059" s="206"/>
      <c r="D14059" s="208"/>
    </row>
    <row r="14060" spans="1:4">
      <c r="A14060" s="204"/>
      <c r="B14060" s="205"/>
      <c r="C14060" s="206"/>
      <c r="D14060" s="208"/>
    </row>
    <row r="14061" spans="1:4">
      <c r="A14061" s="204"/>
      <c r="B14061" s="205"/>
      <c r="C14061" s="206"/>
      <c r="D14061" s="208"/>
    </row>
    <row r="14062" spans="1:4">
      <c r="A14062" s="204"/>
      <c r="B14062" s="205"/>
      <c r="C14062" s="206"/>
      <c r="D14062" s="208"/>
    </row>
    <row r="14063" spans="1:4">
      <c r="A14063" s="204"/>
      <c r="B14063" s="205"/>
      <c r="C14063" s="206"/>
      <c r="D14063" s="208"/>
    </row>
    <row r="14064" spans="1:4">
      <c r="A14064" s="204"/>
      <c r="B14064" s="205"/>
      <c r="C14064" s="206"/>
      <c r="D14064" s="208"/>
    </row>
    <row r="14065" spans="1:4">
      <c r="A14065" s="204"/>
      <c r="B14065" s="205"/>
      <c r="C14065" s="206"/>
      <c r="D14065" s="208"/>
    </row>
    <row r="14066" spans="1:4">
      <c r="A14066" s="204"/>
      <c r="B14066" s="205"/>
      <c r="C14066" s="206"/>
      <c r="D14066" s="208"/>
    </row>
    <row r="14067" spans="1:4">
      <c r="A14067" s="204"/>
      <c r="B14067" s="205"/>
      <c r="C14067" s="206"/>
      <c r="D14067" s="208"/>
    </row>
    <row r="14068" spans="1:4">
      <c r="A14068" s="204"/>
      <c r="B14068" s="205"/>
      <c r="C14068" s="206"/>
      <c r="D14068" s="208"/>
    </row>
    <row r="14069" spans="1:4">
      <c r="A14069" s="204"/>
      <c r="B14069" s="205"/>
      <c r="C14069" s="206"/>
      <c r="D14069" s="208"/>
    </row>
    <row r="14070" spans="1:4">
      <c r="A14070" s="204"/>
      <c r="B14070" s="205"/>
      <c r="C14070" s="206"/>
      <c r="D14070" s="208"/>
    </row>
    <row r="14071" spans="1:4">
      <c r="A14071" s="204"/>
      <c r="B14071" s="205"/>
      <c r="C14071" s="206"/>
      <c r="D14071" s="208"/>
    </row>
    <row r="14072" spans="1:4">
      <c r="A14072" s="204"/>
      <c r="B14072" s="205"/>
      <c r="C14072" s="206"/>
      <c r="D14072" s="208"/>
    </row>
    <row r="14073" spans="1:4">
      <c r="A14073" s="204"/>
      <c r="B14073" s="205"/>
      <c r="C14073" s="206"/>
      <c r="D14073" s="208"/>
    </row>
    <row r="14074" spans="1:4">
      <c r="A14074" s="204"/>
      <c r="B14074" s="205"/>
      <c r="C14074" s="206"/>
      <c r="D14074" s="208"/>
    </row>
    <row r="14075" spans="1:4">
      <c r="A14075" s="204"/>
      <c r="B14075" s="205"/>
      <c r="C14075" s="206"/>
      <c r="D14075" s="208"/>
    </row>
    <row r="14076" spans="1:4">
      <c r="A14076" s="204"/>
      <c r="B14076" s="205"/>
      <c r="C14076" s="206"/>
      <c r="D14076" s="208"/>
    </row>
    <row r="14077" spans="1:4">
      <c r="A14077" s="204"/>
      <c r="B14077" s="205"/>
      <c r="C14077" s="206"/>
      <c r="D14077" s="208"/>
    </row>
    <row r="14078" spans="1:4">
      <c r="A14078" s="204"/>
      <c r="B14078" s="205"/>
      <c r="C14078" s="206"/>
      <c r="D14078" s="208"/>
    </row>
    <row r="14079" spans="1:4">
      <c r="A14079" s="204"/>
      <c r="B14079" s="205"/>
      <c r="C14079" s="206"/>
      <c r="D14079" s="208"/>
    </row>
    <row r="14080" spans="1:4">
      <c r="A14080" s="204"/>
      <c r="B14080" s="205"/>
      <c r="C14080" s="206"/>
      <c r="D14080" s="208"/>
    </row>
    <row r="14081" spans="1:4">
      <c r="A14081" s="204"/>
      <c r="B14081" s="205"/>
      <c r="C14081" s="206"/>
      <c r="D14081" s="208"/>
    </row>
    <row r="14082" spans="1:4">
      <c r="A14082" s="204"/>
      <c r="B14082" s="205"/>
      <c r="C14082" s="206"/>
      <c r="D14082" s="208"/>
    </row>
    <row r="14083" spans="1:4">
      <c r="A14083" s="204"/>
      <c r="B14083" s="205"/>
      <c r="C14083" s="206"/>
      <c r="D14083" s="208"/>
    </row>
    <row r="14084" spans="1:4">
      <c r="A14084" s="204"/>
      <c r="B14084" s="205"/>
      <c r="C14084" s="206"/>
      <c r="D14084" s="208"/>
    </row>
    <row r="14085" spans="1:4">
      <c r="A14085" s="204"/>
      <c r="B14085" s="205"/>
      <c r="C14085" s="206"/>
      <c r="D14085" s="208"/>
    </row>
    <row r="14086" spans="1:4">
      <c r="A14086" s="204"/>
      <c r="B14086" s="205"/>
      <c r="C14086" s="206"/>
      <c r="D14086" s="208"/>
    </row>
    <row r="14087" spans="1:4">
      <c r="A14087" s="204"/>
      <c r="B14087" s="205"/>
      <c r="C14087" s="206"/>
      <c r="D14087" s="208"/>
    </row>
    <row r="14088" spans="1:4">
      <c r="A14088" s="204"/>
      <c r="B14088" s="205"/>
      <c r="C14088" s="206"/>
      <c r="D14088" s="208"/>
    </row>
    <row r="14089" spans="1:4">
      <c r="A14089" s="204"/>
      <c r="B14089" s="205"/>
      <c r="C14089" s="206"/>
      <c r="D14089" s="208"/>
    </row>
    <row r="14090" spans="1:4">
      <c r="A14090" s="204"/>
      <c r="B14090" s="205"/>
      <c r="C14090" s="206"/>
      <c r="D14090" s="208"/>
    </row>
    <row r="14091" spans="1:4">
      <c r="A14091" s="204"/>
      <c r="B14091" s="205"/>
      <c r="C14091" s="206"/>
      <c r="D14091" s="208"/>
    </row>
    <row r="14092" spans="1:4">
      <c r="A14092" s="204"/>
      <c r="B14092" s="205"/>
      <c r="C14092" s="206"/>
      <c r="D14092" s="208"/>
    </row>
    <row r="14093" spans="1:4">
      <c r="A14093" s="204"/>
      <c r="B14093" s="205"/>
      <c r="C14093" s="206"/>
      <c r="D14093" s="208"/>
    </row>
    <row r="14094" spans="1:4">
      <c r="A14094" s="204"/>
      <c r="B14094" s="205"/>
      <c r="C14094" s="206"/>
      <c r="D14094" s="208"/>
    </row>
    <row r="14095" spans="1:4">
      <c r="A14095" s="204"/>
      <c r="B14095" s="205"/>
      <c r="C14095" s="206"/>
      <c r="D14095" s="208"/>
    </row>
    <row r="14096" spans="1:4">
      <c r="A14096" s="204"/>
      <c r="B14096" s="205"/>
      <c r="C14096" s="206"/>
      <c r="D14096" s="208"/>
    </row>
    <row r="14097" spans="1:4">
      <c r="A14097" s="204"/>
      <c r="B14097" s="205"/>
      <c r="C14097" s="206"/>
      <c r="D14097" s="208"/>
    </row>
    <row r="14098" spans="1:4">
      <c r="A14098" s="204"/>
      <c r="B14098" s="205"/>
      <c r="C14098" s="206"/>
      <c r="D14098" s="208"/>
    </row>
    <row r="14099" spans="1:4">
      <c r="A14099" s="204"/>
      <c r="B14099" s="205"/>
      <c r="C14099" s="206"/>
      <c r="D14099" s="208"/>
    </row>
    <row r="14100" spans="1:4">
      <c r="A14100" s="204"/>
      <c r="B14100" s="205"/>
      <c r="C14100" s="206"/>
      <c r="D14100" s="208"/>
    </row>
    <row r="14101" spans="1:4">
      <c r="A14101" s="204"/>
      <c r="B14101" s="205"/>
      <c r="C14101" s="206"/>
      <c r="D14101" s="208"/>
    </row>
    <row r="14102" spans="1:4">
      <c r="A14102" s="204"/>
      <c r="B14102" s="205"/>
      <c r="C14102" s="206"/>
      <c r="D14102" s="208"/>
    </row>
    <row r="14103" spans="1:4">
      <c r="A14103" s="204"/>
      <c r="B14103" s="205"/>
      <c r="C14103" s="206"/>
      <c r="D14103" s="208"/>
    </row>
    <row r="14104" spans="1:4">
      <c r="A14104" s="204"/>
      <c r="B14104" s="205"/>
      <c r="C14104" s="206"/>
      <c r="D14104" s="208"/>
    </row>
    <row r="14105" spans="1:4">
      <c r="A14105" s="204"/>
      <c r="B14105" s="205"/>
      <c r="C14105" s="206"/>
      <c r="D14105" s="208"/>
    </row>
    <row r="14106" spans="1:4">
      <c r="A14106" s="204"/>
      <c r="B14106" s="205"/>
      <c r="C14106" s="206"/>
      <c r="D14106" s="208"/>
    </row>
    <row r="14107" spans="1:4">
      <c r="A14107" s="204"/>
      <c r="B14107" s="205"/>
      <c r="C14107" s="206"/>
      <c r="D14107" s="208"/>
    </row>
    <row r="14108" spans="1:4">
      <c r="A14108" s="204"/>
      <c r="B14108" s="205"/>
      <c r="C14108" s="206"/>
      <c r="D14108" s="208"/>
    </row>
    <row r="14109" spans="1:4">
      <c r="A14109" s="204"/>
      <c r="B14109" s="205"/>
      <c r="C14109" s="206"/>
      <c r="D14109" s="208"/>
    </row>
    <row r="14110" spans="1:4">
      <c r="A14110" s="204"/>
      <c r="B14110" s="205"/>
      <c r="C14110" s="206"/>
      <c r="D14110" s="208"/>
    </row>
    <row r="14111" spans="1:4">
      <c r="A14111" s="204"/>
      <c r="B14111" s="205"/>
      <c r="C14111" s="206"/>
      <c r="D14111" s="208"/>
    </row>
    <row r="14112" spans="1:4">
      <c r="A14112" s="204"/>
      <c r="B14112" s="205"/>
      <c r="C14112" s="206"/>
      <c r="D14112" s="208"/>
    </row>
    <row r="14113" spans="1:4">
      <c r="A14113" s="204"/>
      <c r="B14113" s="205"/>
      <c r="C14113" s="206"/>
      <c r="D14113" s="208"/>
    </row>
    <row r="14114" spans="1:4">
      <c r="A14114" s="204"/>
      <c r="B14114" s="205"/>
      <c r="C14114" s="206"/>
      <c r="D14114" s="207"/>
    </row>
    <row r="14115" spans="1:4">
      <c r="A14115" s="204"/>
      <c r="B14115" s="205"/>
      <c r="C14115" s="206"/>
      <c r="D14115" s="207"/>
    </row>
    <row r="14116" spans="1:4">
      <c r="A14116" s="204"/>
      <c r="B14116" s="205"/>
      <c r="C14116" s="206"/>
      <c r="D14116" s="207"/>
    </row>
    <row r="14117" spans="1:4">
      <c r="A14117" s="204"/>
      <c r="B14117" s="205"/>
      <c r="C14117" s="206"/>
      <c r="D14117" s="207"/>
    </row>
    <row r="14118" spans="1:4">
      <c r="A14118" s="204"/>
      <c r="B14118" s="205"/>
      <c r="C14118" s="206"/>
      <c r="D14118" s="207"/>
    </row>
    <row r="14119" spans="1:4">
      <c r="A14119" s="204"/>
      <c r="B14119" s="205"/>
      <c r="C14119" s="206"/>
      <c r="D14119" s="207"/>
    </row>
    <row r="14120" spans="1:4">
      <c r="A14120" s="204"/>
      <c r="B14120" s="205"/>
      <c r="C14120" s="206"/>
      <c r="D14120" s="208"/>
    </row>
    <row r="14121" spans="1:4">
      <c r="A14121" s="204"/>
      <c r="B14121" s="205"/>
      <c r="C14121" s="206"/>
      <c r="D14121" s="208"/>
    </row>
    <row r="14122" spans="1:4">
      <c r="A14122" s="204"/>
      <c r="B14122" s="205"/>
      <c r="C14122" s="206"/>
      <c r="D14122" s="207"/>
    </row>
    <row r="14123" spans="1:4">
      <c r="A14123" s="204"/>
      <c r="B14123" s="205"/>
      <c r="C14123" s="206"/>
      <c r="D14123" s="208"/>
    </row>
    <row r="14124" spans="1:4">
      <c r="A14124" s="204"/>
      <c r="B14124" s="205"/>
      <c r="C14124" s="206"/>
      <c r="D14124" s="207"/>
    </row>
    <row r="14125" spans="1:4">
      <c r="A14125" s="204"/>
      <c r="B14125" s="205"/>
      <c r="C14125" s="206"/>
      <c r="D14125" s="207"/>
    </row>
    <row r="14126" spans="1:4">
      <c r="A14126" s="204"/>
      <c r="B14126" s="205"/>
      <c r="C14126" s="206"/>
      <c r="D14126" s="207"/>
    </row>
    <row r="14127" spans="1:4">
      <c r="A14127" s="204"/>
      <c r="B14127" s="205"/>
      <c r="C14127" s="206"/>
      <c r="D14127" s="207"/>
    </row>
    <row r="14128" spans="1:4">
      <c r="A14128" s="204"/>
      <c r="B14128" s="205"/>
      <c r="C14128" s="206"/>
      <c r="D14128" s="208"/>
    </row>
    <row r="14129" spans="1:4">
      <c r="A14129" s="204"/>
      <c r="B14129" s="205"/>
      <c r="C14129" s="206"/>
      <c r="D14129" s="208"/>
    </row>
    <row r="14130" spans="1:4">
      <c r="A14130" s="204"/>
      <c r="B14130" s="205"/>
      <c r="C14130" s="206"/>
      <c r="D14130" s="208"/>
    </row>
    <row r="14131" spans="1:4">
      <c r="A14131" s="204"/>
      <c r="B14131" s="205"/>
      <c r="C14131" s="206"/>
      <c r="D14131" s="208"/>
    </row>
    <row r="14132" spans="1:4">
      <c r="A14132" s="204"/>
      <c r="B14132" s="205"/>
      <c r="C14132" s="206"/>
      <c r="D14132" s="208"/>
    </row>
    <row r="14133" spans="1:4">
      <c r="A14133" s="204"/>
      <c r="B14133" s="205"/>
      <c r="C14133" s="206"/>
      <c r="D14133" s="208"/>
    </row>
    <row r="14134" spans="1:4">
      <c r="A14134" s="204"/>
      <c r="B14134" s="205"/>
      <c r="C14134" s="206"/>
      <c r="D14134" s="208"/>
    </row>
    <row r="14135" spans="1:4">
      <c r="A14135" s="204"/>
      <c r="B14135" s="205"/>
      <c r="C14135" s="206"/>
      <c r="D14135" s="208"/>
    </row>
    <row r="14136" spans="1:4">
      <c r="A14136" s="204"/>
      <c r="B14136" s="205"/>
      <c r="C14136" s="206"/>
      <c r="D14136" s="208"/>
    </row>
    <row r="14137" spans="1:4">
      <c r="A14137" s="204"/>
      <c r="B14137" s="205"/>
      <c r="C14137" s="206"/>
      <c r="D14137" s="208"/>
    </row>
    <row r="14138" spans="1:4">
      <c r="A14138" s="204"/>
      <c r="B14138" s="205"/>
      <c r="C14138" s="206"/>
      <c r="D14138" s="208"/>
    </row>
    <row r="14139" spans="1:4">
      <c r="A14139" s="204"/>
      <c r="B14139" s="205"/>
      <c r="C14139" s="206"/>
      <c r="D14139" s="208"/>
    </row>
    <row r="14140" spans="1:4">
      <c r="A14140" s="204"/>
      <c r="B14140" s="205"/>
      <c r="C14140" s="206"/>
      <c r="D14140" s="208"/>
    </row>
    <row r="14141" spans="1:4">
      <c r="A14141" s="204"/>
      <c r="B14141" s="205"/>
      <c r="C14141" s="206"/>
      <c r="D14141" s="208"/>
    </row>
    <row r="14142" spans="1:4">
      <c r="A14142" s="204"/>
      <c r="B14142" s="205"/>
      <c r="C14142" s="206"/>
      <c r="D14142" s="207"/>
    </row>
    <row r="14143" spans="1:4">
      <c r="A14143" s="204"/>
      <c r="B14143" s="205"/>
      <c r="C14143" s="206"/>
      <c r="D14143" s="207"/>
    </row>
    <row r="14144" spans="1:4">
      <c r="A14144" s="204"/>
      <c r="B14144" s="205"/>
      <c r="C14144" s="206"/>
      <c r="D14144" s="208"/>
    </row>
    <row r="14145" spans="1:4">
      <c r="A14145" s="204"/>
      <c r="B14145" s="205"/>
      <c r="C14145" s="206"/>
      <c r="D14145" s="208"/>
    </row>
    <row r="14146" spans="1:4">
      <c r="A14146" s="204"/>
      <c r="B14146" s="205"/>
      <c r="C14146" s="206"/>
      <c r="D14146" s="208"/>
    </row>
    <row r="14147" spans="1:4">
      <c r="A14147" s="204"/>
      <c r="B14147" s="205"/>
      <c r="C14147" s="206"/>
      <c r="D14147" s="208"/>
    </row>
    <row r="14148" spans="1:4">
      <c r="A14148" s="204"/>
      <c r="B14148" s="205"/>
      <c r="C14148" s="206"/>
      <c r="D14148" s="208"/>
    </row>
    <row r="14149" spans="1:4">
      <c r="A14149" s="204"/>
      <c r="B14149" s="205"/>
      <c r="C14149" s="206"/>
      <c r="D14149" s="208"/>
    </row>
    <row r="14150" spans="1:4">
      <c r="A14150" s="204"/>
      <c r="B14150" s="205"/>
      <c r="C14150" s="206"/>
      <c r="D14150" s="208"/>
    </row>
    <row r="14151" spans="1:4">
      <c r="A14151" s="204"/>
      <c r="B14151" s="205"/>
      <c r="C14151" s="206"/>
      <c r="D14151" s="208"/>
    </row>
    <row r="14152" spans="1:4">
      <c r="A14152" s="204"/>
      <c r="B14152" s="205"/>
      <c r="C14152" s="206"/>
      <c r="D14152" s="208"/>
    </row>
    <row r="14153" spans="1:4">
      <c r="A14153" s="204"/>
      <c r="B14153" s="205"/>
      <c r="C14153" s="206"/>
      <c r="D14153" s="208"/>
    </row>
    <row r="14154" spans="1:4">
      <c r="A14154" s="204"/>
      <c r="B14154" s="205"/>
      <c r="C14154" s="206"/>
      <c r="D14154" s="208"/>
    </row>
    <row r="14155" spans="1:4">
      <c r="A14155" s="204"/>
      <c r="B14155" s="205"/>
      <c r="C14155" s="206"/>
      <c r="D14155" s="208"/>
    </row>
    <row r="14156" spans="1:4">
      <c r="A14156" s="204"/>
      <c r="B14156" s="205"/>
      <c r="C14156" s="206"/>
      <c r="D14156" s="208"/>
    </row>
    <row r="14157" spans="1:4">
      <c r="A14157" s="204"/>
      <c r="B14157" s="205"/>
      <c r="C14157" s="206"/>
      <c r="D14157" s="208"/>
    </row>
    <row r="14158" spans="1:4">
      <c r="A14158" s="204"/>
      <c r="B14158" s="205"/>
      <c r="C14158" s="206"/>
      <c r="D14158" s="208"/>
    </row>
    <row r="14159" spans="1:4">
      <c r="A14159" s="204"/>
      <c r="B14159" s="205"/>
      <c r="C14159" s="206"/>
      <c r="D14159" s="208"/>
    </row>
    <row r="14160" spans="1:4">
      <c r="A14160" s="204"/>
      <c r="B14160" s="205"/>
      <c r="C14160" s="206"/>
      <c r="D14160" s="208"/>
    </row>
    <row r="14161" spans="1:4">
      <c r="A14161" s="204"/>
      <c r="B14161" s="205"/>
      <c r="C14161" s="206"/>
      <c r="D14161" s="208"/>
    </row>
    <row r="14162" spans="1:4">
      <c r="A14162" s="204"/>
      <c r="B14162" s="205"/>
      <c r="C14162" s="206"/>
      <c r="D14162" s="208"/>
    </row>
    <row r="14163" spans="1:4">
      <c r="A14163" s="204"/>
      <c r="B14163" s="205"/>
      <c r="C14163" s="206"/>
      <c r="D14163" s="208"/>
    </row>
    <row r="14164" spans="1:4">
      <c r="A14164" s="204"/>
      <c r="B14164" s="205"/>
      <c r="C14164" s="206"/>
      <c r="D14164" s="208"/>
    </row>
    <row r="14165" spans="1:4">
      <c r="A14165" s="204"/>
      <c r="B14165" s="205"/>
      <c r="C14165" s="206"/>
      <c r="D14165" s="208"/>
    </row>
    <row r="14166" spans="1:4">
      <c r="A14166" s="204"/>
      <c r="B14166" s="205"/>
      <c r="C14166" s="206"/>
      <c r="D14166" s="208"/>
    </row>
    <row r="14167" spans="1:4">
      <c r="A14167" s="204"/>
      <c r="B14167" s="205"/>
      <c r="C14167" s="206"/>
      <c r="D14167" s="208"/>
    </row>
    <row r="14168" spans="1:4">
      <c r="A14168" s="204"/>
      <c r="B14168" s="205"/>
      <c r="C14168" s="206"/>
      <c r="D14168" s="208"/>
    </row>
    <row r="14169" spans="1:4">
      <c r="A14169" s="204"/>
      <c r="B14169" s="205"/>
      <c r="C14169" s="206"/>
      <c r="D14169" s="208"/>
    </row>
    <row r="14170" spans="1:4">
      <c r="A14170" s="204"/>
      <c r="B14170" s="205"/>
      <c r="C14170" s="206"/>
      <c r="D14170" s="208"/>
    </row>
    <row r="14171" spans="1:4">
      <c r="A14171" s="204"/>
      <c r="B14171" s="205"/>
      <c r="C14171" s="206"/>
      <c r="D14171" s="208"/>
    </row>
    <row r="14172" spans="1:4">
      <c r="A14172" s="204"/>
      <c r="B14172" s="205"/>
      <c r="C14172" s="206"/>
      <c r="D14172" s="208"/>
    </row>
    <row r="14173" spans="1:4">
      <c r="A14173" s="204"/>
      <c r="B14173" s="205"/>
      <c r="C14173" s="206"/>
      <c r="D14173" s="208"/>
    </row>
    <row r="14174" spans="1:4">
      <c r="A14174" s="204"/>
      <c r="B14174" s="205"/>
      <c r="C14174" s="206"/>
      <c r="D14174" s="208"/>
    </row>
    <row r="14175" spans="1:4">
      <c r="A14175" s="204"/>
      <c r="B14175" s="205"/>
      <c r="C14175" s="206"/>
      <c r="D14175" s="208"/>
    </row>
    <row r="14176" spans="1:4">
      <c r="A14176" s="204"/>
      <c r="B14176" s="205"/>
      <c r="C14176" s="206"/>
      <c r="D14176" s="208"/>
    </row>
    <row r="14177" spans="1:4">
      <c r="A14177" s="204"/>
      <c r="B14177" s="205"/>
      <c r="C14177" s="206"/>
      <c r="D14177" s="207"/>
    </row>
    <row r="14178" spans="1:4">
      <c r="A14178" s="204"/>
      <c r="B14178" s="205"/>
      <c r="C14178" s="206"/>
      <c r="D14178" s="208"/>
    </row>
    <row r="14179" spans="1:4">
      <c r="A14179" s="204"/>
      <c r="B14179" s="205"/>
      <c r="C14179" s="206"/>
      <c r="D14179" s="207"/>
    </row>
    <row r="14180" spans="1:4">
      <c r="A14180" s="204"/>
      <c r="B14180" s="205"/>
      <c r="C14180" s="206"/>
      <c r="D14180" s="208"/>
    </row>
    <row r="14181" spans="1:4">
      <c r="A14181" s="204"/>
      <c r="B14181" s="205"/>
      <c r="C14181" s="206"/>
      <c r="D14181" s="208"/>
    </row>
    <row r="14182" spans="1:4">
      <c r="A14182" s="204"/>
      <c r="B14182" s="205"/>
      <c r="C14182" s="206"/>
      <c r="D14182" s="208"/>
    </row>
    <row r="14183" spans="1:4">
      <c r="A14183" s="204"/>
      <c r="B14183" s="205"/>
      <c r="C14183" s="206"/>
      <c r="D14183" s="208"/>
    </row>
    <row r="14184" spans="1:4">
      <c r="A14184" s="204"/>
      <c r="B14184" s="205"/>
      <c r="C14184" s="206"/>
      <c r="D14184" s="207"/>
    </row>
    <row r="14185" spans="1:4">
      <c r="A14185" s="204"/>
      <c r="B14185" s="205"/>
      <c r="C14185" s="206"/>
      <c r="D14185" s="207"/>
    </row>
    <row r="14186" spans="1:4">
      <c r="A14186" s="204"/>
      <c r="B14186" s="205"/>
      <c r="C14186" s="206"/>
      <c r="D14186" s="208"/>
    </row>
    <row r="14187" spans="1:4">
      <c r="A14187" s="204"/>
      <c r="B14187" s="205"/>
      <c r="C14187" s="206"/>
      <c r="D14187" s="208"/>
    </row>
    <row r="14188" spans="1:4">
      <c r="A14188" s="204"/>
      <c r="B14188" s="205"/>
      <c r="C14188" s="206"/>
      <c r="D14188" s="208"/>
    </row>
    <row r="14189" spans="1:4">
      <c r="A14189" s="204"/>
      <c r="B14189" s="205"/>
      <c r="C14189" s="206"/>
      <c r="D14189" s="208"/>
    </row>
    <row r="14190" spans="1:4">
      <c r="A14190" s="204"/>
      <c r="B14190" s="205"/>
      <c r="C14190" s="206"/>
      <c r="D14190" s="208"/>
    </row>
    <row r="14191" spans="1:4">
      <c r="A14191" s="204"/>
      <c r="B14191" s="205"/>
      <c r="C14191" s="206"/>
      <c r="D14191" s="208"/>
    </row>
    <row r="14192" spans="1:4">
      <c r="A14192" s="204"/>
      <c r="B14192" s="205"/>
      <c r="C14192" s="206"/>
      <c r="D14192" s="208"/>
    </row>
    <row r="14193" spans="1:4">
      <c r="A14193" s="204"/>
      <c r="B14193" s="205"/>
      <c r="C14193" s="206"/>
      <c r="D14193" s="208"/>
    </row>
    <row r="14194" spans="1:4">
      <c r="A14194" s="204"/>
      <c r="B14194" s="205"/>
      <c r="C14194" s="206"/>
      <c r="D14194" s="208"/>
    </row>
    <row r="14195" spans="1:4">
      <c r="A14195" s="204"/>
      <c r="B14195" s="205"/>
      <c r="C14195" s="206"/>
      <c r="D14195" s="208"/>
    </row>
    <row r="14196" spans="1:4">
      <c r="A14196" s="204"/>
      <c r="B14196" s="205"/>
      <c r="C14196" s="206"/>
      <c r="D14196" s="208"/>
    </row>
    <row r="14197" spans="1:4">
      <c r="A14197" s="204"/>
      <c r="B14197" s="205"/>
      <c r="C14197" s="206"/>
      <c r="D14197" s="208"/>
    </row>
    <row r="14198" spans="1:4">
      <c r="A14198" s="204"/>
      <c r="B14198" s="205"/>
      <c r="C14198" s="206"/>
      <c r="D14198" s="208"/>
    </row>
    <row r="14199" spans="1:4">
      <c r="A14199" s="204"/>
      <c r="B14199" s="205"/>
      <c r="C14199" s="206"/>
      <c r="D14199" s="208"/>
    </row>
    <row r="14200" spans="1:4">
      <c r="A14200" s="204"/>
      <c r="B14200" s="205"/>
      <c r="C14200" s="206"/>
      <c r="D14200" s="208"/>
    </row>
    <row r="14201" spans="1:4">
      <c r="A14201" s="204"/>
      <c r="B14201" s="205"/>
      <c r="C14201" s="206"/>
      <c r="D14201" s="208"/>
    </row>
    <row r="14202" spans="1:4">
      <c r="A14202" s="204"/>
      <c r="B14202" s="205"/>
      <c r="C14202" s="206"/>
      <c r="D14202" s="208"/>
    </row>
    <row r="14203" spans="1:4">
      <c r="A14203" s="204"/>
      <c r="B14203" s="205"/>
      <c r="C14203" s="206"/>
      <c r="D14203" s="208"/>
    </row>
    <row r="14204" spans="1:4">
      <c r="A14204" s="204"/>
      <c r="B14204" s="205"/>
      <c r="C14204" s="206"/>
      <c r="D14204" s="208"/>
    </row>
    <row r="14205" spans="1:4">
      <c r="A14205" s="204"/>
      <c r="B14205" s="205"/>
      <c r="C14205" s="206"/>
      <c r="D14205" s="208"/>
    </row>
    <row r="14206" spans="1:4">
      <c r="A14206" s="204"/>
      <c r="B14206" s="205"/>
      <c r="C14206" s="206"/>
      <c r="D14206" s="208"/>
    </row>
    <row r="14207" spans="1:4">
      <c r="A14207" s="204"/>
      <c r="B14207" s="205"/>
      <c r="C14207" s="206"/>
      <c r="D14207" s="208"/>
    </row>
    <row r="14208" spans="1:4">
      <c r="A14208" s="204"/>
      <c r="B14208" s="205"/>
      <c r="C14208" s="206"/>
      <c r="D14208" s="208"/>
    </row>
    <row r="14209" spans="1:4">
      <c r="A14209" s="204"/>
      <c r="B14209" s="205"/>
      <c r="C14209" s="206"/>
      <c r="D14209" s="208"/>
    </row>
    <row r="14210" spans="1:4">
      <c r="A14210" s="204"/>
      <c r="B14210" s="205"/>
      <c r="C14210" s="206"/>
      <c r="D14210" s="208"/>
    </row>
    <row r="14211" spans="1:4">
      <c r="A14211" s="204"/>
      <c r="B14211" s="205"/>
      <c r="C14211" s="206"/>
      <c r="D14211" s="208"/>
    </row>
    <row r="14212" spans="1:4">
      <c r="A14212" s="204"/>
      <c r="B14212" s="205"/>
      <c r="C14212" s="206"/>
      <c r="D14212" s="208"/>
    </row>
    <row r="14213" spans="1:4">
      <c r="A14213" s="204"/>
      <c r="B14213" s="205"/>
      <c r="C14213" s="206"/>
      <c r="D14213" s="208"/>
    </row>
    <row r="14214" spans="1:4">
      <c r="A14214" s="204"/>
      <c r="B14214" s="205"/>
      <c r="C14214" s="206"/>
      <c r="D14214" s="208"/>
    </row>
    <row r="14215" spans="1:4">
      <c r="A14215" s="204"/>
      <c r="B14215" s="205"/>
      <c r="C14215" s="206"/>
      <c r="D14215" s="207"/>
    </row>
    <row r="14216" spans="1:4">
      <c r="A14216" s="204"/>
      <c r="B14216" s="205"/>
      <c r="C14216" s="206"/>
      <c r="D14216" s="207"/>
    </row>
    <row r="14217" spans="1:4">
      <c r="A14217" s="204"/>
      <c r="B14217" s="205"/>
      <c r="C14217" s="206"/>
      <c r="D14217" s="207"/>
    </row>
    <row r="14218" spans="1:4">
      <c r="A14218" s="204"/>
      <c r="B14218" s="205"/>
      <c r="C14218" s="206"/>
      <c r="D14218" s="207"/>
    </row>
    <row r="14219" spans="1:4">
      <c r="A14219" s="204"/>
      <c r="B14219" s="205"/>
      <c r="C14219" s="206"/>
      <c r="D14219" s="207"/>
    </row>
    <row r="14220" spans="1:4">
      <c r="A14220" s="204"/>
      <c r="B14220" s="205"/>
      <c r="C14220" s="206"/>
      <c r="D14220" s="207"/>
    </row>
    <row r="14221" spans="1:4">
      <c r="A14221" s="204"/>
      <c r="B14221" s="205"/>
      <c r="C14221" s="206"/>
      <c r="D14221" s="207"/>
    </row>
    <row r="14222" spans="1:4">
      <c r="A14222" s="204"/>
      <c r="B14222" s="205"/>
      <c r="C14222" s="206"/>
      <c r="D14222" s="207"/>
    </row>
    <row r="14223" spans="1:4">
      <c r="A14223" s="204"/>
      <c r="B14223" s="205"/>
      <c r="C14223" s="206"/>
      <c r="D14223" s="207"/>
    </row>
    <row r="14224" spans="1:4">
      <c r="A14224" s="204"/>
      <c r="B14224" s="205"/>
      <c r="C14224" s="206"/>
      <c r="D14224" s="207"/>
    </row>
    <row r="14225" spans="1:4">
      <c r="A14225" s="204"/>
      <c r="B14225" s="205"/>
      <c r="C14225" s="206"/>
      <c r="D14225" s="207"/>
    </row>
    <row r="14226" spans="1:4">
      <c r="A14226" s="204"/>
      <c r="B14226" s="205"/>
      <c r="C14226" s="206"/>
      <c r="D14226" s="207"/>
    </row>
    <row r="14227" spans="1:4">
      <c r="A14227" s="204"/>
      <c r="B14227" s="205"/>
      <c r="C14227" s="206"/>
      <c r="D14227" s="207"/>
    </row>
    <row r="14228" spans="1:4">
      <c r="A14228" s="204"/>
      <c r="B14228" s="205"/>
      <c r="C14228" s="206"/>
      <c r="D14228" s="207"/>
    </row>
    <row r="14229" spans="1:4">
      <c r="A14229" s="204"/>
      <c r="B14229" s="205"/>
      <c r="C14229" s="206"/>
      <c r="D14229" s="207"/>
    </row>
    <row r="14230" spans="1:4">
      <c r="A14230" s="204"/>
      <c r="B14230" s="205"/>
      <c r="C14230" s="206"/>
      <c r="D14230" s="207"/>
    </row>
    <row r="14231" spans="1:4">
      <c r="A14231" s="204"/>
      <c r="B14231" s="205"/>
      <c r="C14231" s="206"/>
      <c r="D14231" s="207"/>
    </row>
    <row r="14232" spans="1:4">
      <c r="A14232" s="204"/>
      <c r="B14232" s="205"/>
      <c r="C14232" s="206"/>
      <c r="D14232" s="207"/>
    </row>
    <row r="14233" spans="1:4">
      <c r="A14233" s="204"/>
      <c r="B14233" s="205"/>
      <c r="C14233" s="206"/>
      <c r="D14233" s="207"/>
    </row>
    <row r="14234" spans="1:4">
      <c r="A14234" s="204"/>
      <c r="B14234" s="205"/>
      <c r="C14234" s="206"/>
      <c r="D14234" s="207"/>
    </row>
    <row r="14235" spans="1:4">
      <c r="A14235" s="204"/>
      <c r="B14235" s="205"/>
      <c r="C14235" s="206"/>
      <c r="D14235" s="208"/>
    </row>
    <row r="14236" spans="1:4">
      <c r="A14236" s="204"/>
      <c r="B14236" s="205"/>
      <c r="C14236" s="206"/>
      <c r="D14236" s="208"/>
    </row>
    <row r="14237" spans="1:4">
      <c r="A14237" s="204"/>
      <c r="B14237" s="205"/>
      <c r="C14237" s="206"/>
      <c r="D14237" s="208"/>
    </row>
    <row r="14238" spans="1:4">
      <c r="A14238" s="204"/>
      <c r="B14238" s="205"/>
      <c r="C14238" s="206"/>
      <c r="D14238" s="208"/>
    </row>
    <row r="14239" spans="1:4">
      <c r="A14239" s="204"/>
      <c r="B14239" s="205"/>
      <c r="C14239" s="206"/>
      <c r="D14239" s="208"/>
    </row>
    <row r="14240" spans="1:4">
      <c r="A14240" s="204"/>
      <c r="B14240" s="205"/>
      <c r="C14240" s="206"/>
      <c r="D14240" s="208"/>
    </row>
    <row r="14241" spans="1:4">
      <c r="A14241" s="204"/>
      <c r="B14241" s="205"/>
      <c r="C14241" s="206"/>
      <c r="D14241" s="207"/>
    </row>
    <row r="14242" spans="1:4">
      <c r="A14242" s="204"/>
      <c r="B14242" s="205"/>
      <c r="C14242" s="206"/>
      <c r="D14242" s="207"/>
    </row>
    <row r="14243" spans="1:4">
      <c r="A14243" s="204"/>
      <c r="B14243" s="205"/>
      <c r="C14243" s="206"/>
      <c r="D14243" s="207"/>
    </row>
    <row r="14244" spans="1:4">
      <c r="A14244" s="204"/>
      <c r="B14244" s="205"/>
      <c r="C14244" s="206"/>
      <c r="D14244" s="207"/>
    </row>
    <row r="14245" spans="1:4">
      <c r="A14245" s="204"/>
      <c r="B14245" s="205"/>
      <c r="C14245" s="206"/>
      <c r="D14245" s="207"/>
    </row>
    <row r="14246" spans="1:4">
      <c r="A14246" s="204"/>
      <c r="B14246" s="205"/>
      <c r="C14246" s="206"/>
      <c r="D14246" s="207"/>
    </row>
    <row r="14247" spans="1:4">
      <c r="A14247" s="204"/>
      <c r="B14247" s="205"/>
      <c r="C14247" s="206"/>
      <c r="D14247" s="207"/>
    </row>
    <row r="14248" spans="1:4">
      <c r="A14248" s="204"/>
      <c r="B14248" s="205"/>
      <c r="C14248" s="206"/>
      <c r="D14248" s="207"/>
    </row>
    <row r="14249" spans="1:4">
      <c r="A14249" s="204"/>
      <c r="B14249" s="205"/>
      <c r="C14249" s="206"/>
      <c r="D14249" s="207"/>
    </row>
    <row r="14250" spans="1:4">
      <c r="A14250" s="204"/>
      <c r="B14250" s="205"/>
      <c r="C14250" s="206"/>
      <c r="D14250" s="207"/>
    </row>
    <row r="14251" spans="1:4">
      <c r="A14251" s="204"/>
      <c r="B14251" s="205"/>
      <c r="C14251" s="206"/>
      <c r="D14251" s="207"/>
    </row>
    <row r="14252" spans="1:4">
      <c r="A14252" s="204"/>
      <c r="B14252" s="205"/>
      <c r="C14252" s="206"/>
      <c r="D14252" s="207"/>
    </row>
    <row r="14253" spans="1:4">
      <c r="A14253" s="204"/>
      <c r="B14253" s="205"/>
      <c r="C14253" s="206"/>
      <c r="D14253" s="208"/>
    </row>
    <row r="14254" spans="1:4">
      <c r="A14254" s="204"/>
      <c r="B14254" s="205"/>
      <c r="C14254" s="206"/>
      <c r="D14254" s="208"/>
    </row>
    <row r="14255" spans="1:4">
      <c r="A14255" s="204"/>
      <c r="B14255" s="205"/>
      <c r="C14255" s="206"/>
      <c r="D14255" s="208"/>
    </row>
    <row r="14256" spans="1:4">
      <c r="A14256" s="204"/>
      <c r="B14256" s="205"/>
      <c r="C14256" s="206"/>
      <c r="D14256" s="208"/>
    </row>
    <row r="14257" spans="1:4">
      <c r="A14257" s="204"/>
      <c r="B14257" s="205"/>
      <c r="C14257" s="206"/>
      <c r="D14257" s="208"/>
    </row>
    <row r="14258" spans="1:4">
      <c r="A14258" s="204"/>
      <c r="B14258" s="205"/>
      <c r="C14258" s="206"/>
      <c r="D14258" s="208"/>
    </row>
    <row r="14259" spans="1:4">
      <c r="A14259" s="204"/>
      <c r="B14259" s="205"/>
      <c r="C14259" s="206"/>
      <c r="D14259" s="208"/>
    </row>
    <row r="14260" spans="1:4">
      <c r="A14260" s="204"/>
      <c r="B14260" s="205"/>
      <c r="C14260" s="206"/>
      <c r="D14260" s="208"/>
    </row>
    <row r="14261" spans="1:4">
      <c r="A14261" s="204"/>
      <c r="B14261" s="205"/>
      <c r="C14261" s="206"/>
      <c r="D14261" s="208"/>
    </row>
    <row r="14262" spans="1:4">
      <c r="A14262" s="204"/>
      <c r="B14262" s="205"/>
      <c r="C14262" s="206"/>
      <c r="D14262" s="208"/>
    </row>
    <row r="14263" spans="1:4">
      <c r="A14263" s="204"/>
      <c r="B14263" s="205"/>
      <c r="C14263" s="206"/>
      <c r="D14263" s="207"/>
    </row>
    <row r="14264" spans="1:4">
      <c r="A14264" s="204"/>
      <c r="B14264" s="205"/>
      <c r="C14264" s="206"/>
      <c r="D14264" s="207"/>
    </row>
    <row r="14265" spans="1:4">
      <c r="A14265" s="204"/>
      <c r="B14265" s="205"/>
      <c r="C14265" s="206"/>
      <c r="D14265" s="207"/>
    </row>
    <row r="14266" spans="1:4">
      <c r="A14266" s="204"/>
      <c r="B14266" s="205"/>
      <c r="C14266" s="206"/>
      <c r="D14266" s="207"/>
    </row>
    <row r="14267" spans="1:4">
      <c r="A14267" s="204"/>
      <c r="B14267" s="205"/>
      <c r="C14267" s="206"/>
      <c r="D14267" s="207"/>
    </row>
    <row r="14268" spans="1:4">
      <c r="A14268" s="204"/>
      <c r="B14268" s="205"/>
      <c r="C14268" s="206"/>
      <c r="D14268" s="207"/>
    </row>
    <row r="14269" spans="1:4">
      <c r="A14269" s="204"/>
      <c r="B14269" s="205"/>
      <c r="C14269" s="206"/>
      <c r="D14269" s="208"/>
    </row>
    <row r="14270" spans="1:4">
      <c r="A14270" s="204"/>
      <c r="B14270" s="205"/>
      <c r="C14270" s="206"/>
      <c r="D14270" s="208"/>
    </row>
    <row r="14271" spans="1:4">
      <c r="A14271" s="204"/>
      <c r="B14271" s="205"/>
      <c r="C14271" s="206"/>
      <c r="D14271" s="208"/>
    </row>
    <row r="14272" spans="1:4">
      <c r="A14272" s="204"/>
      <c r="B14272" s="205"/>
      <c r="C14272" s="206"/>
      <c r="D14272" s="208"/>
    </row>
    <row r="14273" spans="1:4">
      <c r="A14273" s="204"/>
      <c r="B14273" s="205"/>
      <c r="C14273" s="206"/>
      <c r="D14273" s="208"/>
    </row>
    <row r="14274" spans="1:4">
      <c r="A14274" s="204"/>
      <c r="B14274" s="205"/>
      <c r="C14274" s="206"/>
      <c r="D14274" s="208"/>
    </row>
    <row r="14275" spans="1:4">
      <c r="A14275" s="204"/>
      <c r="B14275" s="205"/>
      <c r="C14275" s="206"/>
      <c r="D14275" s="208"/>
    </row>
    <row r="14276" spans="1:4">
      <c r="A14276" s="204"/>
      <c r="B14276" s="205"/>
      <c r="C14276" s="206"/>
      <c r="D14276" s="207"/>
    </row>
    <row r="14277" spans="1:4">
      <c r="A14277" s="204"/>
      <c r="B14277" s="205"/>
      <c r="C14277" s="206"/>
      <c r="D14277" s="207"/>
    </row>
    <row r="14278" spans="1:4">
      <c r="A14278" s="204"/>
      <c r="B14278" s="205"/>
      <c r="C14278" s="206"/>
      <c r="D14278" s="208"/>
    </row>
    <row r="14279" spans="1:4">
      <c r="A14279" s="204"/>
      <c r="B14279" s="205"/>
      <c r="C14279" s="206"/>
      <c r="D14279" s="208"/>
    </row>
    <row r="14280" spans="1:4">
      <c r="A14280" s="204"/>
      <c r="B14280" s="205"/>
      <c r="C14280" s="206"/>
      <c r="D14280" s="208"/>
    </row>
    <row r="14281" spans="1:4">
      <c r="A14281" s="204"/>
      <c r="B14281" s="205"/>
      <c r="C14281" s="206"/>
      <c r="D14281" s="208"/>
    </row>
    <row r="14282" spans="1:4">
      <c r="A14282" s="204"/>
      <c r="B14282" s="205"/>
      <c r="C14282" s="206"/>
      <c r="D14282" s="207"/>
    </row>
    <row r="14283" spans="1:4">
      <c r="A14283" s="204"/>
      <c r="B14283" s="205"/>
      <c r="C14283" s="206"/>
      <c r="D14283" s="208"/>
    </row>
    <row r="14284" spans="1:4">
      <c r="A14284" s="204"/>
      <c r="B14284" s="205"/>
      <c r="C14284" s="206"/>
      <c r="D14284" s="208"/>
    </row>
    <row r="14285" spans="1:4">
      <c r="A14285" s="204"/>
      <c r="B14285" s="205"/>
      <c r="C14285" s="206"/>
      <c r="D14285" s="208"/>
    </row>
    <row r="14286" spans="1:4">
      <c r="A14286" s="204"/>
      <c r="B14286" s="205"/>
      <c r="C14286" s="206"/>
      <c r="D14286" s="208"/>
    </row>
    <row r="14287" spans="1:4">
      <c r="A14287" s="204"/>
      <c r="B14287" s="205"/>
      <c r="C14287" s="206"/>
      <c r="D14287" s="207"/>
    </row>
    <row r="14288" spans="1:4">
      <c r="A14288" s="204"/>
      <c r="B14288" s="205"/>
      <c r="C14288" s="206"/>
      <c r="D14288" s="208"/>
    </row>
    <row r="14289" spans="1:4">
      <c r="A14289" s="204"/>
      <c r="B14289" s="205"/>
      <c r="C14289" s="206"/>
      <c r="D14289" s="208"/>
    </row>
    <row r="14290" spans="1:4">
      <c r="A14290" s="204"/>
      <c r="B14290" s="205"/>
      <c r="C14290" s="206"/>
      <c r="D14290" s="208"/>
    </row>
    <row r="14291" spans="1:4">
      <c r="A14291" s="204"/>
      <c r="B14291" s="205"/>
      <c r="C14291" s="206"/>
      <c r="D14291" s="208"/>
    </row>
    <row r="14292" spans="1:4">
      <c r="A14292" s="204"/>
      <c r="B14292" s="205"/>
      <c r="C14292" s="206"/>
      <c r="D14292" s="208"/>
    </row>
    <row r="14293" spans="1:4">
      <c r="A14293" s="204"/>
      <c r="B14293" s="205"/>
      <c r="C14293" s="206"/>
      <c r="D14293" s="208"/>
    </row>
    <row r="14294" spans="1:4">
      <c r="A14294" s="204"/>
      <c r="B14294" s="205"/>
      <c r="C14294" s="206"/>
      <c r="D14294" s="208"/>
    </row>
    <row r="14295" spans="1:4">
      <c r="A14295" s="204"/>
      <c r="B14295" s="205"/>
      <c r="C14295" s="206"/>
      <c r="D14295" s="208"/>
    </row>
    <row r="14296" spans="1:4">
      <c r="A14296" s="204"/>
      <c r="B14296" s="205"/>
      <c r="C14296" s="206"/>
      <c r="D14296" s="208"/>
    </row>
    <row r="14297" spans="1:4">
      <c r="A14297" s="204"/>
      <c r="B14297" s="205"/>
      <c r="C14297" s="206"/>
      <c r="D14297" s="208"/>
    </row>
    <row r="14298" spans="1:4">
      <c r="A14298" s="204"/>
      <c r="B14298" s="205"/>
      <c r="C14298" s="206"/>
      <c r="D14298" s="208"/>
    </row>
    <row r="14299" spans="1:4">
      <c r="A14299" s="204"/>
      <c r="B14299" s="205"/>
      <c r="C14299" s="206"/>
      <c r="D14299" s="208"/>
    </row>
    <row r="14300" spans="1:4">
      <c r="A14300" s="204"/>
      <c r="B14300" s="205"/>
      <c r="C14300" s="206"/>
      <c r="D14300" s="208"/>
    </row>
    <row r="14301" spans="1:4">
      <c r="A14301" s="204"/>
      <c r="B14301" s="205"/>
      <c r="C14301" s="206"/>
      <c r="D14301" s="208"/>
    </row>
    <row r="14302" spans="1:4">
      <c r="A14302" s="204"/>
      <c r="B14302" s="205"/>
      <c r="C14302" s="206"/>
      <c r="D14302" s="208"/>
    </row>
    <row r="14303" spans="1:4">
      <c r="A14303" s="204"/>
      <c r="B14303" s="205"/>
      <c r="C14303" s="206"/>
      <c r="D14303" s="208"/>
    </row>
    <row r="14304" spans="1:4">
      <c r="A14304" s="204"/>
      <c r="B14304" s="205"/>
      <c r="C14304" s="206"/>
      <c r="D14304" s="208"/>
    </row>
    <row r="14305" spans="1:4">
      <c r="A14305" s="204"/>
      <c r="B14305" s="205"/>
      <c r="C14305" s="206"/>
      <c r="D14305" s="208"/>
    </row>
    <row r="14306" spans="1:4">
      <c r="A14306" s="204"/>
      <c r="B14306" s="205"/>
      <c r="C14306" s="206"/>
      <c r="D14306" s="208"/>
    </row>
    <row r="14307" spans="1:4">
      <c r="A14307" s="204"/>
      <c r="B14307" s="205"/>
      <c r="C14307" s="206"/>
      <c r="D14307" s="208"/>
    </row>
    <row r="14308" spans="1:4">
      <c r="A14308" s="204"/>
      <c r="B14308" s="205"/>
      <c r="C14308" s="206"/>
      <c r="D14308" s="208"/>
    </row>
    <row r="14309" spans="1:4">
      <c r="A14309" s="204"/>
      <c r="B14309" s="205"/>
      <c r="C14309" s="206"/>
      <c r="D14309" s="208"/>
    </row>
    <row r="14310" spans="1:4">
      <c r="A14310" s="204"/>
      <c r="B14310" s="205"/>
      <c r="C14310" s="206"/>
      <c r="D14310" s="208"/>
    </row>
    <row r="14311" spans="1:4">
      <c r="A14311" s="204"/>
      <c r="B14311" s="205"/>
      <c r="C14311" s="206"/>
      <c r="D14311" s="208"/>
    </row>
    <row r="14312" spans="1:4">
      <c r="A14312" s="204"/>
      <c r="B14312" s="205"/>
      <c r="C14312" s="206"/>
      <c r="D14312" s="208"/>
    </row>
    <row r="14313" spans="1:4">
      <c r="A14313" s="204"/>
      <c r="B14313" s="205"/>
      <c r="C14313" s="206"/>
      <c r="D14313" s="208"/>
    </row>
    <row r="14314" spans="1:4">
      <c r="A14314" s="204"/>
      <c r="B14314" s="205"/>
      <c r="C14314" s="206"/>
      <c r="D14314" s="208"/>
    </row>
    <row r="14315" spans="1:4">
      <c r="A14315" s="204"/>
      <c r="B14315" s="205"/>
      <c r="C14315" s="206"/>
      <c r="D14315" s="208"/>
    </row>
    <row r="14316" spans="1:4">
      <c r="A14316" s="204"/>
      <c r="B14316" s="205"/>
      <c r="C14316" s="206"/>
      <c r="D14316" s="208"/>
    </row>
    <row r="14317" spans="1:4">
      <c r="A14317" s="204"/>
      <c r="B14317" s="205"/>
      <c r="C14317" s="206"/>
      <c r="D14317" s="208"/>
    </row>
    <row r="14318" spans="1:4">
      <c r="A14318" s="204"/>
      <c r="B14318" s="205"/>
      <c r="C14318" s="206"/>
      <c r="D14318" s="208"/>
    </row>
    <row r="14319" spans="1:4">
      <c r="A14319" s="204"/>
      <c r="B14319" s="205"/>
      <c r="C14319" s="206"/>
      <c r="D14319" s="208"/>
    </row>
    <row r="14320" spans="1:4">
      <c r="A14320" s="204"/>
      <c r="B14320" s="205"/>
      <c r="C14320" s="206"/>
      <c r="D14320" s="208"/>
    </row>
    <row r="14321" spans="1:4">
      <c r="A14321" s="204"/>
      <c r="B14321" s="205"/>
      <c r="C14321" s="206"/>
      <c r="D14321" s="208"/>
    </row>
    <row r="14322" spans="1:4">
      <c r="A14322" s="204"/>
      <c r="B14322" s="205"/>
      <c r="C14322" s="206"/>
      <c r="D14322" s="208"/>
    </row>
    <row r="14323" spans="1:4">
      <c r="A14323" s="204"/>
      <c r="B14323" s="205"/>
      <c r="C14323" s="206"/>
      <c r="D14323" s="208"/>
    </row>
    <row r="14324" spans="1:4">
      <c r="A14324" s="204"/>
      <c r="B14324" s="205"/>
      <c r="C14324" s="206"/>
      <c r="D14324" s="208"/>
    </row>
    <row r="14325" spans="1:4">
      <c r="A14325" s="204"/>
      <c r="B14325" s="205"/>
      <c r="C14325" s="206"/>
      <c r="D14325" s="208"/>
    </row>
    <row r="14326" spans="1:4">
      <c r="A14326" s="204"/>
      <c r="B14326" s="205"/>
      <c r="C14326" s="206"/>
      <c r="D14326" s="208"/>
    </row>
    <row r="14327" spans="1:4">
      <c r="A14327" s="204"/>
      <c r="B14327" s="205"/>
      <c r="C14327" s="206"/>
      <c r="D14327" s="208"/>
    </row>
    <row r="14328" spans="1:4">
      <c r="A14328" s="204"/>
      <c r="B14328" s="205"/>
      <c r="C14328" s="206"/>
      <c r="D14328" s="208"/>
    </row>
    <row r="14329" spans="1:4">
      <c r="A14329" s="204"/>
      <c r="B14329" s="205"/>
      <c r="C14329" s="206"/>
      <c r="D14329" s="208"/>
    </row>
    <row r="14330" spans="1:4">
      <c r="A14330" s="204"/>
      <c r="B14330" s="205"/>
      <c r="C14330" s="206"/>
      <c r="D14330" s="208"/>
    </row>
    <row r="14331" spans="1:4">
      <c r="A14331" s="204"/>
      <c r="B14331" s="205"/>
      <c r="C14331" s="206"/>
      <c r="D14331" s="207"/>
    </row>
    <row r="14332" spans="1:4">
      <c r="A14332" s="204"/>
      <c r="B14332" s="205"/>
      <c r="C14332" s="206"/>
      <c r="D14332" s="208"/>
    </row>
    <row r="14333" spans="1:4">
      <c r="A14333" s="204"/>
      <c r="B14333" s="205"/>
      <c r="C14333" s="206"/>
      <c r="D14333" s="207"/>
    </row>
    <row r="14334" spans="1:4">
      <c r="A14334" s="204"/>
      <c r="B14334" s="205"/>
      <c r="C14334" s="206"/>
      <c r="D14334" s="207"/>
    </row>
    <row r="14335" spans="1:4">
      <c r="A14335" s="204"/>
      <c r="B14335" s="205"/>
      <c r="C14335" s="206"/>
      <c r="D14335" s="208"/>
    </row>
    <row r="14336" spans="1:4">
      <c r="A14336" s="204"/>
      <c r="B14336" s="205"/>
      <c r="C14336" s="206"/>
      <c r="D14336" s="208"/>
    </row>
    <row r="14337" spans="1:4">
      <c r="A14337" s="204"/>
      <c r="B14337" s="205"/>
      <c r="C14337" s="206"/>
      <c r="D14337" s="208"/>
    </row>
    <row r="14338" spans="1:4">
      <c r="A14338" s="204"/>
      <c r="B14338" s="205"/>
      <c r="C14338" s="206"/>
      <c r="D14338" s="208"/>
    </row>
    <row r="14339" spans="1:4">
      <c r="A14339" s="204"/>
      <c r="B14339" s="205"/>
      <c r="C14339" s="206"/>
      <c r="D14339" s="208"/>
    </row>
    <row r="14340" spans="1:4">
      <c r="A14340" s="204"/>
      <c r="B14340" s="205"/>
      <c r="C14340" s="206"/>
      <c r="D14340" s="208"/>
    </row>
    <row r="14341" spans="1:4">
      <c r="A14341" s="204"/>
      <c r="B14341" s="205"/>
      <c r="C14341" s="206"/>
      <c r="D14341" s="208"/>
    </row>
    <row r="14342" spans="1:4">
      <c r="A14342" s="204"/>
      <c r="B14342" s="205"/>
      <c r="C14342" s="206"/>
      <c r="D14342" s="208"/>
    </row>
    <row r="14343" spans="1:4">
      <c r="A14343" s="204"/>
      <c r="B14343" s="205"/>
      <c r="C14343" s="206"/>
      <c r="D14343" s="208"/>
    </row>
    <row r="14344" spans="1:4">
      <c r="A14344" s="204"/>
      <c r="B14344" s="205"/>
      <c r="C14344" s="206"/>
      <c r="D14344" s="208"/>
    </row>
    <row r="14345" spans="1:4">
      <c r="A14345" s="204"/>
      <c r="B14345" s="205"/>
      <c r="C14345" s="206"/>
      <c r="D14345" s="208"/>
    </row>
    <row r="14346" spans="1:4">
      <c r="A14346" s="204"/>
      <c r="B14346" s="205"/>
      <c r="C14346" s="206"/>
      <c r="D14346" s="208"/>
    </row>
    <row r="14347" spans="1:4">
      <c r="A14347" s="204"/>
      <c r="B14347" s="205"/>
      <c r="C14347" s="206"/>
      <c r="D14347" s="207"/>
    </row>
    <row r="14348" spans="1:4">
      <c r="A14348" s="204"/>
      <c r="B14348" s="205"/>
      <c r="C14348" s="206"/>
      <c r="D14348" s="208"/>
    </row>
    <row r="14349" spans="1:4">
      <c r="A14349" s="204"/>
      <c r="B14349" s="205"/>
      <c r="C14349" s="206"/>
      <c r="D14349" s="208"/>
    </row>
    <row r="14350" spans="1:4">
      <c r="A14350" s="204"/>
      <c r="B14350" s="205"/>
      <c r="C14350" s="206"/>
      <c r="D14350" s="208"/>
    </row>
    <row r="14351" spans="1:4">
      <c r="A14351" s="204"/>
      <c r="B14351" s="205"/>
      <c r="C14351" s="206"/>
      <c r="D14351" s="208"/>
    </row>
    <row r="14352" spans="1:4">
      <c r="A14352" s="204"/>
      <c r="B14352" s="234"/>
      <c r="C14352" s="206"/>
      <c r="D14352" s="208"/>
    </row>
    <row r="14353" spans="1:4">
      <c r="A14353" s="204"/>
      <c r="B14353" s="205"/>
      <c r="C14353" s="206"/>
      <c r="D14353" s="208"/>
    </row>
    <row r="14354" spans="1:4">
      <c r="A14354" s="204"/>
      <c r="B14354" s="205"/>
      <c r="C14354" s="206"/>
      <c r="D14354" s="208"/>
    </row>
    <row r="14355" spans="1:4">
      <c r="A14355" s="204"/>
      <c r="B14355" s="205"/>
      <c r="C14355" s="206"/>
      <c r="D14355" s="208"/>
    </row>
    <row r="14356" spans="1:4">
      <c r="A14356" s="204"/>
      <c r="B14356" s="205"/>
      <c r="C14356" s="206"/>
      <c r="D14356" s="208"/>
    </row>
    <row r="14357" spans="1:4">
      <c r="A14357" s="204"/>
      <c r="B14357" s="205"/>
      <c r="C14357" s="206"/>
      <c r="D14357" s="208"/>
    </row>
    <row r="14358" spans="1:4">
      <c r="A14358" s="204"/>
      <c r="B14358" s="205"/>
      <c r="C14358" s="206"/>
      <c r="D14358" s="208"/>
    </row>
    <row r="14359" spans="1:4">
      <c r="A14359" s="204"/>
      <c r="B14359" s="205"/>
      <c r="C14359" s="206"/>
      <c r="D14359" s="208"/>
    </row>
    <row r="14360" spans="1:4">
      <c r="A14360" s="204"/>
      <c r="B14360" s="205"/>
      <c r="C14360" s="206"/>
      <c r="D14360" s="208"/>
    </row>
    <row r="14361" spans="1:4">
      <c r="A14361" s="204"/>
      <c r="B14361" s="205"/>
      <c r="C14361" s="206"/>
      <c r="D14361" s="208"/>
    </row>
    <row r="14362" spans="1:4">
      <c r="A14362" s="204"/>
      <c r="B14362" s="205"/>
      <c r="C14362" s="206"/>
      <c r="D14362" s="208"/>
    </row>
    <row r="14363" spans="1:4">
      <c r="A14363" s="204"/>
      <c r="B14363" s="205"/>
      <c r="C14363" s="206"/>
      <c r="D14363" s="208"/>
    </row>
    <row r="14364" spans="1:4">
      <c r="A14364" s="204"/>
      <c r="B14364" s="205"/>
      <c r="C14364" s="206"/>
      <c r="D14364" s="208"/>
    </row>
    <row r="14365" spans="1:4">
      <c r="A14365" s="204"/>
      <c r="B14365" s="205"/>
      <c r="C14365" s="206"/>
      <c r="D14365" s="208"/>
    </row>
    <row r="14366" spans="1:4">
      <c r="A14366" s="204"/>
      <c r="B14366" s="205"/>
      <c r="C14366" s="206"/>
      <c r="D14366" s="208"/>
    </row>
    <row r="14367" spans="1:4">
      <c r="A14367" s="204"/>
      <c r="B14367" s="205"/>
      <c r="C14367" s="206"/>
      <c r="D14367" s="208"/>
    </row>
    <row r="14368" spans="1:4">
      <c r="A14368" s="204"/>
      <c r="B14368" s="205"/>
      <c r="C14368" s="206"/>
      <c r="D14368" s="208"/>
    </row>
    <row r="14369" spans="1:4">
      <c r="A14369" s="204"/>
      <c r="B14369" s="205"/>
      <c r="C14369" s="206"/>
      <c r="D14369" s="208"/>
    </row>
    <row r="14370" spans="1:4">
      <c r="A14370" s="204"/>
      <c r="B14370" s="205"/>
      <c r="C14370" s="206"/>
      <c r="D14370" s="207"/>
    </row>
    <row r="14371" spans="1:4">
      <c r="A14371" s="204"/>
      <c r="B14371" s="205"/>
      <c r="C14371" s="206"/>
      <c r="D14371" s="208"/>
    </row>
    <row r="14372" spans="1:4">
      <c r="A14372" s="204"/>
      <c r="B14372" s="205"/>
      <c r="C14372" s="206"/>
      <c r="D14372" s="208"/>
    </row>
    <row r="14373" spans="1:4">
      <c r="A14373" s="204"/>
      <c r="B14373" s="205"/>
      <c r="C14373" s="206"/>
      <c r="D14373" s="208"/>
    </row>
    <row r="14374" spans="1:4">
      <c r="A14374" s="204"/>
      <c r="B14374" s="205"/>
      <c r="C14374" s="206"/>
      <c r="D14374" s="208"/>
    </row>
    <row r="14375" spans="1:4">
      <c r="A14375" s="204"/>
      <c r="B14375" s="205"/>
      <c r="C14375" s="206"/>
      <c r="D14375" s="208"/>
    </row>
    <row r="14376" spans="1:4">
      <c r="A14376" s="204"/>
      <c r="B14376" s="205"/>
      <c r="C14376" s="206"/>
      <c r="D14376" s="208"/>
    </row>
    <row r="14377" spans="1:4">
      <c r="A14377" s="204"/>
      <c r="B14377" s="205"/>
      <c r="C14377" s="206"/>
      <c r="D14377" s="208"/>
    </row>
    <row r="14378" spans="1:4">
      <c r="A14378" s="204"/>
      <c r="B14378" s="205"/>
      <c r="C14378" s="206"/>
      <c r="D14378" s="208"/>
    </row>
    <row r="14379" spans="1:4">
      <c r="A14379" s="204"/>
      <c r="B14379" s="205"/>
      <c r="C14379" s="206"/>
      <c r="D14379" s="208"/>
    </row>
    <row r="14380" spans="1:4">
      <c r="A14380" s="204"/>
      <c r="B14380" s="205"/>
      <c r="C14380" s="206"/>
      <c r="D14380" s="208"/>
    </row>
    <row r="14381" spans="1:4">
      <c r="A14381" s="204"/>
      <c r="B14381" s="205"/>
      <c r="C14381" s="206"/>
      <c r="D14381" s="208"/>
    </row>
    <row r="14382" spans="1:4">
      <c r="A14382" s="204"/>
      <c r="B14382" s="205"/>
      <c r="C14382" s="206"/>
      <c r="D14382" s="208"/>
    </row>
    <row r="14383" spans="1:4">
      <c r="A14383" s="204"/>
      <c r="B14383" s="205"/>
      <c r="C14383" s="206"/>
      <c r="D14383" s="208"/>
    </row>
    <row r="14384" spans="1:4">
      <c r="A14384" s="204"/>
      <c r="B14384" s="205"/>
      <c r="C14384" s="206"/>
      <c r="D14384" s="208"/>
    </row>
    <row r="14385" spans="1:4">
      <c r="A14385" s="204"/>
      <c r="B14385" s="205"/>
      <c r="C14385" s="206"/>
      <c r="D14385" s="208"/>
    </row>
    <row r="14386" spans="1:4">
      <c r="A14386" s="204"/>
      <c r="B14386" s="205"/>
      <c r="C14386" s="206"/>
      <c r="D14386" s="208"/>
    </row>
    <row r="14387" spans="1:4">
      <c r="A14387" s="204"/>
      <c r="B14387" s="205"/>
      <c r="C14387" s="206"/>
      <c r="D14387" s="208"/>
    </row>
    <row r="14388" spans="1:4">
      <c r="A14388" s="204"/>
      <c r="B14388" s="205"/>
      <c r="C14388" s="206"/>
      <c r="D14388" s="208"/>
    </row>
    <row r="14389" spans="1:4">
      <c r="A14389" s="204"/>
      <c r="B14389" s="205"/>
      <c r="C14389" s="206"/>
      <c r="D14389" s="208"/>
    </row>
    <row r="14390" spans="1:4">
      <c r="A14390" s="204"/>
      <c r="B14390" s="205"/>
      <c r="C14390" s="206"/>
      <c r="D14390" s="208"/>
    </row>
    <row r="14391" spans="1:4">
      <c r="A14391" s="204"/>
      <c r="B14391" s="205"/>
      <c r="C14391" s="206"/>
      <c r="D14391" s="208"/>
    </row>
    <row r="14392" spans="1:4">
      <c r="A14392" s="204"/>
      <c r="B14392" s="205"/>
      <c r="C14392" s="206"/>
      <c r="D14392" s="208"/>
    </row>
    <row r="14393" spans="1:4">
      <c r="A14393" s="204"/>
      <c r="B14393" s="205"/>
      <c r="C14393" s="206"/>
      <c r="D14393" s="208"/>
    </row>
    <row r="14394" spans="1:4">
      <c r="A14394" s="204"/>
      <c r="B14394" s="205"/>
      <c r="C14394" s="206"/>
      <c r="D14394" s="208"/>
    </row>
    <row r="14395" spans="1:4">
      <c r="A14395" s="204"/>
      <c r="B14395" s="205"/>
      <c r="C14395" s="206"/>
      <c r="D14395" s="208"/>
    </row>
    <row r="14396" spans="1:4">
      <c r="A14396" s="204"/>
      <c r="B14396" s="205"/>
      <c r="C14396" s="206"/>
      <c r="D14396" s="208"/>
    </row>
    <row r="14397" spans="1:4">
      <c r="A14397" s="204"/>
      <c r="B14397" s="205"/>
      <c r="C14397" s="206"/>
      <c r="D14397" s="208"/>
    </row>
    <row r="14398" spans="1:4">
      <c r="A14398" s="204"/>
      <c r="B14398" s="205"/>
      <c r="C14398" s="206"/>
      <c r="D14398" s="208"/>
    </row>
    <row r="14399" spans="1:4">
      <c r="A14399" s="204"/>
      <c r="B14399" s="205"/>
      <c r="C14399" s="206"/>
      <c r="D14399" s="208"/>
    </row>
    <row r="14400" spans="1:4">
      <c r="A14400" s="204"/>
      <c r="B14400" s="205"/>
      <c r="C14400" s="206"/>
      <c r="D14400" s="208"/>
    </row>
    <row r="14401" spans="1:4">
      <c r="A14401" s="204"/>
      <c r="B14401" s="205"/>
      <c r="C14401" s="206"/>
      <c r="D14401" s="208"/>
    </row>
    <row r="14402" spans="1:4">
      <c r="A14402" s="204"/>
      <c r="B14402" s="205"/>
      <c r="C14402" s="206"/>
      <c r="D14402" s="208"/>
    </row>
    <row r="14403" spans="1:4">
      <c r="A14403" s="204"/>
      <c r="B14403" s="205"/>
      <c r="C14403" s="206"/>
      <c r="D14403" s="208"/>
    </row>
    <row r="14404" spans="1:4">
      <c r="A14404" s="204"/>
      <c r="B14404" s="205"/>
      <c r="C14404" s="206"/>
      <c r="D14404" s="208"/>
    </row>
    <row r="14405" spans="1:4">
      <c r="A14405" s="204"/>
      <c r="B14405" s="205"/>
      <c r="C14405" s="206"/>
      <c r="D14405" s="208"/>
    </row>
    <row r="14406" spans="1:4">
      <c r="A14406" s="204"/>
      <c r="B14406" s="205"/>
      <c r="C14406" s="206"/>
      <c r="D14406" s="208"/>
    </row>
    <row r="14407" spans="1:4">
      <c r="A14407" s="204"/>
      <c r="B14407" s="205"/>
      <c r="C14407" s="206"/>
      <c r="D14407" s="208"/>
    </row>
    <row r="14408" spans="1:4">
      <c r="A14408" s="204"/>
      <c r="B14408" s="205"/>
      <c r="C14408" s="206"/>
      <c r="D14408" s="208"/>
    </row>
    <row r="14409" spans="1:4">
      <c r="A14409" s="204"/>
      <c r="B14409" s="205"/>
      <c r="C14409" s="206"/>
      <c r="D14409" s="208"/>
    </row>
    <row r="14410" spans="1:4">
      <c r="A14410" s="204"/>
      <c r="B14410" s="205"/>
      <c r="C14410" s="206"/>
      <c r="D14410" s="208"/>
    </row>
    <row r="14411" spans="1:4">
      <c r="A14411" s="204"/>
      <c r="B14411" s="205"/>
      <c r="C14411" s="206"/>
      <c r="D14411" s="208"/>
    </row>
    <row r="14412" spans="1:4">
      <c r="A14412" s="204"/>
      <c r="B14412" s="205"/>
      <c r="C14412" s="206"/>
      <c r="D14412" s="208"/>
    </row>
    <row r="14413" spans="1:4">
      <c r="A14413" s="204"/>
      <c r="B14413" s="205"/>
      <c r="C14413" s="206"/>
      <c r="D14413" s="208"/>
    </row>
    <row r="14414" spans="1:4">
      <c r="A14414" s="204"/>
      <c r="B14414" s="205"/>
      <c r="C14414" s="206"/>
      <c r="D14414" s="208"/>
    </row>
    <row r="14415" spans="1:4">
      <c r="A14415" s="204"/>
      <c r="B14415" s="205"/>
      <c r="C14415" s="206"/>
      <c r="D14415" s="208"/>
    </row>
    <row r="14416" spans="1:4">
      <c r="A14416" s="204"/>
      <c r="B14416" s="205"/>
      <c r="C14416" s="206"/>
      <c r="D14416" s="208"/>
    </row>
    <row r="14417" spans="1:4">
      <c r="A14417" s="204"/>
      <c r="B14417" s="205"/>
      <c r="C14417" s="206"/>
      <c r="D14417" s="208"/>
    </row>
    <row r="14418" spans="1:4">
      <c r="A14418" s="204"/>
      <c r="B14418" s="205"/>
      <c r="C14418" s="206"/>
      <c r="D14418" s="208"/>
    </row>
    <row r="14419" spans="1:4">
      <c r="A14419" s="204"/>
      <c r="B14419" s="205"/>
      <c r="C14419" s="206"/>
      <c r="D14419" s="208"/>
    </row>
    <row r="14420" spans="1:4">
      <c r="A14420" s="204"/>
      <c r="B14420" s="205"/>
      <c r="C14420" s="206"/>
      <c r="D14420" s="208"/>
    </row>
    <row r="14421" spans="1:4">
      <c r="A14421" s="204"/>
      <c r="B14421" s="205"/>
      <c r="C14421" s="206"/>
      <c r="D14421" s="208"/>
    </row>
    <row r="14422" spans="1:4">
      <c r="A14422" s="204"/>
      <c r="B14422" s="205"/>
      <c r="C14422" s="206"/>
      <c r="D14422" s="208"/>
    </row>
    <row r="14423" spans="1:4">
      <c r="A14423" s="204"/>
      <c r="B14423" s="205"/>
      <c r="C14423" s="206"/>
      <c r="D14423" s="208"/>
    </row>
    <row r="14424" spans="1:4">
      <c r="A14424" s="204"/>
      <c r="B14424" s="205"/>
      <c r="C14424" s="206"/>
      <c r="D14424" s="208"/>
    </row>
    <row r="14425" spans="1:4">
      <c r="A14425" s="204"/>
      <c r="B14425" s="205"/>
      <c r="C14425" s="206"/>
      <c r="D14425" s="208"/>
    </row>
    <row r="14426" spans="1:4">
      <c r="A14426" s="204"/>
      <c r="B14426" s="205"/>
      <c r="C14426" s="206"/>
      <c r="D14426" s="208"/>
    </row>
    <row r="14427" spans="1:4">
      <c r="A14427" s="204"/>
      <c r="B14427" s="205"/>
      <c r="C14427" s="206"/>
      <c r="D14427" s="208"/>
    </row>
    <row r="14428" spans="1:4">
      <c r="A14428" s="204"/>
      <c r="B14428" s="205"/>
      <c r="C14428" s="206"/>
      <c r="D14428" s="208"/>
    </row>
    <row r="14429" spans="1:4">
      <c r="A14429" s="204"/>
      <c r="B14429" s="205"/>
      <c r="C14429" s="206"/>
      <c r="D14429" s="208"/>
    </row>
    <row r="14430" spans="1:4">
      <c r="A14430" s="204"/>
      <c r="B14430" s="205"/>
      <c r="C14430" s="206"/>
      <c r="D14430" s="208"/>
    </row>
    <row r="14431" spans="1:4">
      <c r="A14431" s="204"/>
      <c r="B14431" s="205"/>
      <c r="C14431" s="206"/>
      <c r="D14431" s="208"/>
    </row>
    <row r="14432" spans="1:4">
      <c r="A14432" s="204"/>
      <c r="B14432" s="205"/>
      <c r="C14432" s="206"/>
      <c r="D14432" s="208"/>
    </row>
    <row r="14433" spans="1:4">
      <c r="A14433" s="204"/>
      <c r="B14433" s="205"/>
      <c r="C14433" s="206"/>
      <c r="D14433" s="208"/>
    </row>
    <row r="14434" spans="1:4">
      <c r="A14434" s="204"/>
      <c r="B14434" s="205"/>
      <c r="C14434" s="206"/>
      <c r="D14434" s="208"/>
    </row>
    <row r="14435" spans="1:4">
      <c r="A14435" s="204"/>
      <c r="B14435" s="205"/>
      <c r="C14435" s="206"/>
      <c r="D14435" s="208"/>
    </row>
    <row r="14436" spans="1:4">
      <c r="A14436" s="204"/>
      <c r="B14436" s="205"/>
      <c r="C14436" s="206"/>
      <c r="D14436" s="208"/>
    </row>
    <row r="14437" spans="1:4">
      <c r="A14437" s="204"/>
      <c r="B14437" s="205"/>
      <c r="C14437" s="206"/>
      <c r="D14437" s="208"/>
    </row>
    <row r="14438" spans="1:4">
      <c r="A14438" s="204"/>
      <c r="B14438" s="205"/>
      <c r="C14438" s="206"/>
      <c r="D14438" s="208"/>
    </row>
    <row r="14439" spans="1:4">
      <c r="A14439" s="204"/>
      <c r="B14439" s="205"/>
      <c r="C14439" s="206"/>
      <c r="D14439" s="208"/>
    </row>
    <row r="14440" spans="1:4">
      <c r="A14440" s="204"/>
      <c r="B14440" s="205"/>
      <c r="C14440" s="206"/>
      <c r="D14440" s="208"/>
    </row>
    <row r="14441" spans="1:4">
      <c r="A14441" s="204"/>
      <c r="B14441" s="205"/>
      <c r="C14441" s="206"/>
      <c r="D14441" s="208"/>
    </row>
    <row r="14442" spans="1:4">
      <c r="A14442" s="204"/>
      <c r="B14442" s="205"/>
      <c r="C14442" s="206"/>
      <c r="D14442" s="208"/>
    </row>
    <row r="14443" spans="1:4">
      <c r="A14443" s="204"/>
      <c r="B14443" s="205"/>
      <c r="C14443" s="206"/>
      <c r="D14443" s="208"/>
    </row>
    <row r="14444" spans="1:4">
      <c r="A14444" s="204"/>
      <c r="B14444" s="205"/>
      <c r="C14444" s="206"/>
      <c r="D14444" s="208"/>
    </row>
    <row r="14445" spans="1:4">
      <c r="A14445" s="204"/>
      <c r="B14445" s="205"/>
      <c r="C14445" s="206"/>
      <c r="D14445" s="208"/>
    </row>
    <row r="14446" spans="1:4">
      <c r="A14446" s="204"/>
      <c r="B14446" s="205"/>
      <c r="C14446" s="206"/>
      <c r="D14446" s="208"/>
    </row>
    <row r="14447" spans="1:4">
      <c r="A14447" s="204"/>
      <c r="B14447" s="205"/>
      <c r="C14447" s="206"/>
      <c r="D14447" s="208"/>
    </row>
    <row r="14448" spans="1:4">
      <c r="A14448" s="204"/>
      <c r="B14448" s="205"/>
      <c r="C14448" s="206"/>
      <c r="D14448" s="208"/>
    </row>
    <row r="14449" spans="1:4">
      <c r="A14449" s="204"/>
      <c r="B14449" s="205"/>
      <c r="C14449" s="206"/>
      <c r="D14449" s="208"/>
    </row>
    <row r="14450" spans="1:4">
      <c r="A14450" s="204"/>
      <c r="B14450" s="205"/>
      <c r="C14450" s="206"/>
      <c r="D14450" s="208"/>
    </row>
    <row r="14451" spans="1:4">
      <c r="A14451" s="204"/>
      <c r="B14451" s="205"/>
      <c r="C14451" s="206"/>
      <c r="D14451" s="208"/>
    </row>
    <row r="14452" spans="1:4">
      <c r="A14452" s="204"/>
      <c r="B14452" s="205"/>
      <c r="C14452" s="206"/>
      <c r="D14452" s="208"/>
    </row>
    <row r="14453" spans="1:4">
      <c r="A14453" s="204"/>
      <c r="B14453" s="205"/>
      <c r="C14453" s="206"/>
      <c r="D14453" s="208"/>
    </row>
    <row r="14454" spans="1:4">
      <c r="A14454" s="204"/>
      <c r="B14454" s="205"/>
      <c r="C14454" s="206"/>
      <c r="D14454" s="208"/>
    </row>
    <row r="14455" spans="1:4">
      <c r="A14455" s="204"/>
      <c r="B14455" s="205"/>
      <c r="C14455" s="206"/>
      <c r="D14455" s="208"/>
    </row>
    <row r="14456" spans="1:4">
      <c r="A14456" s="204"/>
      <c r="B14456" s="205"/>
      <c r="C14456" s="206"/>
      <c r="D14456" s="208"/>
    </row>
    <row r="14457" spans="1:4">
      <c r="A14457" s="204"/>
      <c r="B14457" s="205"/>
      <c r="C14457" s="206"/>
      <c r="D14457" s="208"/>
    </row>
    <row r="14458" spans="1:4">
      <c r="A14458" s="204"/>
      <c r="B14458" s="205"/>
      <c r="C14458" s="206"/>
      <c r="D14458" s="208"/>
    </row>
    <row r="14459" spans="1:4">
      <c r="A14459" s="204"/>
      <c r="B14459" s="205"/>
      <c r="C14459" s="206"/>
      <c r="D14459" s="208"/>
    </row>
    <row r="14460" spans="1:4">
      <c r="A14460" s="204"/>
      <c r="B14460" s="205"/>
      <c r="C14460" s="206"/>
      <c r="D14460" s="208"/>
    </row>
    <row r="14461" spans="1:4">
      <c r="A14461" s="204"/>
      <c r="B14461" s="205"/>
      <c r="C14461" s="206"/>
      <c r="D14461" s="208"/>
    </row>
    <row r="14462" spans="1:4">
      <c r="A14462" s="204"/>
      <c r="B14462" s="205"/>
      <c r="C14462" s="206"/>
      <c r="D14462" s="208"/>
    </row>
    <row r="14463" spans="1:4">
      <c r="A14463" s="204"/>
      <c r="B14463" s="205"/>
      <c r="C14463" s="206"/>
      <c r="D14463" s="208"/>
    </row>
    <row r="14464" spans="1:4">
      <c r="A14464" s="204"/>
      <c r="B14464" s="205"/>
      <c r="C14464" s="206"/>
      <c r="D14464" s="208"/>
    </row>
    <row r="14465" spans="1:4">
      <c r="A14465" s="204"/>
      <c r="B14465" s="205"/>
      <c r="C14465" s="206"/>
      <c r="D14465" s="208"/>
    </row>
    <row r="14466" spans="1:4">
      <c r="A14466" s="204"/>
      <c r="B14466" s="205"/>
      <c r="C14466" s="206"/>
      <c r="D14466" s="208"/>
    </row>
    <row r="14467" spans="1:4">
      <c r="A14467" s="204"/>
      <c r="B14467" s="205"/>
      <c r="C14467" s="206"/>
      <c r="D14467" s="208"/>
    </row>
    <row r="14468" spans="1:4">
      <c r="A14468" s="204"/>
      <c r="B14468" s="205"/>
      <c r="C14468" s="206"/>
      <c r="D14468" s="208"/>
    </row>
    <row r="14469" spans="1:4">
      <c r="A14469" s="204"/>
      <c r="B14469" s="205"/>
      <c r="C14469" s="206"/>
      <c r="D14469" s="208"/>
    </row>
    <row r="14470" spans="1:4">
      <c r="A14470" s="204"/>
      <c r="B14470" s="205"/>
      <c r="C14470" s="206"/>
      <c r="D14470" s="208"/>
    </row>
    <row r="14471" spans="1:4">
      <c r="A14471" s="204"/>
      <c r="B14471" s="205"/>
      <c r="C14471" s="206"/>
      <c r="D14471" s="208"/>
    </row>
    <row r="14472" spans="1:4">
      <c r="A14472" s="204"/>
      <c r="B14472" s="205"/>
      <c r="C14472" s="206"/>
      <c r="D14472" s="208"/>
    </row>
    <row r="14473" spans="1:4">
      <c r="A14473" s="204"/>
      <c r="B14473" s="205"/>
      <c r="C14473" s="206"/>
      <c r="D14473" s="208"/>
    </row>
    <row r="14474" spans="1:4">
      <c r="A14474" s="204"/>
      <c r="B14474" s="205"/>
      <c r="C14474" s="206"/>
      <c r="D14474" s="208"/>
    </row>
    <row r="14475" spans="1:4">
      <c r="A14475" s="204"/>
      <c r="B14475" s="205"/>
      <c r="C14475" s="206"/>
      <c r="D14475" s="208"/>
    </row>
    <row r="14476" spans="1:4">
      <c r="A14476" s="204"/>
      <c r="B14476" s="205"/>
      <c r="C14476" s="206"/>
      <c r="D14476" s="208"/>
    </row>
    <row r="14477" spans="1:4">
      <c r="A14477" s="204"/>
      <c r="B14477" s="205"/>
      <c r="C14477" s="206"/>
      <c r="D14477" s="208"/>
    </row>
    <row r="14478" spans="1:4">
      <c r="A14478" s="204"/>
      <c r="B14478" s="205"/>
      <c r="C14478" s="206"/>
      <c r="D14478" s="208"/>
    </row>
    <row r="14479" spans="1:4">
      <c r="A14479" s="204"/>
      <c r="B14479" s="205"/>
      <c r="C14479" s="206"/>
      <c r="D14479" s="208"/>
    </row>
    <row r="14480" spans="1:4">
      <c r="A14480" s="204"/>
      <c r="B14480" s="205"/>
      <c r="C14480" s="206"/>
      <c r="D14480" s="208"/>
    </row>
    <row r="14481" spans="1:4">
      <c r="A14481" s="204"/>
      <c r="B14481" s="205"/>
      <c r="C14481" s="206"/>
      <c r="D14481" s="208"/>
    </row>
    <row r="14482" spans="1:4">
      <c r="A14482" s="204"/>
      <c r="B14482" s="205"/>
      <c r="C14482" s="206"/>
      <c r="D14482" s="208"/>
    </row>
    <row r="14483" spans="1:4">
      <c r="A14483" s="204"/>
      <c r="B14483" s="205"/>
      <c r="C14483" s="206"/>
      <c r="D14483" s="208"/>
    </row>
    <row r="14484" spans="1:4">
      <c r="A14484" s="204"/>
      <c r="B14484" s="205"/>
      <c r="C14484" s="206"/>
      <c r="D14484" s="208"/>
    </row>
    <row r="14485" spans="1:4">
      <c r="A14485" s="204"/>
      <c r="B14485" s="205"/>
      <c r="C14485" s="206"/>
      <c r="D14485" s="208"/>
    </row>
    <row r="14486" spans="1:4">
      <c r="A14486" s="204"/>
      <c r="B14486" s="205"/>
      <c r="C14486" s="206"/>
      <c r="D14486" s="208"/>
    </row>
    <row r="14487" spans="1:4">
      <c r="A14487" s="204"/>
      <c r="B14487" s="205"/>
      <c r="C14487" s="206"/>
      <c r="D14487" s="208"/>
    </row>
    <row r="14488" spans="1:4">
      <c r="A14488" s="204"/>
      <c r="B14488" s="205"/>
      <c r="C14488" s="206"/>
      <c r="D14488" s="208"/>
    </row>
    <row r="14489" spans="1:4">
      <c r="A14489" s="204"/>
      <c r="B14489" s="205"/>
      <c r="C14489" s="206"/>
      <c r="D14489" s="208"/>
    </row>
    <row r="14490" spans="1:4">
      <c r="A14490" s="204"/>
      <c r="B14490" s="205"/>
      <c r="C14490" s="206"/>
      <c r="D14490" s="208"/>
    </row>
    <row r="14491" spans="1:4">
      <c r="A14491" s="204"/>
      <c r="B14491" s="205"/>
      <c r="C14491" s="206"/>
      <c r="D14491" s="208"/>
    </row>
    <row r="14492" spans="1:4">
      <c r="A14492" s="204"/>
      <c r="B14492" s="205"/>
      <c r="C14492" s="206"/>
      <c r="D14492" s="208"/>
    </row>
    <row r="14493" spans="1:4">
      <c r="A14493" s="204"/>
      <c r="B14493" s="205"/>
      <c r="C14493" s="206"/>
      <c r="D14493" s="208"/>
    </row>
    <row r="14494" spans="1:4">
      <c r="A14494" s="204"/>
      <c r="B14494" s="205"/>
      <c r="C14494" s="206"/>
      <c r="D14494" s="208"/>
    </row>
    <row r="14495" spans="1:4">
      <c r="A14495" s="204"/>
      <c r="B14495" s="205"/>
      <c r="C14495" s="206"/>
      <c r="D14495" s="208"/>
    </row>
    <row r="14496" spans="1:4">
      <c r="A14496" s="204"/>
      <c r="B14496" s="205"/>
      <c r="C14496" s="206"/>
      <c r="D14496" s="208"/>
    </row>
    <row r="14497" spans="1:4">
      <c r="A14497" s="204"/>
      <c r="B14497" s="205"/>
      <c r="C14497" s="206"/>
      <c r="D14497" s="208"/>
    </row>
    <row r="14498" spans="1:4">
      <c r="A14498" s="204"/>
      <c r="B14498" s="205"/>
      <c r="C14498" s="206"/>
      <c r="D14498" s="208"/>
    </row>
    <row r="14499" spans="1:4">
      <c r="A14499" s="204"/>
      <c r="B14499" s="205"/>
      <c r="C14499" s="206"/>
      <c r="D14499" s="208"/>
    </row>
    <row r="14500" spans="1:4">
      <c r="A14500" s="204"/>
      <c r="B14500" s="205"/>
      <c r="C14500" s="206"/>
      <c r="D14500" s="208"/>
    </row>
    <row r="14501" spans="1:4">
      <c r="A14501" s="204"/>
      <c r="B14501" s="205"/>
      <c r="C14501" s="206"/>
      <c r="D14501" s="208"/>
    </row>
    <row r="14502" spans="1:4">
      <c r="A14502" s="204"/>
      <c r="B14502" s="205"/>
      <c r="C14502" s="206"/>
      <c r="D14502" s="208"/>
    </row>
    <row r="14503" spans="1:4">
      <c r="A14503" s="204"/>
      <c r="B14503" s="205"/>
      <c r="C14503" s="206"/>
      <c r="D14503" s="208"/>
    </row>
    <row r="14504" spans="1:4">
      <c r="A14504" s="204"/>
      <c r="B14504" s="205"/>
      <c r="C14504" s="206"/>
      <c r="D14504" s="208"/>
    </row>
    <row r="14505" spans="1:4">
      <c r="A14505" s="204"/>
      <c r="B14505" s="205"/>
      <c r="C14505" s="206"/>
      <c r="D14505" s="208"/>
    </row>
    <row r="14506" spans="1:4">
      <c r="A14506" s="204"/>
      <c r="B14506" s="205"/>
      <c r="C14506" s="206"/>
      <c r="D14506" s="208"/>
    </row>
    <row r="14507" spans="1:4">
      <c r="A14507" s="204"/>
      <c r="B14507" s="205"/>
      <c r="C14507" s="206"/>
      <c r="D14507" s="208"/>
    </row>
    <row r="14508" spans="1:4">
      <c r="A14508" s="204"/>
      <c r="B14508" s="205"/>
      <c r="C14508" s="206"/>
      <c r="D14508" s="208"/>
    </row>
    <row r="14509" spans="1:4">
      <c r="A14509" s="204"/>
      <c r="B14509" s="205"/>
      <c r="C14509" s="206"/>
      <c r="D14509" s="208"/>
    </row>
    <row r="14510" spans="1:4">
      <c r="A14510" s="204"/>
      <c r="B14510" s="205"/>
      <c r="C14510" s="206"/>
      <c r="D14510" s="208"/>
    </row>
    <row r="14511" spans="1:4">
      <c r="A14511" s="204"/>
      <c r="B14511" s="205"/>
      <c r="C14511" s="206"/>
      <c r="D14511" s="208"/>
    </row>
    <row r="14512" spans="1:4">
      <c r="A14512" s="204"/>
      <c r="B14512" s="205"/>
      <c r="C14512" s="206"/>
      <c r="D14512" s="208"/>
    </row>
    <row r="14513" spans="1:4">
      <c r="A14513" s="204"/>
      <c r="B14513" s="205"/>
      <c r="C14513" s="206"/>
      <c r="D14513" s="208"/>
    </row>
    <row r="14514" spans="1:4">
      <c r="A14514" s="204"/>
      <c r="B14514" s="205"/>
      <c r="C14514" s="206"/>
      <c r="D14514" s="208"/>
    </row>
    <row r="14515" spans="1:4">
      <c r="A14515" s="204"/>
      <c r="B14515" s="205"/>
      <c r="C14515" s="206"/>
      <c r="D14515" s="208"/>
    </row>
    <row r="14516" spans="1:4">
      <c r="A14516" s="204"/>
      <c r="B14516" s="205"/>
      <c r="C14516" s="206"/>
      <c r="D14516" s="208"/>
    </row>
    <row r="14517" spans="1:4">
      <c r="A14517" s="204"/>
      <c r="B14517" s="205"/>
      <c r="C14517" s="206"/>
      <c r="D14517" s="208"/>
    </row>
    <row r="14518" spans="1:4">
      <c r="A14518" s="204"/>
      <c r="B14518" s="205"/>
      <c r="C14518" s="206"/>
      <c r="D14518" s="208"/>
    </row>
    <row r="14519" spans="1:4">
      <c r="A14519" s="204"/>
      <c r="B14519" s="205"/>
      <c r="C14519" s="206"/>
      <c r="D14519" s="208"/>
    </row>
    <row r="14520" spans="1:4">
      <c r="A14520" s="204"/>
      <c r="B14520" s="205"/>
      <c r="C14520" s="206"/>
      <c r="D14520" s="208"/>
    </row>
    <row r="14521" spans="1:4">
      <c r="A14521" s="204"/>
      <c r="B14521" s="205"/>
      <c r="C14521" s="206"/>
      <c r="D14521" s="208"/>
    </row>
    <row r="14522" spans="1:4">
      <c r="A14522" s="204"/>
      <c r="B14522" s="205"/>
      <c r="C14522" s="206"/>
      <c r="D14522" s="208"/>
    </row>
    <row r="14523" spans="1:4">
      <c r="A14523" s="204"/>
      <c r="B14523" s="205"/>
      <c r="C14523" s="206"/>
      <c r="D14523" s="208"/>
    </row>
    <row r="14524" spans="1:4">
      <c r="A14524" s="204"/>
      <c r="B14524" s="205"/>
      <c r="C14524" s="206"/>
      <c r="D14524" s="208"/>
    </row>
    <row r="14525" spans="1:4">
      <c r="A14525" s="204"/>
      <c r="B14525" s="205"/>
      <c r="C14525" s="206"/>
      <c r="D14525" s="208"/>
    </row>
    <row r="14526" spans="1:4">
      <c r="A14526" s="204"/>
      <c r="B14526" s="205"/>
      <c r="C14526" s="206"/>
      <c r="D14526" s="208"/>
    </row>
    <row r="14527" spans="1:4">
      <c r="A14527" s="204"/>
      <c r="B14527" s="205"/>
      <c r="C14527" s="206"/>
      <c r="D14527" s="208"/>
    </row>
    <row r="14528" spans="1:4">
      <c r="A14528" s="204"/>
      <c r="B14528" s="205"/>
      <c r="C14528" s="206"/>
      <c r="D14528" s="208"/>
    </row>
    <row r="14529" spans="1:4">
      <c r="A14529" s="204"/>
      <c r="B14529" s="205"/>
      <c r="C14529" s="206"/>
      <c r="D14529" s="208"/>
    </row>
    <row r="14530" spans="1:4">
      <c r="A14530" s="204"/>
      <c r="B14530" s="205"/>
      <c r="C14530" s="206"/>
      <c r="D14530" s="208"/>
    </row>
    <row r="14531" spans="1:4">
      <c r="A14531" s="204"/>
      <c r="B14531" s="205"/>
      <c r="C14531" s="206"/>
      <c r="D14531" s="208"/>
    </row>
    <row r="14532" spans="1:4">
      <c r="A14532" s="204"/>
      <c r="B14532" s="205"/>
      <c r="C14532" s="206"/>
      <c r="D14532" s="208"/>
    </row>
    <row r="14533" spans="1:4">
      <c r="A14533" s="204"/>
      <c r="B14533" s="205"/>
      <c r="C14533" s="206"/>
      <c r="D14533" s="208"/>
    </row>
    <row r="14534" spans="1:4">
      <c r="A14534" s="204"/>
      <c r="B14534" s="205"/>
      <c r="C14534" s="206"/>
      <c r="D14534" s="208"/>
    </row>
    <row r="14535" spans="1:4">
      <c r="A14535" s="204"/>
      <c r="B14535" s="205"/>
      <c r="C14535" s="206"/>
      <c r="D14535" s="208"/>
    </row>
    <row r="14536" spans="1:4">
      <c r="A14536" s="204"/>
      <c r="B14536" s="205"/>
      <c r="C14536" s="206"/>
      <c r="D14536" s="208"/>
    </row>
    <row r="14537" spans="1:4">
      <c r="A14537" s="204"/>
      <c r="B14537" s="205"/>
      <c r="C14537" s="206"/>
      <c r="D14537" s="208"/>
    </row>
    <row r="14538" spans="1:4">
      <c r="A14538" s="204"/>
      <c r="B14538" s="205"/>
      <c r="C14538" s="206"/>
      <c r="D14538" s="208"/>
    </row>
    <row r="14539" spans="1:4">
      <c r="A14539" s="204"/>
      <c r="B14539" s="205"/>
      <c r="C14539" s="206"/>
      <c r="D14539" s="208"/>
    </row>
    <row r="14540" spans="1:4">
      <c r="A14540" s="204"/>
      <c r="B14540" s="205"/>
      <c r="C14540" s="206"/>
      <c r="D14540" s="208"/>
    </row>
    <row r="14541" spans="1:4">
      <c r="A14541" s="204"/>
      <c r="B14541" s="205"/>
      <c r="C14541" s="206"/>
      <c r="D14541" s="208"/>
    </row>
    <row r="14542" spans="1:4">
      <c r="A14542" s="204"/>
      <c r="B14542" s="205"/>
      <c r="C14542" s="206"/>
      <c r="D14542" s="208"/>
    </row>
    <row r="14543" spans="1:4">
      <c r="A14543" s="204"/>
      <c r="B14543" s="205"/>
      <c r="C14543" s="206"/>
      <c r="D14543" s="208"/>
    </row>
    <row r="14544" spans="1:4">
      <c r="A14544" s="204"/>
      <c r="B14544" s="205"/>
      <c r="C14544" s="206"/>
      <c r="D14544" s="208"/>
    </row>
    <row r="14545" spans="1:4">
      <c r="A14545" s="204"/>
      <c r="B14545" s="205"/>
      <c r="C14545" s="206"/>
      <c r="D14545" s="208"/>
    </row>
    <row r="14546" spans="1:4">
      <c r="A14546" s="204"/>
      <c r="B14546" s="205"/>
      <c r="C14546" s="206"/>
      <c r="D14546" s="208"/>
    </row>
    <row r="14547" spans="1:4">
      <c r="A14547" s="204"/>
      <c r="B14547" s="205"/>
      <c r="C14547" s="206"/>
      <c r="D14547" s="208"/>
    </row>
    <row r="14548" spans="1:4">
      <c r="A14548" s="204"/>
      <c r="B14548" s="205"/>
      <c r="C14548" s="206"/>
      <c r="D14548" s="208"/>
    </row>
    <row r="14549" spans="1:4">
      <c r="A14549" s="204"/>
      <c r="B14549" s="205"/>
      <c r="C14549" s="206"/>
      <c r="D14549" s="208"/>
    </row>
    <row r="14550" spans="1:4">
      <c r="A14550" s="204"/>
      <c r="B14550" s="205"/>
      <c r="C14550" s="206"/>
      <c r="D14550" s="208"/>
    </row>
    <row r="14551" spans="1:4">
      <c r="A14551" s="204"/>
      <c r="B14551" s="205"/>
      <c r="C14551" s="206"/>
      <c r="D14551" s="208"/>
    </row>
    <row r="14552" spans="1:4">
      <c r="A14552" s="204"/>
      <c r="B14552" s="205"/>
      <c r="C14552" s="206"/>
      <c r="D14552" s="208"/>
    </row>
    <row r="14553" spans="1:4">
      <c r="A14553" s="204"/>
      <c r="B14553" s="205"/>
      <c r="C14553" s="206"/>
      <c r="D14553" s="208"/>
    </row>
    <row r="14554" spans="1:4">
      <c r="A14554" s="204"/>
      <c r="B14554" s="205"/>
      <c r="C14554" s="206"/>
      <c r="D14554" s="208"/>
    </row>
    <row r="14555" spans="1:4">
      <c r="A14555" s="204"/>
      <c r="B14555" s="205"/>
      <c r="C14555" s="206"/>
      <c r="D14555" s="208"/>
    </row>
    <row r="14556" spans="1:4">
      <c r="A14556" s="204"/>
      <c r="B14556" s="205"/>
      <c r="C14556" s="206"/>
      <c r="D14556" s="208"/>
    </row>
    <row r="14557" spans="1:4">
      <c r="A14557" s="204"/>
      <c r="B14557" s="205"/>
      <c r="C14557" s="206"/>
      <c r="D14557" s="208"/>
    </row>
    <row r="14558" spans="1:4">
      <c r="A14558" s="204"/>
      <c r="B14558" s="205"/>
      <c r="C14558" s="206"/>
      <c r="D14558" s="208"/>
    </row>
    <row r="14559" spans="1:4">
      <c r="A14559" s="204"/>
      <c r="B14559" s="205"/>
      <c r="C14559" s="206"/>
      <c r="D14559" s="208"/>
    </row>
    <row r="14560" spans="1:4">
      <c r="A14560" s="204"/>
      <c r="B14560" s="205"/>
      <c r="C14560" s="206"/>
      <c r="D14560" s="208"/>
    </row>
    <row r="14561" spans="1:4">
      <c r="A14561" s="204"/>
      <c r="B14561" s="205"/>
      <c r="C14561" s="206"/>
      <c r="D14561" s="208"/>
    </row>
    <row r="14562" spans="1:4">
      <c r="A14562" s="204"/>
      <c r="B14562" s="205"/>
      <c r="C14562" s="206"/>
      <c r="D14562" s="208"/>
    </row>
    <row r="14563" spans="1:4">
      <c r="A14563" s="204"/>
      <c r="B14563" s="205"/>
      <c r="C14563" s="206"/>
      <c r="D14563" s="208"/>
    </row>
    <row r="14564" spans="1:4">
      <c r="A14564" s="204"/>
      <c r="B14564" s="205"/>
      <c r="C14564" s="206"/>
      <c r="D14564" s="208"/>
    </row>
    <row r="14565" spans="1:4">
      <c r="A14565" s="204"/>
      <c r="B14565" s="205"/>
      <c r="C14565" s="206"/>
      <c r="D14565" s="208"/>
    </row>
    <row r="14566" spans="1:4">
      <c r="A14566" s="204"/>
      <c r="B14566" s="205"/>
      <c r="C14566" s="206"/>
      <c r="D14566" s="208"/>
    </row>
    <row r="14567" spans="1:4">
      <c r="A14567" s="204"/>
      <c r="B14567" s="205"/>
      <c r="C14567" s="206"/>
      <c r="D14567" s="208"/>
    </row>
    <row r="14568" spans="1:4">
      <c r="A14568" s="204"/>
      <c r="B14568" s="205"/>
      <c r="C14568" s="206"/>
      <c r="D14568" s="208"/>
    </row>
    <row r="14569" spans="1:4">
      <c r="A14569" s="204"/>
      <c r="B14569" s="205"/>
      <c r="C14569" s="206"/>
      <c r="D14569" s="208"/>
    </row>
    <row r="14570" spans="1:4">
      <c r="A14570" s="204"/>
      <c r="B14570" s="205"/>
      <c r="C14570" s="206"/>
      <c r="D14570" s="208"/>
    </row>
    <row r="14571" spans="1:4">
      <c r="A14571" s="204"/>
      <c r="B14571" s="205"/>
      <c r="C14571" s="206"/>
      <c r="D14571" s="208"/>
    </row>
    <row r="14572" spans="1:4">
      <c r="A14572" s="204"/>
      <c r="B14572" s="205"/>
      <c r="C14572" s="206"/>
      <c r="D14572" s="208"/>
    </row>
    <row r="14573" spans="1:4">
      <c r="A14573" s="204"/>
      <c r="B14573" s="205"/>
      <c r="C14573" s="206"/>
      <c r="D14573" s="208"/>
    </row>
    <row r="14574" spans="1:4">
      <c r="A14574" s="204"/>
      <c r="B14574" s="205"/>
      <c r="C14574" s="206"/>
      <c r="D14574" s="208"/>
    </row>
    <row r="14575" spans="1:4">
      <c r="A14575" s="204"/>
      <c r="B14575" s="205"/>
      <c r="C14575" s="206"/>
      <c r="D14575" s="208"/>
    </row>
    <row r="14576" spans="1:4">
      <c r="A14576" s="204"/>
      <c r="B14576" s="205"/>
      <c r="C14576" s="206"/>
      <c r="D14576" s="208"/>
    </row>
    <row r="14577" spans="1:4">
      <c r="A14577" s="204"/>
      <c r="B14577" s="205"/>
      <c r="C14577" s="206"/>
      <c r="D14577" s="208"/>
    </row>
    <row r="14578" spans="1:4">
      <c r="A14578" s="204"/>
      <c r="B14578" s="205"/>
      <c r="C14578" s="206"/>
      <c r="D14578" s="208"/>
    </row>
    <row r="14579" spans="1:4">
      <c r="A14579" s="204"/>
      <c r="B14579" s="205"/>
      <c r="C14579" s="206"/>
      <c r="D14579" s="208"/>
    </row>
    <row r="14580" spans="1:4">
      <c r="A14580" s="204"/>
      <c r="B14580" s="205"/>
      <c r="C14580" s="206"/>
      <c r="D14580" s="208"/>
    </row>
    <row r="14581" spans="1:4">
      <c r="A14581" s="204"/>
      <c r="B14581" s="205"/>
      <c r="C14581" s="206"/>
      <c r="D14581" s="208"/>
    </row>
    <row r="14582" spans="1:4">
      <c r="A14582" s="204"/>
      <c r="B14582" s="205"/>
      <c r="C14582" s="206"/>
      <c r="D14582" s="208"/>
    </row>
    <row r="14583" spans="1:4">
      <c r="A14583" s="204"/>
      <c r="B14583" s="205"/>
      <c r="C14583" s="206"/>
      <c r="D14583" s="208"/>
    </row>
    <row r="14584" spans="1:4">
      <c r="A14584" s="204"/>
      <c r="B14584" s="205"/>
      <c r="C14584" s="206"/>
      <c r="D14584" s="208"/>
    </row>
    <row r="14585" spans="1:4">
      <c r="A14585" s="204"/>
      <c r="B14585" s="205"/>
      <c r="C14585" s="206"/>
      <c r="D14585" s="208"/>
    </row>
    <row r="14586" spans="1:4">
      <c r="A14586" s="204"/>
      <c r="B14586" s="205"/>
      <c r="C14586" s="206"/>
      <c r="D14586" s="208"/>
    </row>
    <row r="14587" spans="1:4">
      <c r="A14587" s="204"/>
      <c r="B14587" s="205"/>
      <c r="C14587" s="206"/>
      <c r="D14587" s="208"/>
    </row>
    <row r="14588" spans="1:4">
      <c r="A14588" s="204"/>
      <c r="B14588" s="205"/>
      <c r="C14588" s="206"/>
      <c r="D14588" s="208"/>
    </row>
    <row r="14589" spans="1:4">
      <c r="A14589" s="204"/>
      <c r="B14589" s="205"/>
      <c r="C14589" s="206"/>
      <c r="D14589" s="208"/>
    </row>
    <row r="14590" spans="1:4">
      <c r="A14590" s="204"/>
      <c r="B14590" s="205"/>
      <c r="C14590" s="206"/>
      <c r="D14590" s="208"/>
    </row>
    <row r="14591" spans="1:4">
      <c r="A14591" s="204"/>
      <c r="B14591" s="205"/>
      <c r="C14591" s="206"/>
      <c r="D14591" s="208"/>
    </row>
    <row r="14592" spans="1:4">
      <c r="A14592" s="204"/>
      <c r="B14592" s="205"/>
      <c r="C14592" s="206"/>
      <c r="D14592" s="208"/>
    </row>
    <row r="14593" spans="1:4">
      <c r="A14593" s="204"/>
      <c r="B14593" s="205"/>
      <c r="C14593" s="206"/>
      <c r="D14593" s="208"/>
    </row>
    <row r="14594" spans="1:4">
      <c r="A14594" s="204"/>
      <c r="B14594" s="205"/>
      <c r="C14594" s="206"/>
      <c r="D14594" s="208"/>
    </row>
    <row r="14595" spans="1:4">
      <c r="A14595" s="204"/>
      <c r="B14595" s="205"/>
      <c r="C14595" s="206"/>
      <c r="D14595" s="208"/>
    </row>
    <row r="14596" spans="1:4">
      <c r="A14596" s="204"/>
      <c r="B14596" s="205"/>
      <c r="C14596" s="206"/>
      <c r="D14596" s="208"/>
    </row>
    <row r="14597" spans="1:4">
      <c r="A14597" s="204"/>
      <c r="B14597" s="205"/>
      <c r="C14597" s="206"/>
      <c r="D14597" s="208"/>
    </row>
    <row r="14598" spans="1:4">
      <c r="A14598" s="204"/>
      <c r="B14598" s="205"/>
      <c r="C14598" s="206"/>
      <c r="D14598" s="208"/>
    </row>
    <row r="14599" spans="1:4">
      <c r="A14599" s="204"/>
      <c r="B14599" s="205"/>
      <c r="C14599" s="206"/>
      <c r="D14599" s="208"/>
    </row>
    <row r="14600" spans="1:4">
      <c r="A14600" s="204"/>
      <c r="B14600" s="205"/>
      <c r="C14600" s="206"/>
      <c r="D14600" s="208"/>
    </row>
    <row r="14601" spans="1:4">
      <c r="A14601" s="204"/>
      <c r="B14601" s="205"/>
      <c r="C14601" s="206"/>
      <c r="D14601" s="208"/>
    </row>
    <row r="14602" spans="1:4">
      <c r="A14602" s="204"/>
      <c r="B14602" s="205"/>
      <c r="C14602" s="206"/>
      <c r="D14602" s="208"/>
    </row>
    <row r="14603" spans="1:4">
      <c r="A14603" s="204"/>
      <c r="B14603" s="205"/>
      <c r="C14603" s="206"/>
      <c r="D14603" s="208"/>
    </row>
    <row r="14604" spans="1:4">
      <c r="A14604" s="204"/>
      <c r="B14604" s="205"/>
      <c r="C14604" s="206"/>
      <c r="D14604" s="208"/>
    </row>
    <row r="14605" spans="1:4">
      <c r="A14605" s="204"/>
      <c r="B14605" s="205"/>
      <c r="C14605" s="206"/>
      <c r="D14605" s="208"/>
    </row>
    <row r="14606" spans="1:4">
      <c r="A14606" s="204"/>
      <c r="B14606" s="205"/>
      <c r="C14606" s="206"/>
      <c r="D14606" s="208"/>
    </row>
    <row r="14607" spans="1:4">
      <c r="A14607" s="204"/>
      <c r="B14607" s="205"/>
      <c r="C14607" s="206"/>
      <c r="D14607" s="208"/>
    </row>
    <row r="14608" spans="1:4">
      <c r="A14608" s="204"/>
      <c r="B14608" s="205"/>
      <c r="C14608" s="206"/>
      <c r="D14608" s="208"/>
    </row>
    <row r="14609" spans="1:4">
      <c r="A14609" s="204"/>
      <c r="B14609" s="205"/>
      <c r="C14609" s="206"/>
      <c r="D14609" s="208"/>
    </row>
    <row r="14610" spans="1:4">
      <c r="A14610" s="204"/>
      <c r="B14610" s="205"/>
      <c r="C14610" s="206"/>
      <c r="D14610" s="208"/>
    </row>
    <row r="14611" spans="1:4">
      <c r="A14611" s="204"/>
      <c r="B14611" s="205"/>
      <c r="C14611" s="206"/>
      <c r="D14611" s="208"/>
    </row>
    <row r="14612" spans="1:4">
      <c r="A14612" s="204"/>
      <c r="B14612" s="205"/>
      <c r="C14612" s="206"/>
      <c r="D14612" s="208"/>
    </row>
    <row r="14613" spans="1:4">
      <c r="A14613" s="204"/>
      <c r="B14613" s="205"/>
      <c r="C14613" s="206"/>
      <c r="D14613" s="208"/>
    </row>
    <row r="14614" spans="1:4">
      <c r="A14614" s="204"/>
      <c r="B14614" s="205"/>
      <c r="C14614" s="206"/>
      <c r="D14614" s="208"/>
    </row>
    <row r="14615" spans="1:4">
      <c r="A14615" s="204"/>
      <c r="B14615" s="205"/>
      <c r="C14615" s="206"/>
      <c r="D14615" s="208"/>
    </row>
    <row r="14616" spans="1:4">
      <c r="A14616" s="204"/>
      <c r="B14616" s="205"/>
      <c r="C14616" s="206"/>
      <c r="D14616" s="208"/>
    </row>
    <row r="14617" spans="1:4">
      <c r="A14617" s="204"/>
      <c r="B14617" s="205"/>
      <c r="C14617" s="206"/>
      <c r="D14617" s="208"/>
    </row>
    <row r="14618" spans="1:4">
      <c r="A14618" s="204"/>
      <c r="B14618" s="205"/>
      <c r="C14618" s="206"/>
      <c r="D14618" s="208"/>
    </row>
    <row r="14619" spans="1:4">
      <c r="A14619" s="204"/>
      <c r="B14619" s="205"/>
      <c r="C14619" s="206"/>
      <c r="D14619" s="208"/>
    </row>
    <row r="14620" spans="1:4">
      <c r="A14620" s="204"/>
      <c r="B14620" s="205"/>
      <c r="C14620" s="206"/>
      <c r="D14620" s="208"/>
    </row>
    <row r="14621" spans="1:4">
      <c r="A14621" s="204"/>
      <c r="B14621" s="205"/>
      <c r="C14621" s="206"/>
      <c r="D14621" s="208"/>
    </row>
    <row r="14622" spans="1:4">
      <c r="A14622" s="204"/>
      <c r="B14622" s="205"/>
      <c r="C14622" s="206"/>
      <c r="D14622" s="208"/>
    </row>
    <row r="14623" spans="1:4">
      <c r="A14623" s="204"/>
      <c r="B14623" s="205"/>
      <c r="C14623" s="206"/>
      <c r="D14623" s="208"/>
    </row>
    <row r="14624" spans="1:4">
      <c r="A14624" s="204"/>
      <c r="B14624" s="205"/>
      <c r="C14624" s="206"/>
      <c r="D14624" s="208"/>
    </row>
    <row r="14625" spans="1:4">
      <c r="A14625" s="204"/>
      <c r="B14625" s="205"/>
      <c r="C14625" s="206"/>
      <c r="D14625" s="208"/>
    </row>
    <row r="14626" spans="1:4">
      <c r="A14626" s="204"/>
      <c r="B14626" s="205"/>
      <c r="C14626" s="206"/>
      <c r="D14626" s="208"/>
    </row>
    <row r="14627" spans="1:4">
      <c r="A14627" s="204"/>
      <c r="B14627" s="205"/>
      <c r="C14627" s="206"/>
      <c r="D14627" s="208"/>
    </row>
    <row r="14628" spans="1:4">
      <c r="A14628" s="204"/>
      <c r="B14628" s="205"/>
      <c r="C14628" s="206"/>
      <c r="D14628" s="208"/>
    </row>
    <row r="14629" spans="1:4">
      <c r="A14629" s="204"/>
      <c r="B14629" s="205"/>
      <c r="C14629" s="206"/>
      <c r="D14629" s="208"/>
    </row>
    <row r="14630" spans="1:4">
      <c r="A14630" s="204"/>
      <c r="B14630" s="205"/>
      <c r="C14630" s="206"/>
      <c r="D14630" s="208"/>
    </row>
    <row r="14631" spans="1:4">
      <c r="A14631" s="204"/>
      <c r="B14631" s="205"/>
      <c r="C14631" s="206"/>
      <c r="D14631" s="208"/>
    </row>
    <row r="14632" spans="1:4">
      <c r="A14632" s="204"/>
      <c r="B14632" s="205"/>
      <c r="C14632" s="206"/>
      <c r="D14632" s="208"/>
    </row>
    <row r="14633" spans="1:4">
      <c r="A14633" s="204"/>
      <c r="B14633" s="205"/>
      <c r="C14633" s="206"/>
      <c r="D14633" s="208"/>
    </row>
    <row r="14634" spans="1:4">
      <c r="A14634" s="204"/>
      <c r="B14634" s="205"/>
      <c r="C14634" s="206"/>
      <c r="D14634" s="208"/>
    </row>
    <row r="14635" spans="1:4">
      <c r="A14635" s="204"/>
      <c r="B14635" s="205"/>
      <c r="C14635" s="206"/>
      <c r="D14635" s="208"/>
    </row>
    <row r="14636" spans="1:4">
      <c r="A14636" s="204"/>
      <c r="B14636" s="205"/>
      <c r="C14636" s="206"/>
      <c r="D14636" s="208"/>
    </row>
    <row r="14637" spans="1:4">
      <c r="A14637" s="204"/>
      <c r="B14637" s="205"/>
      <c r="C14637" s="206"/>
      <c r="D14637" s="208"/>
    </row>
    <row r="14638" spans="1:4">
      <c r="A14638" s="204"/>
      <c r="B14638" s="205"/>
      <c r="C14638" s="206"/>
      <c r="D14638" s="208"/>
    </row>
    <row r="14639" spans="1:4">
      <c r="A14639" s="204"/>
      <c r="B14639" s="205"/>
      <c r="C14639" s="206"/>
      <c r="D14639" s="208"/>
    </row>
    <row r="14640" spans="1:4">
      <c r="A14640" s="204"/>
      <c r="B14640" s="205"/>
      <c r="C14640" s="206"/>
      <c r="D14640" s="208"/>
    </row>
    <row r="14641" spans="1:4">
      <c r="A14641" s="204"/>
      <c r="B14641" s="205"/>
      <c r="C14641" s="206"/>
      <c r="D14641" s="208"/>
    </row>
    <row r="14642" spans="1:4">
      <c r="A14642" s="204"/>
      <c r="B14642" s="205"/>
      <c r="C14642" s="206"/>
      <c r="D14642" s="208"/>
    </row>
    <row r="14643" spans="1:4">
      <c r="A14643" s="204"/>
      <c r="B14643" s="205"/>
      <c r="C14643" s="206"/>
      <c r="D14643" s="208"/>
    </row>
    <row r="14644" spans="1:4">
      <c r="A14644" s="204"/>
      <c r="B14644" s="205"/>
      <c r="C14644" s="206"/>
      <c r="D14644" s="208"/>
    </row>
    <row r="14645" spans="1:4">
      <c r="A14645" s="204"/>
      <c r="B14645" s="205"/>
      <c r="C14645" s="206"/>
      <c r="D14645" s="208"/>
    </row>
    <row r="14646" spans="1:4">
      <c r="A14646" s="204"/>
      <c r="B14646" s="205"/>
      <c r="C14646" s="206"/>
      <c r="D14646" s="208"/>
    </row>
    <row r="14647" spans="1:4">
      <c r="A14647" s="204"/>
      <c r="B14647" s="205"/>
      <c r="C14647" s="206"/>
      <c r="D14647" s="208"/>
    </row>
    <row r="14648" spans="1:4">
      <c r="A14648" s="204"/>
      <c r="B14648" s="205"/>
      <c r="C14648" s="206"/>
      <c r="D14648" s="208"/>
    </row>
    <row r="14649" spans="1:4">
      <c r="A14649" s="204"/>
      <c r="B14649" s="205"/>
      <c r="C14649" s="206"/>
      <c r="D14649" s="208"/>
    </row>
    <row r="14650" spans="1:4">
      <c r="A14650" s="204"/>
      <c r="B14650" s="205"/>
      <c r="C14650" s="206"/>
      <c r="D14650" s="208"/>
    </row>
    <row r="14651" spans="1:4">
      <c r="A14651" s="204"/>
      <c r="B14651" s="205"/>
      <c r="C14651" s="206"/>
      <c r="D14651" s="208"/>
    </row>
    <row r="14652" spans="1:4">
      <c r="A14652" s="204"/>
      <c r="B14652" s="205"/>
      <c r="C14652" s="206"/>
      <c r="D14652" s="208"/>
    </row>
    <row r="14653" spans="1:4">
      <c r="A14653" s="204"/>
      <c r="B14653" s="205"/>
      <c r="C14653" s="206"/>
      <c r="D14653" s="207"/>
    </row>
    <row r="14654" spans="1:4">
      <c r="A14654" s="204"/>
      <c r="B14654" s="205"/>
      <c r="C14654" s="206"/>
      <c r="D14654" s="208"/>
    </row>
    <row r="14655" spans="1:4">
      <c r="A14655" s="204"/>
      <c r="B14655" s="205"/>
      <c r="C14655" s="206"/>
      <c r="D14655" s="208"/>
    </row>
    <row r="14656" spans="1:4">
      <c r="A14656" s="204"/>
      <c r="B14656" s="205"/>
      <c r="C14656" s="206"/>
      <c r="D14656" s="208"/>
    </row>
    <row r="14657" spans="1:4">
      <c r="A14657" s="204"/>
      <c r="B14657" s="205"/>
      <c r="C14657" s="206"/>
      <c r="D14657" s="208"/>
    </row>
    <row r="14658" spans="1:4">
      <c r="A14658" s="204"/>
      <c r="B14658" s="205"/>
      <c r="C14658" s="206"/>
      <c r="D14658" s="208"/>
    </row>
    <row r="14659" spans="1:4">
      <c r="A14659" s="204"/>
      <c r="B14659" s="205"/>
      <c r="C14659" s="206"/>
      <c r="D14659" s="208"/>
    </row>
    <row r="14660" spans="1:4">
      <c r="A14660" s="204"/>
      <c r="B14660" s="205"/>
      <c r="C14660" s="206"/>
      <c r="D14660" s="208"/>
    </row>
    <row r="14661" spans="1:4">
      <c r="A14661" s="204"/>
      <c r="B14661" s="205"/>
      <c r="C14661" s="206"/>
      <c r="D14661" s="208"/>
    </row>
    <row r="14662" spans="1:4">
      <c r="A14662" s="204"/>
      <c r="B14662" s="205"/>
      <c r="C14662" s="206"/>
      <c r="D14662" s="208"/>
    </row>
    <row r="14663" spans="1:4">
      <c r="A14663" s="204"/>
      <c r="B14663" s="205"/>
      <c r="C14663" s="206"/>
      <c r="D14663" s="208"/>
    </row>
    <row r="14664" spans="1:4">
      <c r="A14664" s="204"/>
      <c r="B14664" s="205"/>
      <c r="C14664" s="206"/>
      <c r="D14664" s="208"/>
    </row>
    <row r="14665" spans="1:4">
      <c r="A14665" s="204"/>
      <c r="B14665" s="205"/>
      <c r="C14665" s="206"/>
      <c r="D14665" s="208"/>
    </row>
    <row r="14666" spans="1:4">
      <c r="A14666" s="204"/>
      <c r="B14666" s="205"/>
      <c r="C14666" s="206"/>
      <c r="D14666" s="207"/>
    </row>
    <row r="14667" spans="1:4">
      <c r="A14667" s="204"/>
      <c r="B14667" s="205"/>
      <c r="C14667" s="206"/>
      <c r="D14667" s="208"/>
    </row>
    <row r="14668" spans="1:4">
      <c r="A14668" s="204"/>
      <c r="B14668" s="205"/>
      <c r="C14668" s="206"/>
      <c r="D14668" s="208"/>
    </row>
    <row r="14669" spans="1:4">
      <c r="A14669" s="204"/>
      <c r="B14669" s="205"/>
      <c r="C14669" s="206"/>
      <c r="D14669" s="207"/>
    </row>
    <row r="14670" spans="1:4">
      <c r="A14670" s="204"/>
      <c r="B14670" s="205"/>
      <c r="C14670" s="206"/>
      <c r="D14670" s="207"/>
    </row>
    <row r="14671" spans="1:4">
      <c r="A14671" s="204"/>
      <c r="B14671" s="205"/>
      <c r="C14671" s="206"/>
      <c r="D14671" s="207"/>
    </row>
    <row r="14672" spans="1:4">
      <c r="A14672" s="204"/>
      <c r="B14672" s="205"/>
      <c r="C14672" s="206"/>
      <c r="D14672" s="207"/>
    </row>
    <row r="14673" spans="1:4">
      <c r="A14673" s="204"/>
      <c r="B14673" s="205"/>
      <c r="C14673" s="206"/>
      <c r="D14673" s="208"/>
    </row>
    <row r="14674" spans="1:4">
      <c r="A14674" s="204"/>
      <c r="B14674" s="205"/>
      <c r="C14674" s="206"/>
      <c r="D14674" s="208"/>
    </row>
    <row r="14675" spans="1:4">
      <c r="A14675" s="204"/>
      <c r="B14675" s="205"/>
      <c r="C14675" s="206"/>
      <c r="D14675" s="208"/>
    </row>
    <row r="14676" spans="1:4">
      <c r="A14676" s="204"/>
      <c r="B14676" s="205"/>
      <c r="C14676" s="206"/>
      <c r="D14676" s="208"/>
    </row>
    <row r="14677" spans="1:4">
      <c r="A14677" s="204"/>
      <c r="B14677" s="205"/>
      <c r="C14677" s="206"/>
      <c r="D14677" s="208"/>
    </row>
    <row r="14678" spans="1:4">
      <c r="A14678" s="204"/>
      <c r="B14678" s="205"/>
      <c r="C14678" s="206"/>
      <c r="D14678" s="207"/>
    </row>
    <row r="14679" spans="1:4">
      <c r="A14679" s="204"/>
      <c r="B14679" s="205"/>
      <c r="C14679" s="206"/>
      <c r="D14679" s="208"/>
    </row>
    <row r="14680" spans="1:4">
      <c r="A14680" s="204"/>
      <c r="B14680" s="205"/>
      <c r="C14680" s="206"/>
      <c r="D14680" s="208"/>
    </row>
    <row r="14681" spans="1:4">
      <c r="A14681" s="204"/>
      <c r="B14681" s="205"/>
      <c r="C14681" s="206"/>
      <c r="D14681" s="208"/>
    </row>
    <row r="14682" spans="1:4">
      <c r="A14682" s="204"/>
      <c r="B14682" s="205"/>
      <c r="C14682" s="206"/>
      <c r="D14682" s="208"/>
    </row>
    <row r="14683" spans="1:4">
      <c r="A14683" s="204"/>
      <c r="B14683" s="205"/>
      <c r="C14683" s="206"/>
      <c r="D14683" s="208"/>
    </row>
    <row r="14684" spans="1:4">
      <c r="A14684" s="204"/>
      <c r="B14684" s="205"/>
      <c r="C14684" s="206"/>
      <c r="D14684" s="208"/>
    </row>
    <row r="14685" spans="1:4">
      <c r="A14685" s="204"/>
      <c r="B14685" s="205"/>
      <c r="C14685" s="206"/>
      <c r="D14685" s="208"/>
    </row>
    <row r="14686" spans="1:4">
      <c r="A14686" s="204"/>
      <c r="B14686" s="205"/>
      <c r="C14686" s="206"/>
      <c r="D14686" s="208"/>
    </row>
    <row r="14687" spans="1:4">
      <c r="A14687" s="204"/>
      <c r="B14687" s="205"/>
      <c r="C14687" s="206"/>
      <c r="D14687" s="208"/>
    </row>
    <row r="14688" spans="1:4">
      <c r="A14688" s="204"/>
      <c r="B14688" s="205"/>
      <c r="C14688" s="206"/>
      <c r="D14688" s="208"/>
    </row>
    <row r="14689" spans="1:4">
      <c r="A14689" s="204"/>
      <c r="B14689" s="205"/>
      <c r="C14689" s="206"/>
      <c r="D14689" s="208"/>
    </row>
    <row r="14690" spans="1:4">
      <c r="A14690" s="204"/>
      <c r="B14690" s="205"/>
      <c r="C14690" s="206"/>
      <c r="D14690" s="208"/>
    </row>
    <row r="14691" spans="1:4">
      <c r="A14691" s="204"/>
      <c r="B14691" s="205"/>
      <c r="C14691" s="206"/>
      <c r="D14691" s="208"/>
    </row>
    <row r="14692" spans="1:4">
      <c r="A14692" s="204"/>
      <c r="B14692" s="205"/>
      <c r="C14692" s="206"/>
      <c r="D14692" s="208"/>
    </row>
    <row r="14693" spans="1:4">
      <c r="A14693" s="204"/>
      <c r="B14693" s="205"/>
      <c r="C14693" s="206"/>
      <c r="D14693" s="208"/>
    </row>
    <row r="14694" spans="1:4">
      <c r="A14694" s="204"/>
      <c r="B14694" s="205"/>
      <c r="C14694" s="206"/>
      <c r="D14694" s="208"/>
    </row>
    <row r="14695" spans="1:4">
      <c r="A14695" s="204"/>
      <c r="B14695" s="205"/>
      <c r="C14695" s="206"/>
      <c r="D14695" s="208"/>
    </row>
    <row r="14696" spans="1:4">
      <c r="A14696" s="204"/>
      <c r="B14696" s="205"/>
      <c r="C14696" s="206"/>
      <c r="D14696" s="208"/>
    </row>
    <row r="14697" spans="1:4">
      <c r="A14697" s="204"/>
      <c r="B14697" s="205"/>
      <c r="C14697" s="206"/>
      <c r="D14697" s="208"/>
    </row>
    <row r="14698" spans="1:4">
      <c r="A14698" s="204"/>
      <c r="B14698" s="205"/>
      <c r="C14698" s="206"/>
      <c r="D14698" s="208"/>
    </row>
    <row r="14699" spans="1:4">
      <c r="A14699" s="204"/>
      <c r="B14699" s="205"/>
      <c r="C14699" s="206"/>
      <c r="D14699" s="208"/>
    </row>
    <row r="14700" spans="1:4">
      <c r="A14700" s="204"/>
      <c r="B14700" s="205"/>
      <c r="C14700" s="206"/>
      <c r="D14700" s="208"/>
    </row>
    <row r="14701" spans="1:4">
      <c r="A14701" s="204"/>
      <c r="B14701" s="205"/>
      <c r="C14701" s="206"/>
      <c r="D14701" s="208"/>
    </row>
    <row r="14702" spans="1:4">
      <c r="A14702" s="204"/>
      <c r="B14702" s="205"/>
      <c r="C14702" s="206"/>
      <c r="D14702" s="208"/>
    </row>
    <row r="14703" spans="1:4">
      <c r="A14703" s="204"/>
      <c r="B14703" s="205"/>
      <c r="C14703" s="206"/>
      <c r="D14703" s="208"/>
    </row>
    <row r="14704" spans="1:4">
      <c r="A14704" s="204"/>
      <c r="B14704" s="205"/>
      <c r="C14704" s="206"/>
      <c r="D14704" s="208"/>
    </row>
    <row r="14705" spans="1:4">
      <c r="A14705" s="204"/>
      <c r="B14705" s="205"/>
      <c r="C14705" s="206"/>
      <c r="D14705" s="208"/>
    </row>
    <row r="14706" spans="1:4">
      <c r="A14706" s="204"/>
      <c r="B14706" s="205"/>
      <c r="C14706" s="206"/>
      <c r="D14706" s="208"/>
    </row>
    <row r="14707" spans="1:4">
      <c r="A14707" s="204"/>
      <c r="B14707" s="205"/>
      <c r="C14707" s="206"/>
      <c r="D14707" s="208"/>
    </row>
    <row r="14708" spans="1:4">
      <c r="A14708" s="204"/>
      <c r="B14708" s="205"/>
      <c r="C14708" s="206"/>
      <c r="D14708" s="208"/>
    </row>
    <row r="14709" spans="1:4">
      <c r="A14709" s="204"/>
      <c r="B14709" s="205"/>
      <c r="C14709" s="206"/>
      <c r="D14709" s="208"/>
    </row>
    <row r="14710" spans="1:4">
      <c r="A14710" s="204"/>
      <c r="B14710" s="205"/>
      <c r="C14710" s="206"/>
      <c r="D14710" s="208"/>
    </row>
    <row r="14711" spans="1:4">
      <c r="A14711" s="204"/>
      <c r="B14711" s="205"/>
      <c r="C14711" s="206"/>
      <c r="D14711" s="208"/>
    </row>
    <row r="14712" spans="1:4">
      <c r="A14712" s="204"/>
      <c r="B14712" s="205"/>
      <c r="C14712" s="206"/>
      <c r="D14712" s="208"/>
    </row>
    <row r="14713" spans="1:4">
      <c r="A14713" s="204"/>
      <c r="B14713" s="205"/>
      <c r="C14713" s="206"/>
      <c r="D14713" s="208"/>
    </row>
    <row r="14714" spans="1:4">
      <c r="A14714" s="204"/>
      <c r="B14714" s="205"/>
      <c r="C14714" s="206"/>
      <c r="D14714" s="208"/>
    </row>
    <row r="14715" spans="1:4">
      <c r="A14715" s="204"/>
      <c r="B14715" s="205"/>
      <c r="C14715" s="206"/>
      <c r="D14715" s="208"/>
    </row>
    <row r="14716" spans="1:4">
      <c r="A14716" s="204"/>
      <c r="B14716" s="205"/>
      <c r="C14716" s="206"/>
      <c r="D14716" s="208"/>
    </row>
    <row r="14717" spans="1:4">
      <c r="A14717" s="204"/>
      <c r="B14717" s="205"/>
      <c r="C14717" s="206"/>
      <c r="D14717" s="208"/>
    </row>
    <row r="14718" spans="1:4">
      <c r="A14718" s="204"/>
      <c r="B14718" s="205"/>
      <c r="C14718" s="206"/>
      <c r="D14718" s="208"/>
    </row>
    <row r="14719" spans="1:4">
      <c r="A14719" s="204"/>
      <c r="B14719" s="205"/>
      <c r="C14719" s="206"/>
      <c r="D14719" s="208"/>
    </row>
    <row r="14720" spans="1:4">
      <c r="A14720" s="204"/>
      <c r="B14720" s="205"/>
      <c r="C14720" s="206"/>
      <c r="D14720" s="208"/>
    </row>
    <row r="14721" spans="1:4">
      <c r="A14721" s="204"/>
      <c r="B14721" s="205"/>
      <c r="C14721" s="206"/>
      <c r="D14721" s="208"/>
    </row>
    <row r="14722" spans="1:4">
      <c r="A14722" s="204"/>
      <c r="B14722" s="205"/>
      <c r="C14722" s="206"/>
      <c r="D14722" s="208"/>
    </row>
    <row r="14723" spans="1:4">
      <c r="A14723" s="204"/>
      <c r="B14723" s="205"/>
      <c r="C14723" s="206"/>
      <c r="D14723" s="208"/>
    </row>
    <row r="14724" spans="1:4">
      <c r="A14724" s="204"/>
      <c r="B14724" s="205"/>
      <c r="C14724" s="206"/>
      <c r="D14724" s="208"/>
    </row>
    <row r="14725" spans="1:4">
      <c r="A14725" s="204"/>
      <c r="B14725" s="205"/>
      <c r="C14725" s="206"/>
      <c r="D14725" s="208"/>
    </row>
    <row r="14726" spans="1:4">
      <c r="A14726" s="204"/>
      <c r="B14726" s="205"/>
      <c r="C14726" s="206"/>
      <c r="D14726" s="208"/>
    </row>
    <row r="14727" spans="1:4">
      <c r="A14727" s="204"/>
      <c r="B14727" s="205"/>
      <c r="C14727" s="206"/>
      <c r="D14727" s="208"/>
    </row>
    <row r="14728" spans="1:4">
      <c r="A14728" s="204"/>
      <c r="B14728" s="234"/>
      <c r="C14728" s="206"/>
      <c r="D14728" s="208"/>
    </row>
    <row r="14729" spans="1:4">
      <c r="A14729" s="204"/>
      <c r="B14729" s="205"/>
      <c r="C14729" s="206"/>
      <c r="D14729" s="208"/>
    </row>
    <row r="14730" spans="1:4">
      <c r="A14730" s="204"/>
      <c r="B14730" s="205"/>
      <c r="C14730" s="206"/>
      <c r="D14730" s="208"/>
    </row>
    <row r="14731" spans="1:4">
      <c r="A14731" s="204"/>
      <c r="B14731" s="205"/>
      <c r="C14731" s="206"/>
      <c r="D14731" s="208"/>
    </row>
    <row r="14732" spans="1:4">
      <c r="A14732" s="204"/>
      <c r="B14732" s="205"/>
      <c r="C14732" s="206"/>
      <c r="D14732" s="208"/>
    </row>
    <row r="14733" spans="1:4">
      <c r="A14733" s="204"/>
      <c r="B14733" s="205"/>
      <c r="C14733" s="206"/>
      <c r="D14733" s="208"/>
    </row>
    <row r="14734" spans="1:4">
      <c r="A14734" s="204"/>
      <c r="B14734" s="205"/>
      <c r="C14734" s="206"/>
      <c r="D14734" s="208"/>
    </row>
    <row r="14735" spans="1:4">
      <c r="A14735" s="204"/>
      <c r="B14735" s="205"/>
      <c r="C14735" s="206"/>
      <c r="D14735" s="208"/>
    </row>
    <row r="14736" spans="1:4">
      <c r="A14736" s="204"/>
      <c r="B14736" s="205"/>
      <c r="C14736" s="206"/>
      <c r="D14736" s="208"/>
    </row>
    <row r="14737" spans="1:4">
      <c r="A14737" s="204"/>
      <c r="B14737" s="205"/>
      <c r="C14737" s="206"/>
      <c r="D14737" s="208"/>
    </row>
    <row r="14738" spans="1:4">
      <c r="A14738" s="204"/>
      <c r="B14738" s="205"/>
      <c r="C14738" s="206"/>
      <c r="D14738" s="208"/>
    </row>
    <row r="14739" spans="1:4">
      <c r="A14739" s="204"/>
      <c r="B14739" s="205"/>
      <c r="C14739" s="206"/>
      <c r="D14739" s="208"/>
    </row>
    <row r="14740" spans="1:4">
      <c r="A14740" s="204"/>
      <c r="B14740" s="205"/>
      <c r="C14740" s="206"/>
      <c r="D14740" s="208"/>
    </row>
    <row r="14741" spans="1:4">
      <c r="A14741" s="204"/>
      <c r="B14741" s="205"/>
      <c r="C14741" s="206"/>
      <c r="D14741" s="208"/>
    </row>
    <row r="14742" spans="1:4">
      <c r="A14742" s="204"/>
      <c r="B14742" s="205"/>
      <c r="C14742" s="206"/>
      <c r="D14742" s="208"/>
    </row>
    <row r="14743" spans="1:4">
      <c r="A14743" s="204"/>
      <c r="B14743" s="205"/>
      <c r="C14743" s="206"/>
      <c r="D14743" s="208"/>
    </row>
    <row r="14744" spans="1:4">
      <c r="A14744" s="204"/>
      <c r="B14744" s="205"/>
      <c r="C14744" s="206"/>
      <c r="D14744" s="208"/>
    </row>
    <row r="14745" spans="1:4">
      <c r="A14745" s="204"/>
      <c r="B14745" s="205"/>
      <c r="C14745" s="206"/>
      <c r="D14745" s="208"/>
    </row>
    <row r="14746" spans="1:4">
      <c r="A14746" s="204"/>
      <c r="B14746" s="205"/>
      <c r="C14746" s="206"/>
      <c r="D14746" s="208"/>
    </row>
    <row r="14747" spans="1:4">
      <c r="A14747" s="204"/>
      <c r="B14747" s="205"/>
      <c r="C14747" s="206"/>
      <c r="D14747" s="208"/>
    </row>
    <row r="14748" spans="1:4">
      <c r="A14748" s="204"/>
      <c r="B14748" s="205"/>
      <c r="C14748" s="206"/>
      <c r="D14748" s="208"/>
    </row>
    <row r="14749" spans="1:4">
      <c r="A14749" s="204"/>
      <c r="B14749" s="205"/>
      <c r="C14749" s="206"/>
      <c r="D14749" s="208"/>
    </row>
    <row r="14750" spans="1:4">
      <c r="A14750" s="204"/>
      <c r="B14750" s="205"/>
      <c r="C14750" s="206"/>
      <c r="D14750" s="208"/>
    </row>
    <row r="14751" spans="1:4">
      <c r="A14751" s="204"/>
      <c r="B14751" s="205"/>
      <c r="C14751" s="206"/>
      <c r="D14751" s="208"/>
    </row>
    <row r="14752" spans="1:4">
      <c r="A14752" s="204"/>
      <c r="B14752" s="205"/>
      <c r="C14752" s="206"/>
      <c r="D14752" s="208"/>
    </row>
    <row r="14753" spans="1:4">
      <c r="A14753" s="204"/>
      <c r="B14753" s="205"/>
      <c r="C14753" s="206"/>
      <c r="D14753" s="208"/>
    </row>
    <row r="14754" spans="1:4">
      <c r="A14754" s="204"/>
      <c r="B14754" s="205"/>
      <c r="C14754" s="206"/>
      <c r="D14754" s="208"/>
    </row>
    <row r="14755" spans="1:4">
      <c r="A14755" s="204"/>
      <c r="B14755" s="205"/>
      <c r="C14755" s="206"/>
      <c r="D14755" s="208"/>
    </row>
    <row r="14756" spans="1:4">
      <c r="A14756" s="204"/>
      <c r="B14756" s="205"/>
      <c r="C14756" s="206"/>
      <c r="D14756" s="208"/>
    </row>
    <row r="14757" spans="1:4">
      <c r="A14757" s="204"/>
      <c r="B14757" s="205"/>
      <c r="C14757" s="206"/>
      <c r="D14757" s="208"/>
    </row>
    <row r="14758" spans="1:4">
      <c r="A14758" s="204"/>
      <c r="B14758" s="205"/>
      <c r="C14758" s="206"/>
      <c r="D14758" s="208"/>
    </row>
    <row r="14759" spans="1:4">
      <c r="A14759" s="204"/>
      <c r="B14759" s="205"/>
      <c r="C14759" s="206"/>
      <c r="D14759" s="208"/>
    </row>
    <row r="14760" spans="1:4">
      <c r="A14760" s="204"/>
      <c r="B14760" s="205"/>
      <c r="C14760" s="206"/>
      <c r="D14760" s="208"/>
    </row>
    <row r="14761" spans="1:4">
      <c r="A14761" s="204"/>
      <c r="B14761" s="205"/>
      <c r="C14761" s="206"/>
      <c r="D14761" s="208"/>
    </row>
    <row r="14762" spans="1:4">
      <c r="A14762" s="204"/>
      <c r="B14762" s="205"/>
      <c r="C14762" s="206"/>
      <c r="D14762" s="208"/>
    </row>
    <row r="14763" spans="1:4">
      <c r="A14763" s="204"/>
      <c r="B14763" s="205"/>
      <c r="C14763" s="206"/>
      <c r="D14763" s="208"/>
    </row>
    <row r="14764" spans="1:4">
      <c r="A14764" s="204"/>
      <c r="B14764" s="205"/>
      <c r="C14764" s="206"/>
      <c r="D14764" s="208"/>
    </row>
    <row r="14765" spans="1:4">
      <c r="A14765" s="204"/>
      <c r="B14765" s="205"/>
      <c r="C14765" s="206"/>
      <c r="D14765" s="208"/>
    </row>
    <row r="14766" spans="1:4">
      <c r="A14766" s="204"/>
      <c r="B14766" s="205"/>
      <c r="C14766" s="206"/>
      <c r="D14766" s="208"/>
    </row>
    <row r="14767" spans="1:4">
      <c r="A14767" s="204"/>
      <c r="B14767" s="205"/>
      <c r="C14767" s="206"/>
      <c r="D14767" s="208"/>
    </row>
    <row r="14768" spans="1:4">
      <c r="A14768" s="204"/>
      <c r="B14768" s="205"/>
      <c r="C14768" s="206"/>
      <c r="D14768" s="208"/>
    </row>
    <row r="14769" spans="1:4">
      <c r="A14769" s="204"/>
      <c r="B14769" s="205"/>
      <c r="C14769" s="206"/>
      <c r="D14769" s="208"/>
    </row>
    <row r="14770" spans="1:4">
      <c r="A14770" s="204"/>
      <c r="B14770" s="205"/>
      <c r="C14770" s="206"/>
      <c r="D14770" s="208"/>
    </row>
    <row r="14771" spans="1:4">
      <c r="A14771" s="204"/>
      <c r="B14771" s="205"/>
      <c r="C14771" s="206"/>
      <c r="D14771" s="208"/>
    </row>
    <row r="14772" spans="1:4">
      <c r="A14772" s="204"/>
      <c r="B14772" s="205"/>
      <c r="C14772" s="206"/>
      <c r="D14772" s="208"/>
    </row>
    <row r="14773" spans="1:4">
      <c r="A14773" s="204"/>
      <c r="B14773" s="205"/>
      <c r="C14773" s="206"/>
      <c r="D14773" s="208"/>
    </row>
    <row r="14774" spans="1:4">
      <c r="A14774" s="204"/>
      <c r="B14774" s="205"/>
      <c r="C14774" s="206"/>
      <c r="D14774" s="208"/>
    </row>
    <row r="14775" spans="1:4">
      <c r="A14775" s="204"/>
      <c r="B14775" s="205"/>
      <c r="C14775" s="206"/>
      <c r="D14775" s="208"/>
    </row>
    <row r="14776" spans="1:4">
      <c r="A14776" s="204"/>
      <c r="B14776" s="205"/>
      <c r="C14776" s="206"/>
      <c r="D14776" s="208"/>
    </row>
    <row r="14777" spans="1:4">
      <c r="A14777" s="204"/>
      <c r="B14777" s="205"/>
      <c r="C14777" s="206"/>
      <c r="D14777" s="208"/>
    </row>
    <row r="14778" spans="1:4">
      <c r="A14778" s="204"/>
      <c r="B14778" s="205"/>
      <c r="C14778" s="206"/>
      <c r="D14778" s="208"/>
    </row>
    <row r="14779" spans="1:4">
      <c r="A14779" s="204"/>
      <c r="B14779" s="205"/>
      <c r="C14779" s="206"/>
      <c r="D14779" s="208"/>
    </row>
    <row r="14780" spans="1:4">
      <c r="A14780" s="204"/>
      <c r="B14780" s="205"/>
      <c r="C14780" s="206"/>
      <c r="D14780" s="208"/>
    </row>
    <row r="14781" spans="1:4">
      <c r="A14781" s="204"/>
      <c r="B14781" s="205"/>
      <c r="C14781" s="206"/>
      <c r="D14781" s="208"/>
    </row>
    <row r="14782" spans="1:4">
      <c r="A14782" s="204"/>
      <c r="B14782" s="205"/>
      <c r="C14782" s="206"/>
      <c r="D14782" s="208"/>
    </row>
    <row r="14783" spans="1:4">
      <c r="A14783" s="204"/>
      <c r="B14783" s="205"/>
      <c r="C14783" s="206"/>
      <c r="D14783" s="208"/>
    </row>
    <row r="14784" spans="1:4">
      <c r="A14784" s="204"/>
      <c r="B14784" s="205"/>
      <c r="C14784" s="206"/>
      <c r="D14784" s="208"/>
    </row>
    <row r="14785" spans="1:4">
      <c r="A14785" s="204"/>
      <c r="B14785" s="205"/>
      <c r="C14785" s="206"/>
      <c r="D14785" s="208"/>
    </row>
    <row r="14786" spans="1:4">
      <c r="A14786" s="204"/>
      <c r="B14786" s="205"/>
      <c r="C14786" s="206"/>
      <c r="D14786" s="208"/>
    </row>
    <row r="14787" spans="1:4">
      <c r="A14787" s="204"/>
      <c r="B14787" s="205"/>
      <c r="C14787" s="206"/>
      <c r="D14787" s="208"/>
    </row>
    <row r="14788" spans="1:4">
      <c r="A14788" s="204"/>
      <c r="B14788" s="205"/>
      <c r="C14788" s="206"/>
      <c r="D14788" s="208"/>
    </row>
    <row r="14789" spans="1:4">
      <c r="A14789" s="204"/>
      <c r="B14789" s="205"/>
      <c r="C14789" s="206"/>
      <c r="D14789" s="208"/>
    </row>
    <row r="14790" spans="1:4">
      <c r="A14790" s="204"/>
      <c r="B14790" s="205"/>
      <c r="C14790" s="206"/>
      <c r="D14790" s="208"/>
    </row>
    <row r="14791" spans="1:4">
      <c r="A14791" s="204"/>
      <c r="B14791" s="205"/>
      <c r="C14791" s="206"/>
      <c r="D14791" s="208"/>
    </row>
    <row r="14792" spans="1:4">
      <c r="A14792" s="204"/>
      <c r="B14792" s="205"/>
      <c r="C14792" s="206"/>
      <c r="D14792" s="208"/>
    </row>
    <row r="14793" spans="1:4">
      <c r="A14793" s="204"/>
      <c r="B14793" s="205"/>
      <c r="C14793" s="206"/>
      <c r="D14793" s="208"/>
    </row>
    <row r="14794" spans="1:4">
      <c r="A14794" s="204"/>
      <c r="B14794" s="205"/>
      <c r="C14794" s="206"/>
      <c r="D14794" s="208"/>
    </row>
    <row r="14795" spans="1:4">
      <c r="A14795" s="204"/>
      <c r="B14795" s="205"/>
      <c r="C14795" s="206"/>
      <c r="D14795" s="208"/>
    </row>
    <row r="14796" spans="1:4">
      <c r="A14796" s="204"/>
      <c r="B14796" s="205"/>
      <c r="C14796" s="206"/>
      <c r="D14796" s="208"/>
    </row>
    <row r="14797" spans="1:4">
      <c r="A14797" s="204"/>
      <c r="B14797" s="205"/>
      <c r="C14797" s="206"/>
      <c r="D14797" s="208"/>
    </row>
    <row r="14798" spans="1:4">
      <c r="A14798" s="204"/>
      <c r="B14798" s="205"/>
      <c r="C14798" s="206"/>
      <c r="D14798" s="208"/>
    </row>
    <row r="14799" spans="1:4">
      <c r="A14799" s="204"/>
      <c r="B14799" s="205"/>
      <c r="C14799" s="206"/>
      <c r="D14799" s="208"/>
    </row>
    <row r="14800" spans="1:4">
      <c r="A14800" s="204"/>
      <c r="B14800" s="205"/>
      <c r="C14800" s="206"/>
      <c r="D14800" s="208"/>
    </row>
    <row r="14801" spans="1:4">
      <c r="A14801" s="204"/>
      <c r="B14801" s="205"/>
      <c r="C14801" s="206"/>
      <c r="D14801" s="208"/>
    </row>
    <row r="14802" spans="1:4">
      <c r="A14802" s="204"/>
      <c r="B14802" s="205"/>
      <c r="C14802" s="206"/>
      <c r="D14802" s="208"/>
    </row>
    <row r="14803" spans="1:4">
      <c r="A14803" s="204"/>
      <c r="B14803" s="205"/>
      <c r="C14803" s="206"/>
      <c r="D14803" s="208"/>
    </row>
    <row r="14804" spans="1:4">
      <c r="A14804" s="204"/>
      <c r="B14804" s="205"/>
      <c r="C14804" s="206"/>
      <c r="D14804" s="208"/>
    </row>
    <row r="14805" spans="1:4">
      <c r="A14805" s="204"/>
      <c r="B14805" s="205"/>
      <c r="C14805" s="206"/>
      <c r="D14805" s="208"/>
    </row>
    <row r="14806" spans="1:4">
      <c r="A14806" s="204"/>
      <c r="B14806" s="205"/>
      <c r="C14806" s="206"/>
      <c r="D14806" s="208"/>
    </row>
    <row r="14807" spans="1:4">
      <c r="A14807" s="204"/>
      <c r="B14807" s="205"/>
      <c r="C14807" s="206"/>
      <c r="D14807" s="208"/>
    </row>
    <row r="14808" spans="1:4">
      <c r="A14808" s="204"/>
      <c r="B14808" s="205"/>
      <c r="C14808" s="206"/>
      <c r="D14808" s="208"/>
    </row>
    <row r="14809" spans="1:4">
      <c r="A14809" s="204"/>
      <c r="B14809" s="205"/>
      <c r="C14809" s="206"/>
      <c r="D14809" s="208"/>
    </row>
    <row r="14810" spans="1:4">
      <c r="A14810" s="204"/>
      <c r="B14810" s="205"/>
      <c r="C14810" s="206"/>
      <c r="D14810" s="208"/>
    </row>
    <row r="14811" spans="1:4">
      <c r="A14811" s="204"/>
      <c r="B14811" s="205"/>
      <c r="C14811" s="206"/>
      <c r="D14811" s="208"/>
    </row>
    <row r="14812" spans="1:4">
      <c r="A14812" s="204"/>
      <c r="B14812" s="205"/>
      <c r="C14812" s="206"/>
      <c r="D14812" s="208"/>
    </row>
    <row r="14813" spans="1:4">
      <c r="A14813" s="204"/>
      <c r="B14813" s="205"/>
      <c r="C14813" s="206"/>
      <c r="D14813" s="208"/>
    </row>
    <row r="14814" spans="1:4">
      <c r="A14814" s="204"/>
      <c r="B14814" s="205"/>
      <c r="C14814" s="206"/>
      <c r="D14814" s="208"/>
    </row>
    <row r="14815" spans="1:4">
      <c r="A14815" s="204"/>
      <c r="B14815" s="205"/>
      <c r="C14815" s="206"/>
      <c r="D14815" s="208"/>
    </row>
    <row r="14816" spans="1:4">
      <c r="A14816" s="204"/>
      <c r="B14816" s="205"/>
      <c r="C14816" s="206"/>
      <c r="D14816" s="208"/>
    </row>
    <row r="14817" spans="1:4">
      <c r="A14817" s="204"/>
      <c r="B14817" s="205"/>
      <c r="C14817" s="206"/>
      <c r="D14817" s="208"/>
    </row>
    <row r="14818" spans="1:4">
      <c r="A14818" s="204"/>
      <c r="B14818" s="205"/>
      <c r="C14818" s="206"/>
      <c r="D14818" s="208"/>
    </row>
    <row r="14819" spans="1:4">
      <c r="A14819" s="204"/>
      <c r="B14819" s="205"/>
      <c r="C14819" s="206"/>
      <c r="D14819" s="208"/>
    </row>
    <row r="14820" spans="1:4">
      <c r="A14820" s="204"/>
      <c r="B14820" s="205"/>
      <c r="C14820" s="206"/>
      <c r="D14820" s="208"/>
    </row>
    <row r="14821" spans="1:4">
      <c r="A14821" s="204"/>
      <c r="B14821" s="205"/>
      <c r="C14821" s="206"/>
      <c r="D14821" s="208"/>
    </row>
    <row r="14822" spans="1:4">
      <c r="A14822" s="204"/>
      <c r="B14822" s="205"/>
      <c r="C14822" s="206"/>
      <c r="D14822" s="208"/>
    </row>
    <row r="14823" spans="1:4">
      <c r="A14823" s="204"/>
      <c r="B14823" s="205"/>
      <c r="C14823" s="206"/>
      <c r="D14823" s="208"/>
    </row>
    <row r="14824" spans="1:4">
      <c r="A14824" s="204"/>
      <c r="B14824" s="205"/>
      <c r="C14824" s="206"/>
      <c r="D14824" s="208"/>
    </row>
    <row r="14825" spans="1:4">
      <c r="A14825" s="204"/>
      <c r="B14825" s="205"/>
      <c r="C14825" s="206"/>
      <c r="D14825" s="208"/>
    </row>
    <row r="14826" spans="1:4">
      <c r="A14826" s="204"/>
      <c r="B14826" s="205"/>
      <c r="C14826" s="206"/>
      <c r="D14826" s="208"/>
    </row>
    <row r="14827" spans="1:4">
      <c r="A14827" s="204"/>
      <c r="B14827" s="205"/>
      <c r="C14827" s="206"/>
      <c r="D14827" s="208"/>
    </row>
    <row r="14828" spans="1:4">
      <c r="A14828" s="204"/>
      <c r="B14828" s="205"/>
      <c r="C14828" s="206"/>
      <c r="D14828" s="208"/>
    </row>
    <row r="14829" spans="1:4">
      <c r="A14829" s="204"/>
      <c r="B14829" s="205"/>
      <c r="C14829" s="206"/>
      <c r="D14829" s="208"/>
    </row>
    <row r="14830" spans="1:4">
      <c r="A14830" s="204"/>
      <c r="B14830" s="205"/>
      <c r="C14830" s="206"/>
      <c r="D14830" s="208"/>
    </row>
    <row r="14831" spans="1:4">
      <c r="A14831" s="204"/>
      <c r="B14831" s="205"/>
      <c r="C14831" s="206"/>
      <c r="D14831" s="208"/>
    </row>
    <row r="14832" spans="1:4">
      <c r="A14832" s="204"/>
      <c r="B14832" s="205"/>
      <c r="C14832" s="206"/>
      <c r="D14832" s="208"/>
    </row>
    <row r="14833" spans="1:4">
      <c r="A14833" s="204"/>
      <c r="B14833" s="205"/>
      <c r="C14833" s="206"/>
      <c r="D14833" s="208"/>
    </row>
    <row r="14834" spans="1:4">
      <c r="A14834" s="204"/>
      <c r="B14834" s="205"/>
      <c r="C14834" s="206"/>
      <c r="D14834" s="208"/>
    </row>
    <row r="14835" spans="1:4">
      <c r="A14835" s="204"/>
      <c r="B14835" s="205"/>
      <c r="C14835" s="206"/>
      <c r="D14835" s="208"/>
    </row>
    <row r="14836" spans="1:4">
      <c r="A14836" s="204"/>
      <c r="B14836" s="205"/>
      <c r="C14836" s="206"/>
      <c r="D14836" s="208"/>
    </row>
    <row r="14837" spans="1:4">
      <c r="A14837" s="204"/>
      <c r="B14837" s="205"/>
      <c r="C14837" s="206"/>
      <c r="D14837" s="208"/>
    </row>
    <row r="14838" spans="1:4">
      <c r="A14838" s="204"/>
      <c r="B14838" s="205"/>
      <c r="C14838" s="206"/>
      <c r="D14838" s="208"/>
    </row>
    <row r="14839" spans="1:4">
      <c r="A14839" s="204"/>
      <c r="B14839" s="205"/>
      <c r="C14839" s="206"/>
      <c r="D14839" s="208"/>
    </row>
    <row r="14840" spans="1:4">
      <c r="A14840" s="204"/>
      <c r="B14840" s="205"/>
      <c r="C14840" s="206"/>
      <c r="D14840" s="208"/>
    </row>
    <row r="14841" spans="1:4">
      <c r="A14841" s="204"/>
      <c r="B14841" s="205"/>
      <c r="C14841" s="206"/>
      <c r="D14841" s="208"/>
    </row>
    <row r="14842" spans="1:4">
      <c r="A14842" s="204"/>
      <c r="B14842" s="205"/>
      <c r="C14842" s="206"/>
      <c r="D14842" s="208"/>
    </row>
    <row r="14843" spans="1:4">
      <c r="A14843" s="204"/>
      <c r="B14843" s="205"/>
      <c r="C14843" s="206"/>
      <c r="D14843" s="208"/>
    </row>
    <row r="14844" spans="1:4">
      <c r="A14844" s="204"/>
      <c r="B14844" s="205"/>
      <c r="C14844" s="206"/>
      <c r="D14844" s="208"/>
    </row>
    <row r="14845" spans="1:4">
      <c r="A14845" s="204"/>
      <c r="B14845" s="205"/>
      <c r="C14845" s="206"/>
      <c r="D14845" s="208"/>
    </row>
    <row r="14846" spans="1:4">
      <c r="A14846" s="204"/>
      <c r="B14846" s="205"/>
      <c r="C14846" s="206"/>
      <c r="D14846" s="208"/>
    </row>
    <row r="14847" spans="1:4">
      <c r="A14847" s="204"/>
      <c r="B14847" s="205"/>
      <c r="C14847" s="206"/>
      <c r="D14847" s="208"/>
    </row>
    <row r="14848" spans="1:4">
      <c r="A14848" s="204"/>
      <c r="B14848" s="205"/>
      <c r="C14848" s="206"/>
      <c r="D14848" s="208"/>
    </row>
    <row r="14849" spans="1:4">
      <c r="A14849" s="204"/>
      <c r="B14849" s="205"/>
      <c r="C14849" s="206"/>
      <c r="D14849" s="208"/>
    </row>
    <row r="14850" spans="1:4">
      <c r="A14850" s="204"/>
      <c r="B14850" s="205"/>
      <c r="C14850" s="206"/>
      <c r="D14850" s="208"/>
    </row>
    <row r="14851" spans="1:4">
      <c r="A14851" s="204"/>
      <c r="B14851" s="205"/>
      <c r="C14851" s="206"/>
      <c r="D14851" s="208"/>
    </row>
    <row r="14852" spans="1:4">
      <c r="A14852" s="204"/>
      <c r="B14852" s="205"/>
      <c r="C14852" s="206"/>
      <c r="D14852" s="208"/>
    </row>
    <row r="14853" spans="1:4">
      <c r="A14853" s="204"/>
      <c r="B14853" s="205"/>
      <c r="C14853" s="206"/>
      <c r="D14853" s="208"/>
    </row>
    <row r="14854" spans="1:4">
      <c r="A14854" s="204"/>
      <c r="B14854" s="205"/>
      <c r="C14854" s="206"/>
      <c r="D14854" s="208"/>
    </row>
    <row r="14855" spans="1:4">
      <c r="A14855" s="204"/>
      <c r="B14855" s="205"/>
      <c r="C14855" s="206"/>
      <c r="D14855" s="208"/>
    </row>
    <row r="14856" spans="1:4">
      <c r="A14856" s="204"/>
      <c r="B14856" s="205"/>
      <c r="C14856" s="206"/>
      <c r="D14856" s="208"/>
    </row>
    <row r="14857" spans="1:4">
      <c r="A14857" s="204"/>
      <c r="B14857" s="205"/>
      <c r="C14857" s="206"/>
      <c r="D14857" s="208"/>
    </row>
    <row r="14858" spans="1:4">
      <c r="A14858" s="204"/>
      <c r="B14858" s="205"/>
      <c r="C14858" s="206"/>
      <c r="D14858" s="208"/>
    </row>
    <row r="14859" spans="1:4">
      <c r="A14859" s="204"/>
      <c r="B14859" s="205"/>
      <c r="C14859" s="206"/>
      <c r="D14859" s="208"/>
    </row>
    <row r="14860" spans="1:4">
      <c r="A14860" s="204"/>
      <c r="B14860" s="205"/>
      <c r="C14860" s="206"/>
      <c r="D14860" s="208"/>
    </row>
    <row r="14861" spans="1:4">
      <c r="A14861" s="204"/>
      <c r="B14861" s="205"/>
      <c r="C14861" s="206"/>
      <c r="D14861" s="208"/>
    </row>
    <row r="14862" spans="1:4">
      <c r="A14862" s="204"/>
      <c r="B14862" s="205"/>
      <c r="C14862" s="206"/>
      <c r="D14862" s="208"/>
    </row>
    <row r="14863" spans="1:4">
      <c r="A14863" s="204"/>
      <c r="B14863" s="205"/>
      <c r="C14863" s="206"/>
      <c r="D14863" s="208"/>
    </row>
    <row r="14864" spans="1:4">
      <c r="A14864" s="204"/>
      <c r="B14864" s="205"/>
      <c r="C14864" s="206"/>
      <c r="D14864" s="208"/>
    </row>
    <row r="14865" spans="1:4">
      <c r="A14865" s="204"/>
      <c r="B14865" s="205"/>
      <c r="C14865" s="206"/>
      <c r="D14865" s="208"/>
    </row>
    <row r="14866" spans="1:4">
      <c r="A14866" s="204"/>
      <c r="B14866" s="205"/>
      <c r="C14866" s="206"/>
      <c r="D14866" s="208"/>
    </row>
    <row r="14867" spans="1:4">
      <c r="A14867" s="204"/>
      <c r="B14867" s="205"/>
      <c r="C14867" s="206"/>
      <c r="D14867" s="208"/>
    </row>
    <row r="14868" spans="1:4">
      <c r="A14868" s="204"/>
      <c r="B14868" s="205"/>
      <c r="C14868" s="206"/>
      <c r="D14868" s="208"/>
    </row>
    <row r="14869" spans="1:4">
      <c r="A14869" s="204"/>
      <c r="B14869" s="205"/>
      <c r="C14869" s="206"/>
      <c r="D14869" s="208"/>
    </row>
    <row r="14870" spans="1:4">
      <c r="A14870" s="204"/>
      <c r="B14870" s="205"/>
      <c r="C14870" s="206"/>
      <c r="D14870" s="208"/>
    </row>
    <row r="14871" spans="1:4">
      <c r="A14871" s="204"/>
      <c r="B14871" s="205"/>
      <c r="C14871" s="206"/>
      <c r="D14871" s="208"/>
    </row>
    <row r="14872" spans="1:4">
      <c r="A14872" s="204"/>
      <c r="B14872" s="205"/>
      <c r="C14872" s="206"/>
      <c r="D14872" s="208"/>
    </row>
    <row r="14873" spans="1:4">
      <c r="A14873" s="204"/>
      <c r="B14873" s="205"/>
      <c r="C14873" s="206"/>
      <c r="D14873" s="208"/>
    </row>
    <row r="14874" spans="1:4">
      <c r="A14874" s="204"/>
      <c r="B14874" s="205"/>
      <c r="C14874" s="206"/>
      <c r="D14874" s="208"/>
    </row>
    <row r="14875" spans="1:4">
      <c r="A14875" s="204"/>
      <c r="B14875" s="205"/>
      <c r="C14875" s="206"/>
      <c r="D14875" s="208"/>
    </row>
    <row r="14876" spans="1:4">
      <c r="A14876" s="204"/>
      <c r="B14876" s="205"/>
      <c r="C14876" s="206"/>
      <c r="D14876" s="208"/>
    </row>
    <row r="14877" spans="1:4">
      <c r="A14877" s="204"/>
      <c r="B14877" s="205"/>
      <c r="C14877" s="206"/>
      <c r="D14877" s="208"/>
    </row>
    <row r="14878" spans="1:4">
      <c r="A14878" s="204"/>
      <c r="B14878" s="205"/>
      <c r="C14878" s="206"/>
      <c r="D14878" s="208"/>
    </row>
    <row r="14879" spans="1:4">
      <c r="A14879" s="204"/>
      <c r="B14879" s="205"/>
      <c r="C14879" s="206"/>
      <c r="D14879" s="208"/>
    </row>
    <row r="14880" spans="1:4">
      <c r="A14880" s="204"/>
      <c r="B14880" s="205"/>
      <c r="C14880" s="206"/>
      <c r="D14880" s="208"/>
    </row>
    <row r="14881" spans="1:4">
      <c r="A14881" s="204"/>
      <c r="B14881" s="205"/>
      <c r="C14881" s="206"/>
      <c r="D14881" s="208"/>
    </row>
    <row r="14882" spans="1:4">
      <c r="A14882" s="204"/>
      <c r="B14882" s="205"/>
      <c r="C14882" s="206"/>
      <c r="D14882" s="208"/>
    </row>
    <row r="14883" spans="1:4">
      <c r="A14883" s="204"/>
      <c r="B14883" s="205"/>
      <c r="C14883" s="206"/>
      <c r="D14883" s="208"/>
    </row>
    <row r="14884" spans="1:4">
      <c r="A14884" s="204"/>
      <c r="B14884" s="205"/>
      <c r="C14884" s="206"/>
      <c r="D14884" s="208"/>
    </row>
    <row r="14885" spans="1:4">
      <c r="A14885" s="204"/>
      <c r="B14885" s="205"/>
      <c r="C14885" s="206"/>
      <c r="D14885" s="208"/>
    </row>
    <row r="14886" spans="1:4">
      <c r="A14886" s="204"/>
      <c r="B14886" s="205"/>
      <c r="C14886" s="206"/>
      <c r="D14886" s="208"/>
    </row>
    <row r="14887" spans="1:4">
      <c r="A14887" s="204"/>
      <c r="B14887" s="205"/>
      <c r="C14887" s="206"/>
      <c r="D14887" s="208"/>
    </row>
    <row r="14888" spans="1:4">
      <c r="A14888" s="204"/>
      <c r="B14888" s="205"/>
      <c r="C14888" s="206"/>
      <c r="D14888" s="208"/>
    </row>
    <row r="14889" spans="1:4">
      <c r="A14889" s="204"/>
      <c r="B14889" s="205"/>
      <c r="C14889" s="206"/>
      <c r="D14889" s="208"/>
    </row>
    <row r="14890" spans="1:4">
      <c r="A14890" s="204"/>
      <c r="B14890" s="205"/>
      <c r="C14890" s="206"/>
      <c r="D14890" s="208"/>
    </row>
    <row r="14891" spans="1:4">
      <c r="A14891" s="204"/>
      <c r="B14891" s="205"/>
      <c r="C14891" s="206"/>
      <c r="D14891" s="208"/>
    </row>
    <row r="14892" spans="1:4">
      <c r="A14892" s="204"/>
      <c r="B14892" s="205"/>
      <c r="C14892" s="206"/>
      <c r="D14892" s="208"/>
    </row>
    <row r="14893" spans="1:4">
      <c r="A14893" s="204"/>
      <c r="B14893" s="205"/>
      <c r="C14893" s="206"/>
      <c r="D14893" s="208"/>
    </row>
    <row r="14894" spans="1:4">
      <c r="A14894" s="204"/>
      <c r="B14894" s="205"/>
      <c r="C14894" s="206"/>
      <c r="D14894" s="208"/>
    </row>
    <row r="14895" spans="1:4">
      <c r="A14895" s="204"/>
      <c r="B14895" s="205"/>
      <c r="C14895" s="206"/>
      <c r="D14895" s="208"/>
    </row>
    <row r="14896" spans="1:4">
      <c r="A14896" s="204"/>
      <c r="B14896" s="205"/>
      <c r="C14896" s="206"/>
      <c r="D14896" s="208"/>
    </row>
    <row r="14897" spans="1:4">
      <c r="A14897" s="204"/>
      <c r="B14897" s="205"/>
      <c r="C14897" s="206"/>
      <c r="D14897" s="208"/>
    </row>
    <row r="14898" spans="1:4">
      <c r="A14898" s="204"/>
      <c r="B14898" s="205"/>
      <c r="C14898" s="206"/>
      <c r="D14898" s="208"/>
    </row>
    <row r="14899" spans="1:4">
      <c r="A14899" s="204"/>
      <c r="B14899" s="205"/>
      <c r="C14899" s="206"/>
      <c r="D14899" s="208"/>
    </row>
    <row r="14900" spans="1:4">
      <c r="A14900" s="204"/>
      <c r="B14900" s="205"/>
      <c r="C14900" s="206"/>
      <c r="D14900" s="208"/>
    </row>
    <row r="14901" spans="1:4">
      <c r="A14901" s="204"/>
      <c r="B14901" s="205"/>
      <c r="C14901" s="206"/>
      <c r="D14901" s="208"/>
    </row>
    <row r="14902" spans="1:4">
      <c r="A14902" s="204"/>
      <c r="B14902" s="205"/>
      <c r="C14902" s="206"/>
      <c r="D14902" s="208"/>
    </row>
    <row r="14903" spans="1:4">
      <c r="A14903" s="204"/>
      <c r="B14903" s="205"/>
      <c r="C14903" s="206"/>
      <c r="D14903" s="208"/>
    </row>
    <row r="14904" spans="1:4">
      <c r="A14904" s="204"/>
      <c r="B14904" s="205"/>
      <c r="C14904" s="206"/>
      <c r="D14904" s="208"/>
    </row>
    <row r="14905" spans="1:4">
      <c r="A14905" s="204"/>
      <c r="B14905" s="205"/>
      <c r="C14905" s="206"/>
      <c r="D14905" s="208"/>
    </row>
    <row r="14906" spans="1:4">
      <c r="A14906" s="204"/>
      <c r="B14906" s="205"/>
      <c r="C14906" s="206"/>
      <c r="D14906" s="208"/>
    </row>
    <row r="14907" spans="1:4">
      <c r="A14907" s="204"/>
      <c r="B14907" s="205"/>
      <c r="C14907" s="206"/>
      <c r="D14907" s="208"/>
    </row>
    <row r="14908" spans="1:4">
      <c r="A14908" s="204"/>
      <c r="B14908" s="205"/>
      <c r="C14908" s="206"/>
      <c r="D14908" s="208"/>
    </row>
    <row r="14909" spans="1:4">
      <c r="A14909" s="204"/>
      <c r="B14909" s="205"/>
      <c r="C14909" s="206"/>
      <c r="D14909" s="208"/>
    </row>
    <row r="14910" spans="1:4">
      <c r="A14910" s="204"/>
      <c r="B14910" s="205"/>
      <c r="C14910" s="206"/>
      <c r="D14910" s="208"/>
    </row>
    <row r="14911" spans="1:4">
      <c r="A14911" s="204"/>
      <c r="B14911" s="205"/>
      <c r="C14911" s="206"/>
      <c r="D14911" s="208"/>
    </row>
    <row r="14912" spans="1:4">
      <c r="A14912" s="204"/>
      <c r="B14912" s="205"/>
      <c r="C14912" s="206"/>
      <c r="D14912" s="208"/>
    </row>
    <row r="14913" spans="1:4">
      <c r="A14913" s="204"/>
      <c r="B14913" s="205"/>
      <c r="C14913" s="206"/>
      <c r="D14913" s="208"/>
    </row>
    <row r="14914" spans="1:4">
      <c r="A14914" s="204"/>
      <c r="B14914" s="205"/>
      <c r="C14914" s="206"/>
      <c r="D14914" s="208"/>
    </row>
    <row r="14915" spans="1:4">
      <c r="A14915" s="204"/>
      <c r="B14915" s="205"/>
      <c r="C14915" s="206"/>
      <c r="D14915" s="208"/>
    </row>
    <row r="14916" spans="1:4">
      <c r="A14916" s="204"/>
      <c r="B14916" s="205"/>
      <c r="C14916" s="206"/>
      <c r="D14916" s="208"/>
    </row>
    <row r="14917" spans="1:4">
      <c r="A14917" s="204"/>
      <c r="B14917" s="205"/>
      <c r="C14917" s="206"/>
      <c r="D14917" s="208"/>
    </row>
    <row r="14918" spans="1:4">
      <c r="A14918" s="204"/>
      <c r="B14918" s="205"/>
      <c r="C14918" s="206"/>
      <c r="D14918" s="208"/>
    </row>
    <row r="14919" spans="1:4">
      <c r="A14919" s="204"/>
      <c r="B14919" s="205"/>
      <c r="C14919" s="206"/>
      <c r="D14919" s="208"/>
    </row>
    <row r="14920" spans="1:4">
      <c r="A14920" s="204"/>
      <c r="B14920" s="205"/>
      <c r="C14920" s="206"/>
      <c r="D14920" s="208"/>
    </row>
    <row r="14921" spans="1:4">
      <c r="A14921" s="204"/>
      <c r="B14921" s="205"/>
      <c r="C14921" s="206"/>
      <c r="D14921" s="208"/>
    </row>
    <row r="14922" spans="1:4">
      <c r="A14922" s="204"/>
      <c r="B14922" s="205"/>
      <c r="C14922" s="206"/>
      <c r="D14922" s="208"/>
    </row>
    <row r="14923" spans="1:4">
      <c r="A14923" s="204"/>
      <c r="B14923" s="205"/>
      <c r="C14923" s="206"/>
      <c r="D14923" s="208"/>
    </row>
    <row r="14924" spans="1:4">
      <c r="A14924" s="204"/>
      <c r="B14924" s="205"/>
      <c r="C14924" s="206"/>
      <c r="D14924" s="208"/>
    </row>
    <row r="14925" spans="1:4">
      <c r="A14925" s="204"/>
      <c r="B14925" s="205"/>
      <c r="C14925" s="206"/>
      <c r="D14925" s="208"/>
    </row>
    <row r="14926" spans="1:4">
      <c r="A14926" s="204"/>
      <c r="B14926" s="205"/>
      <c r="C14926" s="206"/>
      <c r="D14926" s="208"/>
    </row>
    <row r="14927" spans="1:4">
      <c r="A14927" s="204"/>
      <c r="B14927" s="205"/>
      <c r="C14927" s="206"/>
      <c r="D14927" s="208"/>
    </row>
    <row r="14928" spans="1:4">
      <c r="A14928" s="204"/>
      <c r="B14928" s="205"/>
      <c r="C14928" s="206"/>
      <c r="D14928" s="208"/>
    </row>
    <row r="14929" spans="1:4">
      <c r="A14929" s="204"/>
      <c r="B14929" s="205"/>
      <c r="C14929" s="206"/>
      <c r="D14929" s="208"/>
    </row>
    <row r="14930" spans="1:4">
      <c r="A14930" s="204"/>
      <c r="B14930" s="205"/>
      <c r="C14930" s="206"/>
      <c r="D14930" s="208"/>
    </row>
    <row r="14931" spans="1:4">
      <c r="A14931" s="204"/>
      <c r="B14931" s="205"/>
      <c r="C14931" s="206"/>
      <c r="D14931" s="208"/>
    </row>
    <row r="14932" spans="1:4">
      <c r="A14932" s="204"/>
      <c r="B14932" s="205"/>
      <c r="C14932" s="206"/>
      <c r="D14932" s="208"/>
    </row>
    <row r="14933" spans="1:4">
      <c r="A14933" s="204"/>
      <c r="B14933" s="205"/>
      <c r="C14933" s="206"/>
      <c r="D14933" s="208"/>
    </row>
    <row r="14934" spans="1:4">
      <c r="A14934" s="204"/>
      <c r="B14934" s="205"/>
      <c r="C14934" s="206"/>
      <c r="D14934" s="208"/>
    </row>
    <row r="14935" spans="1:4">
      <c r="A14935" s="204"/>
      <c r="B14935" s="205"/>
      <c r="C14935" s="206"/>
      <c r="D14935" s="208"/>
    </row>
    <row r="14936" spans="1:4">
      <c r="A14936" s="204"/>
      <c r="B14936" s="205"/>
      <c r="C14936" s="206"/>
      <c r="D14936" s="208"/>
    </row>
    <row r="14937" spans="1:4">
      <c r="A14937" s="204"/>
      <c r="B14937" s="205"/>
      <c r="C14937" s="206"/>
      <c r="D14937" s="208"/>
    </row>
    <row r="14938" spans="1:4">
      <c r="A14938" s="204"/>
      <c r="B14938" s="205"/>
      <c r="C14938" s="206"/>
      <c r="D14938" s="208"/>
    </row>
    <row r="14939" spans="1:4">
      <c r="A14939" s="204"/>
      <c r="B14939" s="205"/>
      <c r="C14939" s="206"/>
      <c r="D14939" s="208"/>
    </row>
    <row r="14940" spans="1:4">
      <c r="A14940" s="204"/>
      <c r="B14940" s="205"/>
      <c r="C14940" s="206"/>
      <c r="D14940" s="208"/>
    </row>
    <row r="14941" spans="1:4">
      <c r="A14941" s="204"/>
      <c r="B14941" s="205"/>
      <c r="C14941" s="206"/>
      <c r="D14941" s="208"/>
    </row>
    <row r="14942" spans="1:4">
      <c r="A14942" s="204"/>
      <c r="B14942" s="205"/>
      <c r="C14942" s="206"/>
      <c r="D14942" s="208"/>
    </row>
    <row r="14943" spans="1:4">
      <c r="A14943" s="204"/>
      <c r="B14943" s="205"/>
      <c r="C14943" s="206"/>
      <c r="D14943" s="208"/>
    </row>
    <row r="14944" spans="1:4">
      <c r="A14944" s="204"/>
      <c r="B14944" s="205"/>
      <c r="C14944" s="206"/>
      <c r="D14944" s="208"/>
    </row>
    <row r="14945" spans="1:4">
      <c r="A14945" s="204"/>
      <c r="B14945" s="205"/>
      <c r="C14945" s="206"/>
      <c r="D14945" s="208"/>
    </row>
    <row r="14946" spans="1:4">
      <c r="A14946" s="204"/>
      <c r="B14946" s="205"/>
      <c r="C14946" s="206"/>
      <c r="D14946" s="208"/>
    </row>
    <row r="14947" spans="1:4">
      <c r="A14947" s="204"/>
      <c r="B14947" s="205"/>
      <c r="C14947" s="206"/>
      <c r="D14947" s="208"/>
    </row>
    <row r="14948" spans="1:4">
      <c r="A14948" s="204"/>
      <c r="B14948" s="205"/>
      <c r="C14948" s="206"/>
      <c r="D14948" s="208"/>
    </row>
    <row r="14949" spans="1:4">
      <c r="A14949" s="204"/>
      <c r="B14949" s="205"/>
      <c r="C14949" s="206"/>
      <c r="D14949" s="208"/>
    </row>
    <row r="14950" spans="1:4">
      <c r="A14950" s="204"/>
      <c r="B14950" s="205"/>
      <c r="C14950" s="206"/>
      <c r="D14950" s="208"/>
    </row>
    <row r="14951" spans="1:4">
      <c r="A14951" s="204"/>
      <c r="B14951" s="205"/>
      <c r="C14951" s="206"/>
      <c r="D14951" s="208"/>
    </row>
    <row r="14952" spans="1:4">
      <c r="A14952" s="204"/>
      <c r="B14952" s="205"/>
      <c r="C14952" s="206"/>
      <c r="D14952" s="208"/>
    </row>
    <row r="14953" spans="1:4">
      <c r="A14953" s="204"/>
      <c r="B14953" s="205"/>
      <c r="C14953" s="206"/>
      <c r="D14953" s="208"/>
    </row>
    <row r="14954" spans="1:4">
      <c r="A14954" s="204"/>
      <c r="B14954" s="205"/>
      <c r="C14954" s="206"/>
      <c r="D14954" s="208"/>
    </row>
    <row r="14955" spans="1:4">
      <c r="A14955" s="204"/>
      <c r="B14955" s="205"/>
      <c r="C14955" s="206"/>
      <c r="D14955" s="208"/>
    </row>
    <row r="14956" spans="1:4">
      <c r="A14956" s="204"/>
      <c r="B14956" s="205"/>
      <c r="C14956" s="206"/>
      <c r="D14956" s="208"/>
    </row>
    <row r="14957" spans="1:4">
      <c r="A14957" s="204"/>
      <c r="B14957" s="205"/>
      <c r="C14957" s="206"/>
      <c r="D14957" s="208"/>
    </row>
    <row r="14958" spans="1:4">
      <c r="A14958" s="204"/>
      <c r="B14958" s="205"/>
      <c r="C14958" s="206"/>
      <c r="D14958" s="208"/>
    </row>
    <row r="14959" spans="1:4">
      <c r="A14959" s="204"/>
      <c r="B14959" s="205"/>
      <c r="C14959" s="206"/>
      <c r="D14959" s="208"/>
    </row>
    <row r="14960" spans="1:4">
      <c r="A14960" s="204"/>
      <c r="B14960" s="205"/>
      <c r="C14960" s="206"/>
      <c r="D14960" s="207"/>
    </row>
    <row r="14961" spans="1:4">
      <c r="A14961" s="204"/>
      <c r="B14961" s="205"/>
      <c r="C14961" s="206"/>
      <c r="D14961" s="208"/>
    </row>
    <row r="14962" spans="1:4">
      <c r="A14962" s="204"/>
      <c r="B14962" s="205"/>
      <c r="C14962" s="206"/>
      <c r="D14962" s="208"/>
    </row>
    <row r="14963" spans="1:4">
      <c r="A14963" s="204"/>
      <c r="B14963" s="205"/>
      <c r="C14963" s="206"/>
      <c r="D14963" s="208"/>
    </row>
    <row r="14964" spans="1:4">
      <c r="A14964" s="204"/>
      <c r="B14964" s="205"/>
      <c r="C14964" s="206"/>
      <c r="D14964" s="208"/>
    </row>
    <row r="14965" spans="1:4">
      <c r="A14965" s="204"/>
      <c r="B14965" s="205"/>
      <c r="C14965" s="206"/>
      <c r="D14965" s="208"/>
    </row>
    <row r="14966" spans="1:4">
      <c r="A14966" s="204"/>
      <c r="B14966" s="205"/>
      <c r="C14966" s="206"/>
      <c r="D14966" s="208"/>
    </row>
    <row r="14967" spans="1:4">
      <c r="A14967" s="204"/>
      <c r="B14967" s="205"/>
      <c r="C14967" s="206"/>
      <c r="D14967" s="208"/>
    </row>
    <row r="14968" spans="1:4">
      <c r="A14968" s="204"/>
      <c r="B14968" s="205"/>
      <c r="C14968" s="206"/>
      <c r="D14968" s="208"/>
    </row>
    <row r="14969" spans="1:4">
      <c r="A14969" s="204"/>
      <c r="B14969" s="205"/>
      <c r="C14969" s="206"/>
      <c r="D14969" s="208"/>
    </row>
    <row r="14970" spans="1:4">
      <c r="A14970" s="204"/>
      <c r="B14970" s="205"/>
      <c r="C14970" s="206"/>
      <c r="D14970" s="208"/>
    </row>
    <row r="14971" spans="1:4">
      <c r="A14971" s="204"/>
      <c r="B14971" s="205"/>
      <c r="C14971" s="206"/>
      <c r="D14971" s="207"/>
    </row>
    <row r="14972" spans="1:4">
      <c r="A14972" s="204"/>
      <c r="B14972" s="205"/>
      <c r="C14972" s="206"/>
      <c r="D14972" s="208"/>
    </row>
    <row r="14973" spans="1:4">
      <c r="A14973" s="204"/>
      <c r="B14973" s="205"/>
      <c r="C14973" s="206"/>
      <c r="D14973" s="208"/>
    </row>
    <row r="14974" spans="1:4">
      <c r="A14974" s="204"/>
      <c r="B14974" s="205"/>
      <c r="C14974" s="206"/>
      <c r="D14974" s="208"/>
    </row>
    <row r="14975" spans="1:4">
      <c r="A14975" s="204"/>
      <c r="B14975" s="205"/>
      <c r="C14975" s="206"/>
      <c r="D14975" s="208"/>
    </row>
    <row r="14976" spans="1:4">
      <c r="A14976" s="204"/>
      <c r="B14976" s="205"/>
      <c r="C14976" s="206"/>
      <c r="D14976" s="208"/>
    </row>
    <row r="14977" spans="1:4">
      <c r="A14977" s="204"/>
      <c r="B14977" s="205"/>
      <c r="C14977" s="206"/>
      <c r="D14977" s="208"/>
    </row>
    <row r="14978" spans="1:4">
      <c r="A14978" s="204"/>
      <c r="B14978" s="205"/>
      <c r="C14978" s="206"/>
      <c r="D14978" s="208"/>
    </row>
    <row r="14979" spans="1:4">
      <c r="A14979" s="204"/>
      <c r="B14979" s="205"/>
      <c r="C14979" s="206"/>
      <c r="D14979" s="208"/>
    </row>
    <row r="14980" spans="1:4">
      <c r="A14980" s="204"/>
      <c r="B14980" s="205"/>
      <c r="C14980" s="206"/>
      <c r="D14980" s="208"/>
    </row>
    <row r="14981" spans="1:4">
      <c r="A14981" s="204"/>
      <c r="B14981" s="205"/>
      <c r="C14981" s="206"/>
      <c r="D14981" s="208"/>
    </row>
    <row r="14982" spans="1:4">
      <c r="A14982" s="204"/>
      <c r="B14982" s="205"/>
      <c r="C14982" s="206"/>
      <c r="D14982" s="208"/>
    </row>
    <row r="14983" spans="1:4">
      <c r="A14983" s="204"/>
      <c r="B14983" s="205"/>
      <c r="C14983" s="206"/>
      <c r="D14983" s="208"/>
    </row>
    <row r="14984" spans="1:4">
      <c r="A14984" s="204"/>
      <c r="B14984" s="205"/>
      <c r="C14984" s="206"/>
      <c r="D14984" s="208"/>
    </row>
    <row r="14985" spans="1:4">
      <c r="A14985" s="204"/>
      <c r="B14985" s="205"/>
      <c r="C14985" s="206"/>
      <c r="D14985" s="208"/>
    </row>
    <row r="14986" spans="1:4">
      <c r="A14986" s="204"/>
      <c r="B14986" s="205"/>
      <c r="C14986" s="206"/>
      <c r="D14986" s="208"/>
    </row>
    <row r="14987" spans="1:4">
      <c r="A14987" s="204"/>
      <c r="B14987" s="205"/>
      <c r="C14987" s="206"/>
      <c r="D14987" s="207"/>
    </row>
    <row r="14988" spans="1:4">
      <c r="A14988" s="204"/>
      <c r="B14988" s="205"/>
      <c r="C14988" s="206"/>
      <c r="D14988" s="207"/>
    </row>
    <row r="14989" spans="1:4">
      <c r="A14989" s="204"/>
      <c r="B14989" s="205"/>
      <c r="C14989" s="206"/>
      <c r="D14989" s="207"/>
    </row>
    <row r="14990" spans="1:4">
      <c r="A14990" s="204"/>
      <c r="B14990" s="205"/>
      <c r="C14990" s="206"/>
      <c r="D14990" s="207"/>
    </row>
    <row r="14991" spans="1:4">
      <c r="A14991" s="204"/>
      <c r="B14991" s="205"/>
      <c r="C14991" s="206"/>
      <c r="D14991" s="208"/>
    </row>
    <row r="14992" spans="1:4">
      <c r="A14992" s="204"/>
      <c r="B14992" s="205"/>
      <c r="C14992" s="206"/>
      <c r="D14992" s="208"/>
    </row>
    <row r="14993" spans="1:4">
      <c r="A14993" s="204"/>
      <c r="B14993" s="205"/>
      <c r="C14993" s="206"/>
      <c r="D14993" s="208"/>
    </row>
    <row r="14994" spans="1:4">
      <c r="A14994" s="204"/>
      <c r="B14994" s="205"/>
      <c r="C14994" s="206"/>
      <c r="D14994" s="208"/>
    </row>
    <row r="14995" spans="1:4">
      <c r="A14995" s="204"/>
      <c r="B14995" s="205"/>
      <c r="C14995" s="206"/>
      <c r="D14995" s="208"/>
    </row>
    <row r="14996" spans="1:4">
      <c r="A14996" s="204"/>
      <c r="B14996" s="205"/>
      <c r="C14996" s="206"/>
      <c r="D14996" s="208"/>
    </row>
    <row r="14997" spans="1:4">
      <c r="A14997" s="204"/>
      <c r="B14997" s="205"/>
      <c r="C14997" s="206"/>
      <c r="D14997" s="208"/>
    </row>
    <row r="14998" spans="1:4">
      <c r="A14998" s="204"/>
      <c r="B14998" s="205"/>
      <c r="C14998" s="206"/>
      <c r="D14998" s="208"/>
    </row>
    <row r="14999" spans="1:4">
      <c r="A14999" s="204"/>
      <c r="B14999" s="205"/>
      <c r="C14999" s="206"/>
      <c r="D14999" s="208"/>
    </row>
    <row r="15000" spans="1:4">
      <c r="A15000" s="204"/>
      <c r="B15000" s="205"/>
      <c r="C15000" s="206"/>
      <c r="D15000" s="208"/>
    </row>
    <row r="15001" spans="1:4">
      <c r="A15001" s="204"/>
      <c r="B15001" s="205"/>
      <c r="C15001" s="206"/>
      <c r="D15001" s="208"/>
    </row>
    <row r="15002" spans="1:4">
      <c r="A15002" s="204"/>
      <c r="B15002" s="205"/>
      <c r="C15002" s="206"/>
      <c r="D15002" s="208"/>
    </row>
    <row r="15003" spans="1:4">
      <c r="A15003" s="204"/>
      <c r="B15003" s="205"/>
      <c r="C15003" s="206"/>
      <c r="D15003" s="208"/>
    </row>
    <row r="15004" spans="1:4">
      <c r="A15004" s="204"/>
      <c r="B15004" s="205"/>
      <c r="C15004" s="206"/>
      <c r="D15004" s="208"/>
    </row>
    <row r="15005" spans="1:4">
      <c r="A15005" s="204"/>
      <c r="B15005" s="205"/>
      <c r="C15005" s="206"/>
      <c r="D15005" s="208"/>
    </row>
    <row r="15006" spans="1:4">
      <c r="A15006" s="204"/>
      <c r="B15006" s="205"/>
      <c r="C15006" s="206"/>
      <c r="D15006" s="208"/>
    </row>
    <row r="15007" spans="1:4">
      <c r="A15007" s="204"/>
      <c r="B15007" s="205"/>
      <c r="C15007" s="206"/>
      <c r="D15007" s="208"/>
    </row>
    <row r="15008" spans="1:4">
      <c r="A15008" s="204"/>
      <c r="B15008" s="205"/>
      <c r="C15008" s="206"/>
      <c r="D15008" s="208"/>
    </row>
    <row r="15009" spans="1:4">
      <c r="A15009" s="204"/>
      <c r="B15009" s="205"/>
      <c r="C15009" s="206"/>
      <c r="D15009" s="208"/>
    </row>
    <row r="15010" spans="1:4">
      <c r="A15010" s="204"/>
      <c r="B15010" s="205"/>
      <c r="C15010" s="206"/>
      <c r="D15010" s="208"/>
    </row>
    <row r="15011" spans="1:4">
      <c r="A15011" s="204"/>
      <c r="B15011" s="205"/>
      <c r="C15011" s="206"/>
      <c r="D15011" s="208"/>
    </row>
    <row r="15012" spans="1:4">
      <c r="A15012" s="204"/>
      <c r="B15012" s="205"/>
      <c r="C15012" s="206"/>
      <c r="D15012" s="208"/>
    </row>
    <row r="15013" spans="1:4">
      <c r="A15013" s="204"/>
      <c r="B15013" s="205"/>
      <c r="C15013" s="206"/>
      <c r="D15013" s="208"/>
    </row>
    <row r="15014" spans="1:4">
      <c r="A15014" s="204"/>
      <c r="B15014" s="205"/>
      <c r="C15014" s="206"/>
      <c r="D15014" s="207"/>
    </row>
    <row r="15015" spans="1:4">
      <c r="A15015" s="204"/>
      <c r="B15015" s="205"/>
      <c r="C15015" s="206"/>
      <c r="D15015" s="207"/>
    </row>
    <row r="15016" spans="1:4">
      <c r="A15016" s="204"/>
      <c r="B15016" s="205"/>
      <c r="C15016" s="206"/>
      <c r="D15016" s="208"/>
    </row>
    <row r="15017" spans="1:4">
      <c r="A15017" s="204"/>
      <c r="B15017" s="205"/>
      <c r="C15017" s="206"/>
      <c r="D15017" s="208"/>
    </row>
    <row r="15018" spans="1:4">
      <c r="A15018" s="204"/>
      <c r="B15018" s="205"/>
      <c r="C15018" s="206"/>
      <c r="D15018" s="208"/>
    </row>
    <row r="15019" spans="1:4">
      <c r="A15019" s="204"/>
      <c r="B15019" s="205"/>
      <c r="C15019" s="206"/>
      <c r="D15019" s="208"/>
    </row>
    <row r="15020" spans="1:4">
      <c r="A15020" s="204"/>
      <c r="B15020" s="205"/>
      <c r="C15020" s="206"/>
      <c r="D15020" s="208"/>
    </row>
    <row r="15021" spans="1:4">
      <c r="A15021" s="204"/>
      <c r="B15021" s="205"/>
      <c r="C15021" s="206"/>
      <c r="D15021" s="208"/>
    </row>
    <row r="15022" spans="1:4">
      <c r="A15022" s="204"/>
      <c r="B15022" s="205"/>
      <c r="C15022" s="206"/>
      <c r="D15022" s="208"/>
    </row>
    <row r="15023" spans="1:4">
      <c r="A15023" s="204"/>
      <c r="B15023" s="205"/>
      <c r="C15023" s="206"/>
      <c r="D15023" s="208"/>
    </row>
    <row r="15024" spans="1:4">
      <c r="A15024" s="204"/>
      <c r="B15024" s="205"/>
      <c r="C15024" s="206"/>
      <c r="D15024" s="208"/>
    </row>
    <row r="15025" spans="1:4">
      <c r="A15025" s="204"/>
      <c r="B15025" s="205"/>
      <c r="C15025" s="206"/>
      <c r="D15025" s="208"/>
    </row>
    <row r="15026" spans="1:4">
      <c r="A15026" s="204"/>
      <c r="B15026" s="205"/>
      <c r="C15026" s="206"/>
      <c r="D15026" s="208"/>
    </row>
    <row r="15027" spans="1:4">
      <c r="A15027" s="204"/>
      <c r="B15027" s="205"/>
      <c r="C15027" s="206"/>
      <c r="D15027" s="208"/>
    </row>
    <row r="15028" spans="1:4">
      <c r="A15028" s="204"/>
      <c r="B15028" s="205"/>
      <c r="C15028" s="206"/>
      <c r="D15028" s="208"/>
    </row>
    <row r="15029" spans="1:4">
      <c r="A15029" s="204"/>
      <c r="B15029" s="205"/>
      <c r="C15029" s="206"/>
      <c r="D15029" s="208"/>
    </row>
    <row r="15030" spans="1:4">
      <c r="A15030" s="204"/>
      <c r="B15030" s="205"/>
      <c r="C15030" s="206"/>
      <c r="D15030" s="208"/>
    </row>
    <row r="15031" spans="1:4">
      <c r="A15031" s="204"/>
      <c r="B15031" s="205"/>
      <c r="C15031" s="206"/>
      <c r="D15031" s="208"/>
    </row>
    <row r="15032" spans="1:4">
      <c r="A15032" s="204"/>
      <c r="B15032" s="205"/>
      <c r="C15032" s="206"/>
      <c r="D15032" s="208"/>
    </row>
    <row r="15033" spans="1:4">
      <c r="A15033" s="204"/>
      <c r="B15033" s="205"/>
      <c r="C15033" s="206"/>
      <c r="D15033" s="208"/>
    </row>
    <row r="15034" spans="1:4">
      <c r="A15034" s="204"/>
      <c r="B15034" s="205"/>
      <c r="C15034" s="206"/>
      <c r="D15034" s="208"/>
    </row>
    <row r="15035" spans="1:4">
      <c r="A15035" s="204"/>
      <c r="B15035" s="205"/>
      <c r="C15035" s="206"/>
      <c r="D15035" s="208"/>
    </row>
    <row r="15036" spans="1:4">
      <c r="A15036" s="204"/>
      <c r="B15036" s="205"/>
      <c r="C15036" s="206"/>
      <c r="D15036" s="208"/>
    </row>
    <row r="15037" spans="1:4">
      <c r="A15037" s="204"/>
      <c r="B15037" s="205"/>
      <c r="C15037" s="206"/>
      <c r="D15037" s="208"/>
    </row>
    <row r="15038" spans="1:4">
      <c r="A15038" s="204"/>
      <c r="B15038" s="205"/>
      <c r="C15038" s="206"/>
      <c r="D15038" s="208"/>
    </row>
    <row r="15039" spans="1:4">
      <c r="A15039" s="204"/>
      <c r="B15039" s="205"/>
      <c r="C15039" s="206"/>
      <c r="D15039" s="208"/>
    </row>
    <row r="15040" spans="1:4">
      <c r="A15040" s="204"/>
      <c r="B15040" s="205"/>
      <c r="C15040" s="206"/>
      <c r="D15040" s="208"/>
    </row>
    <row r="15041" spans="1:4">
      <c r="A15041" s="204"/>
      <c r="B15041" s="205"/>
      <c r="C15041" s="206"/>
      <c r="D15041" s="208"/>
    </row>
    <row r="15042" spans="1:4">
      <c r="A15042" s="204"/>
      <c r="B15042" s="205"/>
      <c r="C15042" s="206"/>
      <c r="D15042" s="208"/>
    </row>
    <row r="15043" spans="1:4">
      <c r="A15043" s="204"/>
      <c r="B15043" s="205"/>
      <c r="C15043" s="206"/>
      <c r="D15043" s="208"/>
    </row>
    <row r="15044" spans="1:4">
      <c r="A15044" s="204"/>
      <c r="B15044" s="205"/>
      <c r="C15044" s="206"/>
      <c r="D15044" s="208"/>
    </row>
    <row r="15045" spans="1:4">
      <c r="A15045" s="204"/>
      <c r="B15045" s="205"/>
      <c r="C15045" s="206"/>
      <c r="D15045" s="208"/>
    </row>
    <row r="15046" spans="1:4">
      <c r="A15046" s="204"/>
      <c r="B15046" s="205"/>
      <c r="C15046" s="206"/>
      <c r="D15046" s="207"/>
    </row>
    <row r="15047" spans="1:4">
      <c r="A15047" s="204"/>
      <c r="B15047" s="205"/>
      <c r="C15047" s="206"/>
      <c r="D15047" s="207"/>
    </row>
    <row r="15048" spans="1:4">
      <c r="A15048" s="204"/>
      <c r="B15048" s="205"/>
      <c r="C15048" s="206"/>
      <c r="D15048" s="207"/>
    </row>
    <row r="15049" spans="1:4">
      <c r="A15049" s="204"/>
      <c r="B15049" s="205"/>
      <c r="C15049" s="206"/>
      <c r="D15049" s="207"/>
    </row>
    <row r="15050" spans="1:4">
      <c r="A15050" s="204"/>
      <c r="B15050" s="205"/>
      <c r="C15050" s="206"/>
      <c r="D15050" s="207"/>
    </row>
    <row r="15051" spans="1:4">
      <c r="A15051" s="204"/>
      <c r="B15051" s="205"/>
      <c r="C15051" s="206"/>
      <c r="D15051" s="207"/>
    </row>
    <row r="15052" spans="1:4">
      <c r="A15052" s="204"/>
      <c r="B15052" s="205"/>
      <c r="C15052" s="206"/>
      <c r="D15052" s="208"/>
    </row>
    <row r="15053" spans="1:4">
      <c r="A15053" s="204"/>
      <c r="B15053" s="205"/>
      <c r="C15053" s="206"/>
      <c r="D15053" s="207"/>
    </row>
    <row r="15054" spans="1:4">
      <c r="A15054" s="204"/>
      <c r="B15054" s="205"/>
      <c r="C15054" s="206"/>
      <c r="D15054" s="208"/>
    </row>
    <row r="15055" spans="1:4">
      <c r="A15055" s="204"/>
      <c r="B15055" s="205"/>
      <c r="C15055" s="206"/>
      <c r="D15055" s="207"/>
    </row>
    <row r="15056" spans="1:4">
      <c r="A15056" s="204"/>
      <c r="B15056" s="205"/>
      <c r="C15056" s="206"/>
      <c r="D15056" s="208"/>
    </row>
    <row r="15057" spans="1:4">
      <c r="A15057" s="204"/>
      <c r="B15057" s="205"/>
      <c r="C15057" s="206"/>
      <c r="D15057" s="207"/>
    </row>
    <row r="15058" spans="1:4">
      <c r="A15058" s="204"/>
      <c r="B15058" s="205"/>
      <c r="C15058" s="206"/>
      <c r="D15058" s="207"/>
    </row>
    <row r="15059" spans="1:4">
      <c r="A15059" s="204"/>
      <c r="B15059" s="205"/>
      <c r="C15059" s="206"/>
      <c r="D15059" s="207"/>
    </row>
    <row r="15060" spans="1:4">
      <c r="A15060" s="204"/>
      <c r="B15060" s="205"/>
      <c r="C15060" s="206"/>
      <c r="D15060" s="207"/>
    </row>
    <row r="15061" spans="1:4">
      <c r="A15061" s="204"/>
      <c r="B15061" s="205"/>
      <c r="C15061" s="206"/>
      <c r="D15061" s="207"/>
    </row>
    <row r="15062" spans="1:4">
      <c r="A15062" s="204"/>
      <c r="B15062" s="205"/>
      <c r="C15062" s="206"/>
      <c r="D15062" s="207"/>
    </row>
    <row r="15063" spans="1:4">
      <c r="A15063" s="204"/>
      <c r="B15063" s="205"/>
      <c r="C15063" s="206"/>
      <c r="D15063" s="207"/>
    </row>
    <row r="15064" spans="1:4">
      <c r="A15064" s="204"/>
      <c r="B15064" s="205"/>
      <c r="C15064" s="206"/>
      <c r="D15064" s="207"/>
    </row>
    <row r="15065" spans="1:4">
      <c r="A15065" s="204"/>
      <c r="B15065" s="205"/>
      <c r="C15065" s="206"/>
      <c r="D15065" s="208"/>
    </row>
    <row r="15066" spans="1:4">
      <c r="A15066" s="204"/>
      <c r="B15066" s="205"/>
      <c r="C15066" s="206"/>
      <c r="D15066" s="208"/>
    </row>
    <row r="15067" spans="1:4">
      <c r="A15067" s="204"/>
      <c r="B15067" s="205"/>
      <c r="C15067" s="206"/>
      <c r="D15067" s="208"/>
    </row>
    <row r="15068" spans="1:4">
      <c r="A15068" s="204"/>
      <c r="B15068" s="205"/>
      <c r="C15068" s="206"/>
      <c r="D15068" s="208"/>
    </row>
    <row r="15069" spans="1:4">
      <c r="A15069" s="204"/>
      <c r="B15069" s="205"/>
      <c r="C15069" s="206"/>
      <c r="D15069" s="208"/>
    </row>
    <row r="15070" spans="1:4">
      <c r="A15070" s="204"/>
      <c r="B15070" s="205"/>
      <c r="C15070" s="206"/>
      <c r="D15070" s="208"/>
    </row>
    <row r="15071" spans="1:4">
      <c r="A15071" s="204"/>
      <c r="B15071" s="205"/>
      <c r="C15071" s="206"/>
      <c r="D15071" s="208"/>
    </row>
    <row r="15072" spans="1:4">
      <c r="A15072" s="204"/>
      <c r="B15072" s="205"/>
      <c r="C15072" s="206"/>
      <c r="D15072" s="208"/>
    </row>
    <row r="15073" spans="1:4">
      <c r="A15073" s="204"/>
      <c r="B15073" s="205"/>
      <c r="C15073" s="206"/>
      <c r="D15073" s="208"/>
    </row>
    <row r="15074" spans="1:4">
      <c r="A15074" s="204"/>
      <c r="B15074" s="205"/>
      <c r="C15074" s="206"/>
      <c r="D15074" s="208"/>
    </row>
    <row r="15075" spans="1:4">
      <c r="A15075" s="204"/>
      <c r="B15075" s="205"/>
      <c r="C15075" s="206"/>
      <c r="D15075" s="208"/>
    </row>
    <row r="15076" spans="1:4">
      <c r="A15076" s="204"/>
      <c r="B15076" s="205"/>
      <c r="C15076" s="206"/>
      <c r="D15076" s="208"/>
    </row>
    <row r="15077" spans="1:4">
      <c r="A15077" s="204"/>
      <c r="B15077" s="205"/>
      <c r="C15077" s="206"/>
      <c r="D15077" s="208"/>
    </row>
    <row r="15078" spans="1:4">
      <c r="A15078" s="204"/>
      <c r="B15078" s="205"/>
      <c r="C15078" s="206"/>
      <c r="D15078" s="208"/>
    </row>
    <row r="15079" spans="1:4">
      <c r="A15079" s="204"/>
      <c r="B15079" s="205"/>
      <c r="C15079" s="206"/>
      <c r="D15079" s="208"/>
    </row>
    <row r="15080" spans="1:4">
      <c r="A15080" s="204"/>
      <c r="B15080" s="205"/>
      <c r="C15080" s="206"/>
      <c r="D15080" s="208"/>
    </row>
    <row r="15081" spans="1:4">
      <c r="A15081" s="204"/>
      <c r="B15081" s="205"/>
      <c r="C15081" s="206"/>
      <c r="D15081" s="208"/>
    </row>
    <row r="15082" spans="1:4">
      <c r="A15082" s="204"/>
      <c r="B15082" s="205"/>
      <c r="C15082" s="206"/>
      <c r="D15082" s="208"/>
    </row>
    <row r="15083" spans="1:4">
      <c r="A15083" s="204"/>
      <c r="B15083" s="205"/>
      <c r="C15083" s="206"/>
      <c r="D15083" s="208"/>
    </row>
    <row r="15084" spans="1:4">
      <c r="A15084" s="204"/>
      <c r="B15084" s="205"/>
      <c r="C15084" s="206"/>
      <c r="D15084" s="208"/>
    </row>
    <row r="15085" spans="1:4">
      <c r="A15085" s="204"/>
      <c r="B15085" s="205"/>
      <c r="C15085" s="206"/>
      <c r="D15085" s="207"/>
    </row>
    <row r="15086" spans="1:4">
      <c r="A15086" s="204"/>
      <c r="B15086" s="205"/>
      <c r="C15086" s="206"/>
      <c r="D15086" s="208"/>
    </row>
    <row r="15087" spans="1:4">
      <c r="A15087" s="204"/>
      <c r="B15087" s="205"/>
      <c r="C15087" s="206"/>
      <c r="D15087" s="207"/>
    </row>
    <row r="15088" spans="1:4">
      <c r="A15088" s="204"/>
      <c r="B15088" s="205"/>
      <c r="C15088" s="206"/>
      <c r="D15088" s="207"/>
    </row>
    <row r="15089" spans="1:4">
      <c r="A15089" s="204"/>
      <c r="B15089" s="205"/>
      <c r="C15089" s="206"/>
      <c r="D15089" s="208"/>
    </row>
    <row r="15090" spans="1:4">
      <c r="A15090" s="204"/>
      <c r="B15090" s="205"/>
      <c r="C15090" s="206"/>
      <c r="D15090" s="208"/>
    </row>
    <row r="15091" spans="1:4">
      <c r="A15091" s="204"/>
      <c r="B15091" s="205"/>
      <c r="C15091" s="206"/>
      <c r="D15091" s="208"/>
    </row>
    <row r="15092" spans="1:4">
      <c r="A15092" s="204"/>
      <c r="B15092" s="205"/>
      <c r="C15092" s="206"/>
      <c r="D15092" s="208"/>
    </row>
    <row r="15093" spans="1:4">
      <c r="A15093" s="204"/>
      <c r="B15093" s="205"/>
      <c r="C15093" s="206"/>
      <c r="D15093" s="208"/>
    </row>
    <row r="15094" spans="1:4">
      <c r="A15094" s="204"/>
      <c r="B15094" s="205"/>
      <c r="C15094" s="206"/>
      <c r="D15094" s="208"/>
    </row>
    <row r="15095" spans="1:4">
      <c r="A15095" s="204"/>
      <c r="B15095" s="205"/>
      <c r="C15095" s="206"/>
      <c r="D15095" s="208"/>
    </row>
    <row r="15096" spans="1:4">
      <c r="A15096" s="204"/>
      <c r="B15096" s="205"/>
      <c r="C15096" s="206"/>
      <c r="D15096" s="208"/>
    </row>
    <row r="15097" spans="1:4">
      <c r="A15097" s="204"/>
      <c r="B15097" s="205"/>
      <c r="C15097" s="206"/>
      <c r="D15097" s="208"/>
    </row>
    <row r="15098" spans="1:4">
      <c r="A15098" s="204"/>
      <c r="B15098" s="205"/>
      <c r="C15098" s="206"/>
      <c r="D15098" s="208"/>
    </row>
    <row r="15099" spans="1:4">
      <c r="A15099" s="204"/>
      <c r="B15099" s="205"/>
      <c r="C15099" s="206"/>
      <c r="D15099" s="208"/>
    </row>
    <row r="15100" spans="1:4">
      <c r="A15100" s="204"/>
      <c r="B15100" s="205"/>
      <c r="C15100" s="206"/>
      <c r="D15100" s="208"/>
    </row>
    <row r="15101" spans="1:4">
      <c r="A15101" s="204"/>
      <c r="B15101" s="205"/>
      <c r="C15101" s="206"/>
      <c r="D15101" s="208"/>
    </row>
    <row r="15102" spans="1:4">
      <c r="A15102" s="204"/>
      <c r="B15102" s="205"/>
      <c r="C15102" s="206"/>
      <c r="D15102" s="208"/>
    </row>
    <row r="15103" spans="1:4">
      <c r="A15103" s="204"/>
      <c r="B15103" s="205"/>
      <c r="C15103" s="206"/>
      <c r="D15103" s="208"/>
    </row>
    <row r="15104" spans="1:4">
      <c r="A15104" s="204"/>
      <c r="B15104" s="205"/>
      <c r="C15104" s="206"/>
      <c r="D15104" s="208"/>
    </row>
    <row r="15105" spans="1:4">
      <c r="A15105" s="204"/>
      <c r="B15105" s="205"/>
      <c r="C15105" s="206"/>
      <c r="D15105" s="208"/>
    </row>
    <row r="15106" spans="1:4">
      <c r="A15106" s="204"/>
      <c r="B15106" s="205"/>
      <c r="C15106" s="206"/>
      <c r="D15106" s="208"/>
    </row>
    <row r="15107" spans="1:4">
      <c r="A15107" s="204"/>
      <c r="B15107" s="205"/>
      <c r="C15107" s="206"/>
      <c r="D15107" s="208"/>
    </row>
    <row r="15108" spans="1:4">
      <c r="A15108" s="204"/>
      <c r="B15108" s="205"/>
      <c r="C15108" s="206"/>
      <c r="D15108" s="208"/>
    </row>
    <row r="15109" spans="1:4">
      <c r="A15109" s="204"/>
      <c r="B15109" s="205"/>
      <c r="C15109" s="206"/>
      <c r="D15109" s="208"/>
    </row>
    <row r="15110" spans="1:4">
      <c r="A15110" s="204"/>
      <c r="B15110" s="205"/>
      <c r="C15110" s="206"/>
      <c r="D15110" s="208"/>
    </row>
    <row r="15111" spans="1:4">
      <c r="A15111" s="204"/>
      <c r="B15111" s="205"/>
      <c r="C15111" s="206"/>
      <c r="D15111" s="207"/>
    </row>
    <row r="15112" spans="1:4">
      <c r="A15112" s="204"/>
      <c r="B15112" s="205"/>
      <c r="C15112" s="206"/>
      <c r="D15112" s="208"/>
    </row>
    <row r="15113" spans="1:4">
      <c r="A15113" s="204"/>
      <c r="B15113" s="205"/>
      <c r="C15113" s="206"/>
      <c r="D15113" s="207"/>
    </row>
    <row r="15114" spans="1:4">
      <c r="A15114" s="204"/>
      <c r="B15114" s="205"/>
      <c r="C15114" s="206"/>
      <c r="D15114" s="208"/>
    </row>
    <row r="15115" spans="1:4">
      <c r="A15115" s="204"/>
      <c r="B15115" s="205"/>
      <c r="C15115" s="206"/>
      <c r="D15115" s="207"/>
    </row>
    <row r="15116" spans="1:4">
      <c r="A15116" s="204"/>
      <c r="B15116" s="205"/>
      <c r="C15116" s="206"/>
      <c r="D15116" s="208"/>
    </row>
    <row r="15117" spans="1:4">
      <c r="A15117" s="204"/>
      <c r="B15117" s="205"/>
      <c r="C15117" s="206"/>
      <c r="D15117" s="208"/>
    </row>
    <row r="15118" spans="1:4">
      <c r="A15118" s="204"/>
      <c r="B15118" s="205"/>
      <c r="C15118" s="206"/>
      <c r="D15118" s="208"/>
    </row>
    <row r="15119" spans="1:4">
      <c r="A15119" s="204"/>
      <c r="B15119" s="205"/>
      <c r="C15119" s="206"/>
      <c r="D15119" s="208"/>
    </row>
    <row r="15120" spans="1:4">
      <c r="A15120" s="204"/>
      <c r="B15120" s="205"/>
      <c r="C15120" s="206"/>
      <c r="D15120" s="208"/>
    </row>
    <row r="15121" spans="1:4">
      <c r="A15121" s="204"/>
      <c r="B15121" s="205"/>
      <c r="C15121" s="206"/>
      <c r="D15121" s="208"/>
    </row>
    <row r="15122" spans="1:4">
      <c r="A15122" s="204"/>
      <c r="B15122" s="205"/>
      <c r="C15122" s="206"/>
      <c r="D15122" s="208"/>
    </row>
    <row r="15123" spans="1:4">
      <c r="A15123" s="204"/>
      <c r="B15123" s="205"/>
      <c r="C15123" s="206"/>
      <c r="D15123" s="207"/>
    </row>
    <row r="15124" spans="1:4">
      <c r="A15124" s="204"/>
      <c r="B15124" s="205"/>
      <c r="C15124" s="206"/>
      <c r="D15124" s="207"/>
    </row>
    <row r="15125" spans="1:4">
      <c r="A15125" s="204"/>
      <c r="B15125" s="205"/>
      <c r="C15125" s="206"/>
      <c r="D15125" s="207"/>
    </row>
    <row r="15126" spans="1:4">
      <c r="A15126" s="204"/>
      <c r="B15126" s="205"/>
      <c r="C15126" s="206"/>
      <c r="D15126" s="207"/>
    </row>
    <row r="15127" spans="1:4">
      <c r="A15127" s="204"/>
      <c r="B15127" s="205"/>
      <c r="C15127" s="206"/>
      <c r="D15127" s="207"/>
    </row>
    <row r="15128" spans="1:4">
      <c r="A15128" s="204"/>
      <c r="B15128" s="205"/>
      <c r="C15128" s="206"/>
      <c r="D15128" s="208"/>
    </row>
    <row r="15129" spans="1:4">
      <c r="A15129" s="204"/>
      <c r="B15129" s="205"/>
      <c r="C15129" s="206"/>
      <c r="D15129" s="208"/>
    </row>
    <row r="15130" spans="1:4">
      <c r="A15130" s="204"/>
      <c r="B15130" s="205"/>
      <c r="C15130" s="206"/>
      <c r="D15130" s="208"/>
    </row>
    <row r="15131" spans="1:4">
      <c r="A15131" s="204"/>
      <c r="B15131" s="205"/>
      <c r="C15131" s="206"/>
      <c r="D15131" s="208"/>
    </row>
    <row r="15132" spans="1:4">
      <c r="A15132" s="204"/>
      <c r="B15132" s="205"/>
      <c r="C15132" s="206"/>
      <c r="D15132" s="207"/>
    </row>
    <row r="15133" spans="1:4">
      <c r="A15133" s="204"/>
      <c r="B15133" s="205"/>
      <c r="C15133" s="206"/>
      <c r="D15133" s="207"/>
    </row>
    <row r="15134" spans="1:4">
      <c r="A15134" s="204"/>
      <c r="B15134" s="205"/>
      <c r="C15134" s="206"/>
      <c r="D15134" s="207"/>
    </row>
    <row r="15135" spans="1:4">
      <c r="A15135" s="204"/>
      <c r="B15135" s="205"/>
      <c r="C15135" s="206"/>
      <c r="D15135" s="208"/>
    </row>
    <row r="15136" spans="1:4">
      <c r="A15136" s="204"/>
      <c r="B15136" s="205"/>
      <c r="C15136" s="206"/>
      <c r="D15136" s="207"/>
    </row>
    <row r="15137" spans="1:4">
      <c r="A15137" s="204"/>
      <c r="B15137" s="205"/>
      <c r="C15137" s="206"/>
      <c r="D15137" s="208"/>
    </row>
    <row r="15138" spans="1:4">
      <c r="A15138" s="204"/>
      <c r="B15138" s="205"/>
      <c r="C15138" s="206"/>
      <c r="D15138" s="208"/>
    </row>
    <row r="15139" spans="1:4">
      <c r="A15139" s="204"/>
      <c r="B15139" s="205"/>
      <c r="C15139" s="206"/>
      <c r="D15139" s="208"/>
    </row>
    <row r="15140" spans="1:4">
      <c r="A15140" s="204"/>
      <c r="B15140" s="205"/>
      <c r="C15140" s="206"/>
      <c r="D15140" s="208"/>
    </row>
    <row r="15141" spans="1:4">
      <c r="A15141" s="204"/>
      <c r="B15141" s="205"/>
      <c r="C15141" s="206"/>
      <c r="D15141" s="208"/>
    </row>
    <row r="15142" spans="1:4">
      <c r="A15142" s="204"/>
      <c r="B15142" s="205"/>
      <c r="C15142" s="206"/>
      <c r="D15142" s="207"/>
    </row>
    <row r="15143" spans="1:4">
      <c r="A15143" s="204"/>
      <c r="B15143" s="205"/>
      <c r="C15143" s="206"/>
      <c r="D15143" s="208"/>
    </row>
    <row r="15144" spans="1:4">
      <c r="A15144" s="204"/>
      <c r="B15144" s="205"/>
      <c r="C15144" s="206"/>
      <c r="D15144" s="207"/>
    </row>
    <row r="15145" spans="1:4">
      <c r="A15145" s="204"/>
      <c r="B15145" s="205"/>
      <c r="C15145" s="206"/>
      <c r="D15145" s="208"/>
    </row>
    <row r="15146" spans="1:4">
      <c r="A15146" s="204"/>
      <c r="B15146" s="205"/>
      <c r="C15146" s="206"/>
      <c r="D15146" s="207"/>
    </row>
    <row r="15147" spans="1:4">
      <c r="A15147" s="204"/>
      <c r="B15147" s="205"/>
      <c r="C15147" s="206"/>
      <c r="D15147" s="208"/>
    </row>
    <row r="15148" spans="1:4">
      <c r="A15148" s="204"/>
      <c r="B15148" s="205"/>
      <c r="C15148" s="206"/>
      <c r="D15148" s="207"/>
    </row>
    <row r="15149" spans="1:4">
      <c r="A15149" s="204"/>
      <c r="B15149" s="205"/>
      <c r="C15149" s="206"/>
      <c r="D15149" s="208"/>
    </row>
    <row r="15150" spans="1:4">
      <c r="A15150" s="204"/>
      <c r="B15150" s="205"/>
      <c r="C15150" s="206"/>
      <c r="D15150" s="207"/>
    </row>
    <row r="15151" spans="1:4">
      <c r="A15151" s="204"/>
      <c r="B15151" s="205"/>
      <c r="C15151" s="206"/>
      <c r="D15151" s="207"/>
    </row>
    <row r="15152" spans="1:4">
      <c r="A15152" s="204"/>
      <c r="B15152" s="205"/>
      <c r="C15152" s="206"/>
      <c r="D15152" s="207"/>
    </row>
    <row r="15153" spans="1:4">
      <c r="A15153" s="204"/>
      <c r="B15153" s="205"/>
      <c r="C15153" s="206"/>
      <c r="D15153" s="207"/>
    </row>
    <row r="15154" spans="1:4">
      <c r="A15154" s="204"/>
      <c r="B15154" s="205"/>
      <c r="C15154" s="206"/>
      <c r="D15154" s="207"/>
    </row>
    <row r="15155" spans="1:4">
      <c r="A15155" s="204"/>
      <c r="B15155" s="205"/>
      <c r="C15155" s="206"/>
      <c r="D15155" s="207"/>
    </row>
    <row r="15156" spans="1:4">
      <c r="A15156" s="204"/>
      <c r="B15156" s="205"/>
      <c r="C15156" s="206"/>
      <c r="D15156" s="207"/>
    </row>
    <row r="15157" spans="1:4">
      <c r="A15157" s="204"/>
      <c r="B15157" s="205"/>
      <c r="C15157" s="206"/>
      <c r="D15157" s="207"/>
    </row>
    <row r="15158" spans="1:4">
      <c r="A15158" s="204"/>
      <c r="B15158" s="205"/>
      <c r="C15158" s="206"/>
      <c r="D15158" s="207"/>
    </row>
    <row r="15159" spans="1:4">
      <c r="A15159" s="204"/>
      <c r="B15159" s="205"/>
      <c r="C15159" s="206"/>
      <c r="D15159" s="207"/>
    </row>
    <row r="15160" spans="1:4">
      <c r="A15160" s="204"/>
      <c r="B15160" s="205"/>
      <c r="C15160" s="206"/>
      <c r="D15160" s="207"/>
    </row>
    <row r="15161" spans="1:4">
      <c r="A15161" s="204"/>
      <c r="B15161" s="205"/>
      <c r="C15161" s="206"/>
      <c r="D15161" s="207"/>
    </row>
    <row r="15162" spans="1:4">
      <c r="A15162" s="204"/>
      <c r="B15162" s="205"/>
      <c r="C15162" s="206"/>
      <c r="D15162" s="208"/>
    </row>
    <row r="15163" spans="1:4">
      <c r="A15163" s="204"/>
      <c r="B15163" s="205"/>
      <c r="C15163" s="206"/>
      <c r="D15163" s="207"/>
    </row>
    <row r="15164" spans="1:4">
      <c r="A15164" s="204"/>
      <c r="B15164" s="205"/>
      <c r="C15164" s="206"/>
      <c r="D15164" s="208"/>
    </row>
    <row r="15165" spans="1:4">
      <c r="A15165" s="204"/>
      <c r="B15165" s="205"/>
      <c r="C15165" s="206"/>
      <c r="D15165" s="207"/>
    </row>
    <row r="15166" spans="1:4">
      <c r="A15166" s="204"/>
      <c r="B15166" s="205"/>
      <c r="C15166" s="206"/>
      <c r="D15166" s="208"/>
    </row>
    <row r="15167" spans="1:4">
      <c r="A15167" s="204"/>
      <c r="B15167" s="205"/>
      <c r="C15167" s="206"/>
      <c r="D15167" s="207"/>
    </row>
    <row r="15168" spans="1:4">
      <c r="A15168" s="204"/>
      <c r="B15168" s="205"/>
      <c r="C15168" s="206"/>
      <c r="D15168" s="208"/>
    </row>
    <row r="15169" spans="1:4">
      <c r="A15169" s="204"/>
      <c r="B15169" s="205"/>
      <c r="C15169" s="206"/>
      <c r="D15169" s="207"/>
    </row>
    <row r="15170" spans="1:4">
      <c r="A15170" s="204"/>
      <c r="B15170" s="205"/>
      <c r="C15170" s="206"/>
      <c r="D15170" s="208"/>
    </row>
    <row r="15171" spans="1:4">
      <c r="A15171" s="204"/>
      <c r="B15171" s="205"/>
      <c r="C15171" s="206"/>
      <c r="D15171" s="207"/>
    </row>
    <row r="15172" spans="1:4">
      <c r="A15172" s="204"/>
      <c r="B15172" s="205"/>
      <c r="C15172" s="206"/>
      <c r="D15172" s="208"/>
    </row>
    <row r="15173" spans="1:4">
      <c r="A15173" s="204"/>
      <c r="B15173" s="205"/>
      <c r="C15173" s="206"/>
      <c r="D15173" s="207"/>
    </row>
    <row r="15174" spans="1:4">
      <c r="A15174" s="204"/>
      <c r="B15174" s="205"/>
      <c r="C15174" s="206"/>
      <c r="D15174" s="207"/>
    </row>
    <row r="15175" spans="1:4">
      <c r="A15175" s="204"/>
      <c r="B15175" s="205"/>
      <c r="C15175" s="206"/>
      <c r="D15175" s="208"/>
    </row>
    <row r="15176" spans="1:4">
      <c r="A15176" s="204"/>
      <c r="B15176" s="205"/>
      <c r="C15176" s="206"/>
      <c r="D15176" s="208"/>
    </row>
    <row r="15177" spans="1:4">
      <c r="A15177" s="204"/>
      <c r="B15177" s="205"/>
      <c r="C15177" s="206"/>
      <c r="D15177" s="208"/>
    </row>
    <row r="15178" spans="1:4">
      <c r="A15178" s="204"/>
      <c r="B15178" s="205"/>
      <c r="C15178" s="206"/>
      <c r="D15178" s="208"/>
    </row>
    <row r="15179" spans="1:4">
      <c r="A15179" s="204"/>
      <c r="B15179" s="205"/>
      <c r="C15179" s="206"/>
      <c r="D15179" s="208"/>
    </row>
    <row r="15180" spans="1:4">
      <c r="A15180" s="204"/>
      <c r="B15180" s="205"/>
      <c r="C15180" s="206"/>
      <c r="D15180" s="208"/>
    </row>
    <row r="15181" spans="1:4">
      <c r="A15181" s="204"/>
      <c r="B15181" s="205"/>
      <c r="C15181" s="206"/>
      <c r="D15181" s="208"/>
    </row>
    <row r="15182" spans="1:4">
      <c r="A15182" s="204"/>
      <c r="B15182" s="205"/>
      <c r="C15182" s="206"/>
      <c r="D15182" s="208"/>
    </row>
    <row r="15183" spans="1:4">
      <c r="A15183" s="204"/>
      <c r="B15183" s="205"/>
      <c r="C15183" s="206"/>
      <c r="D15183" s="208"/>
    </row>
    <row r="15184" spans="1:4">
      <c r="A15184" s="204"/>
      <c r="B15184" s="205"/>
      <c r="C15184" s="206"/>
      <c r="D15184" s="208"/>
    </row>
    <row r="15185" spans="1:4">
      <c r="A15185" s="204"/>
      <c r="B15185" s="205"/>
      <c r="C15185" s="206"/>
      <c r="D15185" s="208"/>
    </row>
    <row r="15186" spans="1:4">
      <c r="A15186" s="204"/>
      <c r="B15186" s="205"/>
      <c r="C15186" s="206"/>
      <c r="D15186" s="208"/>
    </row>
    <row r="15187" spans="1:4">
      <c r="A15187" s="204"/>
      <c r="B15187" s="205"/>
      <c r="C15187" s="206"/>
      <c r="D15187" s="208"/>
    </row>
    <row r="15188" spans="1:4">
      <c r="A15188" s="204"/>
      <c r="B15188" s="205"/>
      <c r="C15188" s="206"/>
      <c r="D15188" s="208"/>
    </row>
    <row r="15189" spans="1:4">
      <c r="A15189" s="204"/>
      <c r="B15189" s="205"/>
      <c r="C15189" s="206"/>
      <c r="D15189" s="208"/>
    </row>
    <row r="15190" spans="1:4">
      <c r="A15190" s="204"/>
      <c r="B15190" s="205"/>
      <c r="C15190" s="206"/>
      <c r="D15190" s="208"/>
    </row>
    <row r="15191" spans="1:4">
      <c r="A15191" s="204"/>
      <c r="B15191" s="205"/>
      <c r="C15191" s="206"/>
      <c r="D15191" s="208"/>
    </row>
    <row r="15192" spans="1:4">
      <c r="A15192" s="204"/>
      <c r="B15192" s="205"/>
      <c r="C15192" s="206"/>
      <c r="D15192" s="208"/>
    </row>
    <row r="15193" spans="1:4">
      <c r="A15193" s="204"/>
      <c r="B15193" s="205"/>
      <c r="C15193" s="206"/>
      <c r="D15193" s="207"/>
    </row>
    <row r="15194" spans="1:4">
      <c r="A15194" s="204"/>
      <c r="B15194" s="205"/>
      <c r="C15194" s="206"/>
      <c r="D15194" s="208"/>
    </row>
    <row r="15195" spans="1:4">
      <c r="A15195" s="204"/>
      <c r="B15195" s="205"/>
      <c r="C15195" s="206"/>
      <c r="D15195" s="208"/>
    </row>
    <row r="15196" spans="1:4">
      <c r="A15196" s="204"/>
      <c r="B15196" s="205"/>
      <c r="C15196" s="206"/>
      <c r="D15196" s="208"/>
    </row>
    <row r="15197" spans="1:4">
      <c r="A15197" s="204"/>
      <c r="B15197" s="205"/>
      <c r="C15197" s="206"/>
      <c r="D15197" s="208"/>
    </row>
    <row r="15198" spans="1:4">
      <c r="A15198" s="204"/>
      <c r="B15198" s="205"/>
      <c r="C15198" s="206"/>
      <c r="D15198" s="208"/>
    </row>
    <row r="15199" spans="1:4">
      <c r="A15199" s="204"/>
      <c r="B15199" s="205"/>
      <c r="C15199" s="206"/>
      <c r="D15199" s="208"/>
    </row>
    <row r="15200" spans="1:4">
      <c r="A15200" s="204"/>
      <c r="B15200" s="205"/>
      <c r="C15200" s="206"/>
      <c r="D15200" s="208"/>
    </row>
    <row r="15201" spans="1:4">
      <c r="A15201" s="204"/>
      <c r="B15201" s="205"/>
      <c r="C15201" s="206"/>
      <c r="D15201" s="208"/>
    </row>
    <row r="15202" spans="1:4">
      <c r="A15202" s="204"/>
      <c r="B15202" s="205"/>
      <c r="C15202" s="206"/>
      <c r="D15202" s="208"/>
    </row>
    <row r="15203" spans="1:4">
      <c r="A15203" s="204"/>
      <c r="B15203" s="205"/>
      <c r="C15203" s="206"/>
      <c r="D15203" s="208"/>
    </row>
    <row r="15204" spans="1:4">
      <c r="A15204" s="204"/>
      <c r="B15204" s="205"/>
      <c r="C15204" s="206"/>
      <c r="D15204" s="208"/>
    </row>
    <row r="15205" spans="1:4">
      <c r="A15205" s="204"/>
      <c r="B15205" s="205"/>
      <c r="C15205" s="206"/>
      <c r="D15205" s="208"/>
    </row>
    <row r="15206" spans="1:4">
      <c r="A15206" s="204"/>
      <c r="B15206" s="205"/>
      <c r="C15206" s="206"/>
      <c r="D15206" s="208"/>
    </row>
    <row r="15207" spans="1:4">
      <c r="A15207" s="204"/>
      <c r="B15207" s="205"/>
      <c r="C15207" s="206"/>
      <c r="D15207" s="208"/>
    </row>
    <row r="15208" spans="1:4">
      <c r="A15208" s="204"/>
      <c r="B15208" s="205"/>
      <c r="C15208" s="206"/>
      <c r="D15208" s="208"/>
    </row>
    <row r="15209" spans="1:4">
      <c r="A15209" s="204"/>
      <c r="B15209" s="205"/>
      <c r="C15209" s="206"/>
      <c r="D15209" s="208"/>
    </row>
    <row r="15210" spans="1:4">
      <c r="A15210" s="204"/>
      <c r="B15210" s="205"/>
      <c r="C15210" s="206"/>
      <c r="D15210" s="208"/>
    </row>
    <row r="15211" spans="1:4">
      <c r="A15211" s="204"/>
      <c r="B15211" s="205"/>
      <c r="C15211" s="206"/>
      <c r="D15211" s="208"/>
    </row>
    <row r="15212" spans="1:4">
      <c r="A15212" s="204"/>
      <c r="B15212" s="205"/>
      <c r="C15212" s="206"/>
      <c r="D15212" s="208"/>
    </row>
    <row r="15213" spans="1:4">
      <c r="A15213" s="204"/>
      <c r="B15213" s="205"/>
      <c r="C15213" s="206"/>
      <c r="D15213" s="208"/>
    </row>
    <row r="15214" spans="1:4">
      <c r="A15214" s="204"/>
      <c r="B15214" s="205"/>
      <c r="C15214" s="206"/>
      <c r="D15214" s="208"/>
    </row>
    <row r="15215" spans="1:4">
      <c r="A15215" s="204"/>
      <c r="B15215" s="205"/>
      <c r="C15215" s="206"/>
      <c r="D15215" s="208"/>
    </row>
    <row r="15216" spans="1:4">
      <c r="A15216" s="204"/>
      <c r="B15216" s="205"/>
      <c r="C15216" s="206"/>
      <c r="D15216" s="208"/>
    </row>
    <row r="15217" spans="1:4">
      <c r="A15217" s="204"/>
      <c r="B15217" s="205"/>
      <c r="C15217" s="206"/>
      <c r="D15217" s="208"/>
    </row>
    <row r="15218" spans="1:4">
      <c r="A15218" s="204"/>
      <c r="B15218" s="205"/>
      <c r="C15218" s="206"/>
      <c r="D15218" s="208"/>
    </row>
    <row r="15219" spans="1:4">
      <c r="A15219" s="204"/>
      <c r="B15219" s="205"/>
      <c r="C15219" s="206"/>
      <c r="D15219" s="208"/>
    </row>
    <row r="15220" spans="1:4">
      <c r="A15220" s="204"/>
      <c r="B15220" s="205"/>
      <c r="C15220" s="206"/>
      <c r="D15220" s="208"/>
    </row>
    <row r="15221" spans="1:4">
      <c r="A15221" s="204"/>
      <c r="B15221" s="205"/>
      <c r="C15221" s="206"/>
      <c r="D15221" s="208"/>
    </row>
    <row r="15222" spans="1:4">
      <c r="A15222" s="204"/>
      <c r="B15222" s="205"/>
      <c r="C15222" s="206"/>
      <c r="D15222" s="208"/>
    </row>
    <row r="15223" spans="1:4">
      <c r="A15223" s="204"/>
      <c r="B15223" s="205"/>
      <c r="C15223" s="206"/>
      <c r="D15223" s="208"/>
    </row>
    <row r="15224" spans="1:4">
      <c r="A15224" s="204"/>
      <c r="B15224" s="205"/>
      <c r="C15224" s="206"/>
      <c r="D15224" s="208"/>
    </row>
    <row r="15225" spans="1:4">
      <c r="A15225" s="204"/>
      <c r="B15225" s="205"/>
      <c r="C15225" s="206"/>
      <c r="D15225" s="208"/>
    </row>
    <row r="15226" spans="1:4">
      <c r="A15226" s="204"/>
      <c r="B15226" s="205"/>
      <c r="C15226" s="206"/>
      <c r="D15226" s="208"/>
    </row>
    <row r="15227" spans="1:4">
      <c r="A15227" s="204"/>
      <c r="B15227" s="205"/>
      <c r="C15227" s="206"/>
      <c r="D15227" s="208"/>
    </row>
    <row r="15228" spans="1:4">
      <c r="A15228" s="204"/>
      <c r="B15228" s="205"/>
      <c r="C15228" s="206"/>
      <c r="D15228" s="208"/>
    </row>
    <row r="15229" spans="1:4">
      <c r="A15229" s="204"/>
      <c r="B15229" s="205"/>
      <c r="C15229" s="206"/>
      <c r="D15229" s="208"/>
    </row>
    <row r="15230" spans="1:4">
      <c r="A15230" s="204"/>
      <c r="B15230" s="205"/>
      <c r="C15230" s="206"/>
      <c r="D15230" s="208"/>
    </row>
    <row r="15231" spans="1:4">
      <c r="A15231" s="204"/>
      <c r="B15231" s="205"/>
      <c r="C15231" s="206"/>
      <c r="D15231" s="208"/>
    </row>
    <row r="15232" spans="1:4">
      <c r="A15232" s="204"/>
      <c r="B15232" s="205"/>
      <c r="C15232" s="206"/>
      <c r="D15232" s="208"/>
    </row>
    <row r="15233" spans="1:4">
      <c r="A15233" s="204"/>
      <c r="B15233" s="205"/>
      <c r="C15233" s="206"/>
      <c r="D15233" s="208"/>
    </row>
    <row r="15234" spans="1:4">
      <c r="A15234" s="204"/>
      <c r="B15234" s="205"/>
      <c r="C15234" s="206"/>
      <c r="D15234" s="208"/>
    </row>
    <row r="15235" spans="1:4">
      <c r="A15235" s="204"/>
      <c r="B15235" s="205"/>
      <c r="C15235" s="206"/>
      <c r="D15235" s="207"/>
    </row>
    <row r="15236" spans="1:4">
      <c r="A15236" s="204"/>
      <c r="B15236" s="205"/>
      <c r="C15236" s="206"/>
      <c r="D15236" s="208"/>
    </row>
    <row r="15237" spans="1:4">
      <c r="A15237" s="204"/>
      <c r="B15237" s="205"/>
      <c r="C15237" s="206"/>
      <c r="D15237" s="208"/>
    </row>
    <row r="15238" spans="1:4">
      <c r="A15238" s="204"/>
      <c r="B15238" s="205"/>
      <c r="C15238" s="206"/>
      <c r="D15238" s="208"/>
    </row>
    <row r="15239" spans="1:4">
      <c r="A15239" s="204"/>
      <c r="B15239" s="205"/>
      <c r="C15239" s="206"/>
      <c r="D15239" s="208"/>
    </row>
    <row r="15240" spans="1:4">
      <c r="A15240" s="204"/>
      <c r="B15240" s="205"/>
      <c r="C15240" s="206"/>
      <c r="D15240" s="208"/>
    </row>
    <row r="15241" spans="1:4">
      <c r="A15241" s="204"/>
      <c r="B15241" s="205"/>
      <c r="C15241" s="206"/>
      <c r="D15241" s="208"/>
    </row>
    <row r="15242" spans="1:4">
      <c r="A15242" s="204"/>
      <c r="B15242" s="205"/>
      <c r="C15242" s="206"/>
      <c r="D15242" s="208"/>
    </row>
    <row r="15243" spans="1:4">
      <c r="A15243" s="204"/>
      <c r="B15243" s="205"/>
      <c r="C15243" s="206"/>
      <c r="D15243" s="208"/>
    </row>
    <row r="15244" spans="1:4">
      <c r="A15244" s="204"/>
      <c r="B15244" s="205"/>
      <c r="C15244" s="206"/>
      <c r="D15244" s="208"/>
    </row>
    <row r="15245" spans="1:4">
      <c r="A15245" s="204"/>
      <c r="B15245" s="205"/>
      <c r="C15245" s="206"/>
      <c r="D15245" s="207"/>
    </row>
    <row r="15246" spans="1:4">
      <c r="A15246" s="204"/>
      <c r="B15246" s="205"/>
      <c r="C15246" s="206"/>
      <c r="D15246" s="208"/>
    </row>
    <row r="15247" spans="1:4">
      <c r="A15247" s="204"/>
      <c r="B15247" s="205"/>
      <c r="C15247" s="206"/>
      <c r="D15247" s="207"/>
    </row>
    <row r="15248" spans="1:4">
      <c r="A15248" s="204"/>
      <c r="B15248" s="205"/>
      <c r="C15248" s="206"/>
      <c r="D15248" s="207"/>
    </row>
    <row r="15249" spans="1:4">
      <c r="A15249" s="204"/>
      <c r="B15249" s="205"/>
      <c r="C15249" s="206"/>
      <c r="D15249" s="208"/>
    </row>
    <row r="15250" spans="1:4">
      <c r="A15250" s="204"/>
      <c r="B15250" s="205"/>
      <c r="C15250" s="206"/>
      <c r="D15250" s="208"/>
    </row>
    <row r="15251" spans="1:4">
      <c r="A15251" s="204"/>
      <c r="B15251" s="205"/>
      <c r="C15251" s="206"/>
      <c r="D15251" s="207"/>
    </row>
    <row r="15252" spans="1:4">
      <c r="A15252" s="204"/>
      <c r="B15252" s="205"/>
      <c r="C15252" s="206"/>
      <c r="D15252" s="208"/>
    </row>
    <row r="15253" spans="1:4">
      <c r="A15253" s="204"/>
      <c r="B15253" s="205"/>
      <c r="C15253" s="206"/>
      <c r="D15253" s="207"/>
    </row>
    <row r="15254" spans="1:4">
      <c r="A15254" s="204"/>
      <c r="B15254" s="205"/>
      <c r="C15254" s="206"/>
      <c r="D15254" s="208"/>
    </row>
    <row r="15255" spans="1:4">
      <c r="A15255" s="204"/>
      <c r="B15255" s="205"/>
      <c r="C15255" s="206"/>
      <c r="D15255" s="207"/>
    </row>
    <row r="15256" spans="1:4">
      <c r="A15256" s="204"/>
      <c r="B15256" s="205"/>
      <c r="C15256" s="206"/>
      <c r="D15256" s="208"/>
    </row>
    <row r="15257" spans="1:4">
      <c r="A15257" s="204"/>
      <c r="B15257" s="205"/>
      <c r="C15257" s="206"/>
      <c r="D15257" s="207"/>
    </row>
    <row r="15258" spans="1:4">
      <c r="A15258" s="204"/>
      <c r="B15258" s="205"/>
      <c r="C15258" s="206"/>
      <c r="D15258" s="208"/>
    </row>
    <row r="15259" spans="1:4">
      <c r="A15259" s="204"/>
      <c r="B15259" s="205"/>
      <c r="C15259" s="206"/>
      <c r="D15259" s="207"/>
    </row>
    <row r="15260" spans="1:4">
      <c r="A15260" s="204"/>
      <c r="B15260" s="205"/>
      <c r="C15260" s="206"/>
      <c r="D15260" s="208"/>
    </row>
    <row r="15261" spans="1:4">
      <c r="A15261" s="204"/>
      <c r="B15261" s="205"/>
      <c r="C15261" s="206"/>
      <c r="D15261" s="207"/>
    </row>
    <row r="15262" spans="1:4">
      <c r="A15262" s="204"/>
      <c r="B15262" s="205"/>
      <c r="C15262" s="206"/>
      <c r="D15262" s="208"/>
    </row>
    <row r="15263" spans="1:4">
      <c r="A15263" s="204"/>
      <c r="B15263" s="205"/>
      <c r="C15263" s="206"/>
      <c r="D15263" s="207"/>
    </row>
    <row r="15264" spans="1:4">
      <c r="A15264" s="204"/>
      <c r="B15264" s="205"/>
      <c r="C15264" s="206"/>
      <c r="D15264" s="208"/>
    </row>
    <row r="15265" spans="1:4">
      <c r="A15265" s="204"/>
      <c r="B15265" s="205"/>
      <c r="C15265" s="206"/>
      <c r="D15265" s="207"/>
    </row>
    <row r="15266" spans="1:4">
      <c r="A15266" s="204"/>
      <c r="B15266" s="205"/>
      <c r="C15266" s="206"/>
      <c r="D15266" s="207"/>
    </row>
    <row r="15267" spans="1:4">
      <c r="A15267" s="204"/>
      <c r="B15267" s="205"/>
      <c r="C15267" s="206"/>
      <c r="D15267" s="208"/>
    </row>
    <row r="15268" spans="1:4">
      <c r="A15268" s="204"/>
      <c r="B15268" s="205"/>
      <c r="C15268" s="206"/>
      <c r="D15268" s="207"/>
    </row>
    <row r="15269" spans="1:4">
      <c r="A15269" s="204"/>
      <c r="B15269" s="205"/>
      <c r="C15269" s="206"/>
      <c r="D15269" s="208"/>
    </row>
    <row r="15270" spans="1:4">
      <c r="A15270" s="204"/>
      <c r="B15270" s="205"/>
      <c r="C15270" s="206"/>
      <c r="D15270" s="207"/>
    </row>
    <row r="15271" spans="1:4">
      <c r="A15271" s="204"/>
      <c r="B15271" s="205"/>
      <c r="C15271" s="206"/>
      <c r="D15271" s="208"/>
    </row>
    <row r="15272" spans="1:4">
      <c r="A15272" s="204"/>
      <c r="B15272" s="205"/>
      <c r="C15272" s="206"/>
      <c r="D15272" s="207"/>
    </row>
    <row r="15273" spans="1:4">
      <c r="A15273" s="204"/>
      <c r="B15273" s="205"/>
      <c r="C15273" s="206"/>
      <c r="D15273" s="208"/>
    </row>
    <row r="15274" spans="1:4">
      <c r="A15274" s="204"/>
      <c r="B15274" s="205"/>
      <c r="C15274" s="206"/>
      <c r="D15274" s="207"/>
    </row>
    <row r="15275" spans="1:4">
      <c r="A15275" s="204"/>
      <c r="B15275" s="205"/>
      <c r="C15275" s="206"/>
      <c r="D15275" s="208"/>
    </row>
    <row r="15276" spans="1:4">
      <c r="A15276" s="204"/>
      <c r="B15276" s="205"/>
      <c r="C15276" s="206"/>
      <c r="D15276" s="207"/>
    </row>
    <row r="15277" spans="1:4">
      <c r="A15277" s="204"/>
      <c r="B15277" s="205"/>
      <c r="C15277" s="206"/>
      <c r="D15277" s="208"/>
    </row>
    <row r="15278" spans="1:4">
      <c r="A15278" s="204"/>
      <c r="B15278" s="205"/>
      <c r="C15278" s="206"/>
      <c r="D15278" s="207"/>
    </row>
    <row r="15279" spans="1:4">
      <c r="A15279" s="204"/>
      <c r="B15279" s="205"/>
      <c r="C15279" s="206"/>
      <c r="D15279" s="208"/>
    </row>
    <row r="15280" spans="1:4">
      <c r="A15280" s="204"/>
      <c r="B15280" s="205"/>
      <c r="C15280" s="206"/>
      <c r="D15280" s="207"/>
    </row>
    <row r="15281" spans="1:4">
      <c r="A15281" s="204"/>
      <c r="B15281" s="205"/>
      <c r="C15281" s="206"/>
      <c r="D15281" s="208"/>
    </row>
    <row r="15282" spans="1:4">
      <c r="A15282" s="204"/>
      <c r="B15282" s="205"/>
      <c r="C15282" s="206"/>
      <c r="D15282" s="207"/>
    </row>
    <row r="15283" spans="1:4">
      <c r="A15283" s="204"/>
      <c r="B15283" s="205"/>
      <c r="C15283" s="206"/>
      <c r="D15283" s="207"/>
    </row>
    <row r="15284" spans="1:4">
      <c r="A15284" s="204"/>
      <c r="B15284" s="205"/>
      <c r="C15284" s="206"/>
      <c r="D15284" s="207"/>
    </row>
    <row r="15285" spans="1:4">
      <c r="A15285" s="204"/>
      <c r="B15285" s="205"/>
      <c r="C15285" s="206"/>
      <c r="D15285" s="207"/>
    </row>
    <row r="15286" spans="1:4">
      <c r="A15286" s="204"/>
      <c r="B15286" s="205"/>
      <c r="C15286" s="206"/>
      <c r="D15286" s="207"/>
    </row>
    <row r="15287" spans="1:4">
      <c r="A15287" s="204"/>
      <c r="B15287" s="205"/>
      <c r="C15287" s="206"/>
      <c r="D15287" s="208"/>
    </row>
    <row r="15288" spans="1:4">
      <c r="A15288" s="204"/>
      <c r="B15288" s="205"/>
      <c r="C15288" s="206"/>
      <c r="D15288" s="208"/>
    </row>
    <row r="15289" spans="1:4">
      <c r="A15289" s="204"/>
      <c r="B15289" s="205"/>
      <c r="C15289" s="206"/>
      <c r="D15289" s="208"/>
    </row>
    <row r="15290" spans="1:4">
      <c r="A15290" s="204"/>
      <c r="B15290" s="205"/>
      <c r="C15290" s="206"/>
      <c r="D15290" s="208"/>
    </row>
    <row r="15291" spans="1:4">
      <c r="A15291" s="204"/>
      <c r="B15291" s="205"/>
      <c r="C15291" s="206"/>
      <c r="D15291" s="208"/>
    </row>
    <row r="15292" spans="1:4">
      <c r="A15292" s="204"/>
      <c r="B15292" s="205"/>
      <c r="C15292" s="206"/>
      <c r="D15292" s="208"/>
    </row>
    <row r="15293" spans="1:4">
      <c r="A15293" s="204"/>
      <c r="B15293" s="205"/>
      <c r="C15293" s="206"/>
      <c r="D15293" s="208"/>
    </row>
    <row r="15294" spans="1:4">
      <c r="A15294" s="204"/>
      <c r="B15294" s="205"/>
      <c r="C15294" s="206"/>
      <c r="D15294" s="208"/>
    </row>
    <row r="15295" spans="1:4">
      <c r="A15295" s="204"/>
      <c r="B15295" s="205"/>
      <c r="C15295" s="206"/>
      <c r="D15295" s="208"/>
    </row>
    <row r="15296" spans="1:4">
      <c r="A15296" s="204"/>
      <c r="B15296" s="205"/>
      <c r="C15296" s="206"/>
      <c r="D15296" s="208"/>
    </row>
    <row r="15297" spans="1:4">
      <c r="A15297" s="204"/>
      <c r="B15297" s="205"/>
      <c r="C15297" s="206"/>
      <c r="D15297" s="208"/>
    </row>
    <row r="15298" spans="1:4">
      <c r="A15298" s="204"/>
      <c r="B15298" s="205"/>
      <c r="C15298" s="206"/>
      <c r="D15298" s="208"/>
    </row>
    <row r="15299" spans="1:4">
      <c r="A15299" s="204"/>
      <c r="B15299" s="205"/>
      <c r="C15299" s="206"/>
      <c r="D15299" s="208"/>
    </row>
    <row r="15300" spans="1:4">
      <c r="A15300" s="204"/>
      <c r="B15300" s="205"/>
      <c r="C15300" s="206"/>
      <c r="D15300" s="207"/>
    </row>
    <row r="15301" spans="1:4">
      <c r="A15301" s="204"/>
      <c r="B15301" s="205"/>
      <c r="C15301" s="206"/>
      <c r="D15301" s="208"/>
    </row>
    <row r="15302" spans="1:4">
      <c r="A15302" s="204"/>
      <c r="B15302" s="205"/>
      <c r="C15302" s="206"/>
      <c r="D15302" s="208"/>
    </row>
    <row r="15303" spans="1:4">
      <c r="A15303" s="204"/>
      <c r="B15303" s="205"/>
      <c r="C15303" s="206"/>
      <c r="D15303" s="208"/>
    </row>
    <row r="15304" spans="1:4">
      <c r="A15304" s="204"/>
      <c r="B15304" s="205"/>
      <c r="C15304" s="206"/>
      <c r="D15304" s="208"/>
    </row>
    <row r="15305" spans="1:4">
      <c r="A15305" s="204"/>
      <c r="B15305" s="205"/>
      <c r="C15305" s="206"/>
      <c r="D15305" s="208"/>
    </row>
    <row r="15306" spans="1:4">
      <c r="A15306" s="204"/>
      <c r="B15306" s="205"/>
      <c r="C15306" s="206"/>
      <c r="D15306" s="208"/>
    </row>
    <row r="15307" spans="1:4">
      <c r="A15307" s="204"/>
      <c r="B15307" s="205"/>
      <c r="C15307" s="206"/>
      <c r="D15307" s="208"/>
    </row>
    <row r="15308" spans="1:4">
      <c r="A15308" s="204"/>
      <c r="B15308" s="205"/>
      <c r="C15308" s="206"/>
      <c r="D15308" s="208"/>
    </row>
    <row r="15309" spans="1:4">
      <c r="A15309" s="204"/>
      <c r="B15309" s="205"/>
      <c r="C15309" s="206"/>
      <c r="D15309" s="208"/>
    </row>
    <row r="15310" spans="1:4">
      <c r="A15310" s="204"/>
      <c r="B15310" s="205"/>
      <c r="C15310" s="206"/>
      <c r="D15310" s="208"/>
    </row>
    <row r="15311" spans="1:4">
      <c r="A15311" s="204"/>
      <c r="B15311" s="205"/>
      <c r="C15311" s="206"/>
      <c r="D15311" s="208"/>
    </row>
    <row r="15312" spans="1:4">
      <c r="A15312" s="204"/>
      <c r="B15312" s="205"/>
      <c r="C15312" s="206"/>
      <c r="D15312" s="208"/>
    </row>
    <row r="15313" spans="1:4">
      <c r="A15313" s="204"/>
      <c r="B15313" s="205"/>
      <c r="C15313" s="206"/>
      <c r="D15313" s="208"/>
    </row>
    <row r="15314" spans="1:4">
      <c r="A15314" s="204"/>
      <c r="B15314" s="205"/>
      <c r="C15314" s="206"/>
      <c r="D15314" s="208"/>
    </row>
    <row r="15315" spans="1:4">
      <c r="A15315" s="204"/>
      <c r="B15315" s="205"/>
      <c r="C15315" s="206"/>
      <c r="D15315" s="208"/>
    </row>
    <row r="15316" spans="1:4">
      <c r="A15316" s="204"/>
      <c r="B15316" s="205"/>
      <c r="C15316" s="206"/>
      <c r="D15316" s="208"/>
    </row>
    <row r="15317" spans="1:4">
      <c r="A15317" s="204"/>
      <c r="B15317" s="205"/>
      <c r="C15317" s="206"/>
      <c r="D15317" s="208"/>
    </row>
    <row r="15318" spans="1:4">
      <c r="A15318" s="204"/>
      <c r="B15318" s="205"/>
      <c r="C15318" s="206"/>
      <c r="D15318" s="208"/>
    </row>
    <row r="15319" spans="1:4">
      <c r="A15319" s="204"/>
      <c r="B15319" s="205"/>
      <c r="C15319" s="206"/>
      <c r="D15319" s="208"/>
    </row>
    <row r="15320" spans="1:4">
      <c r="A15320" s="204"/>
      <c r="B15320" s="205"/>
      <c r="C15320" s="206"/>
      <c r="D15320" s="208"/>
    </row>
    <row r="15321" spans="1:4">
      <c r="A15321" s="204"/>
      <c r="B15321" s="205"/>
      <c r="C15321" s="206"/>
      <c r="D15321" s="208"/>
    </row>
    <row r="15322" spans="1:4">
      <c r="A15322" s="204"/>
      <c r="B15322" s="205"/>
      <c r="C15322" s="206"/>
      <c r="D15322" s="208"/>
    </row>
    <row r="15323" spans="1:4">
      <c r="A15323" s="204"/>
      <c r="B15323" s="205"/>
      <c r="C15323" s="206"/>
      <c r="D15323" s="208"/>
    </row>
    <row r="15324" spans="1:4">
      <c r="A15324" s="204"/>
      <c r="B15324" s="205"/>
      <c r="C15324" s="206"/>
      <c r="D15324" s="208"/>
    </row>
    <row r="15325" spans="1:4">
      <c r="A15325" s="204"/>
      <c r="B15325" s="205"/>
      <c r="C15325" s="206"/>
      <c r="D15325" s="208"/>
    </row>
    <row r="15326" spans="1:4">
      <c r="A15326" s="204"/>
      <c r="B15326" s="205"/>
      <c r="C15326" s="206"/>
      <c r="D15326" s="208"/>
    </row>
    <row r="15327" spans="1:4">
      <c r="A15327" s="204"/>
      <c r="B15327" s="205"/>
      <c r="C15327" s="206"/>
      <c r="D15327" s="208"/>
    </row>
    <row r="15328" spans="1:4">
      <c r="A15328" s="204"/>
      <c r="B15328" s="205"/>
      <c r="C15328" s="206"/>
      <c r="D15328" s="208"/>
    </row>
    <row r="15329" spans="1:4">
      <c r="A15329" s="204"/>
      <c r="B15329" s="205"/>
      <c r="C15329" s="206"/>
      <c r="D15329" s="208"/>
    </row>
    <row r="15330" spans="1:4">
      <c r="A15330" s="204"/>
      <c r="B15330" s="205"/>
      <c r="C15330" s="206"/>
      <c r="D15330" s="208"/>
    </row>
    <row r="15331" spans="1:4">
      <c r="A15331" s="204"/>
      <c r="B15331" s="205"/>
      <c r="C15331" s="206"/>
      <c r="D15331" s="208"/>
    </row>
    <row r="15332" spans="1:4">
      <c r="A15332" s="204"/>
      <c r="B15332" s="205"/>
      <c r="C15332" s="206"/>
      <c r="D15332" s="208"/>
    </row>
    <row r="15333" spans="1:4">
      <c r="A15333" s="204"/>
      <c r="B15333" s="205"/>
      <c r="C15333" s="206"/>
      <c r="D15333" s="208"/>
    </row>
    <row r="15334" spans="1:4">
      <c r="A15334" s="204"/>
      <c r="B15334" s="205"/>
      <c r="C15334" s="206"/>
      <c r="D15334" s="208"/>
    </row>
    <row r="15335" spans="1:4">
      <c r="A15335" s="204"/>
      <c r="B15335" s="205"/>
      <c r="C15335" s="206"/>
      <c r="D15335" s="208"/>
    </row>
    <row r="15336" spans="1:4">
      <c r="A15336" s="204"/>
      <c r="B15336" s="205"/>
      <c r="C15336" s="206"/>
      <c r="D15336" s="208"/>
    </row>
    <row r="15337" spans="1:4">
      <c r="A15337" s="204"/>
      <c r="B15337" s="205"/>
      <c r="C15337" s="206"/>
      <c r="D15337" s="208"/>
    </row>
    <row r="15338" spans="1:4">
      <c r="A15338" s="204"/>
      <c r="B15338" s="205"/>
      <c r="C15338" s="206"/>
      <c r="D15338" s="208"/>
    </row>
    <row r="15339" spans="1:4">
      <c r="A15339" s="204"/>
      <c r="B15339" s="205"/>
      <c r="C15339" s="206"/>
      <c r="D15339" s="208"/>
    </row>
    <row r="15340" spans="1:4">
      <c r="A15340" s="204"/>
      <c r="B15340" s="205"/>
      <c r="C15340" s="206"/>
      <c r="D15340" s="208"/>
    </row>
    <row r="15341" spans="1:4">
      <c r="A15341" s="204"/>
      <c r="B15341" s="205"/>
      <c r="C15341" s="206"/>
      <c r="D15341" s="208"/>
    </row>
    <row r="15342" spans="1:4">
      <c r="A15342" s="204"/>
      <c r="B15342" s="205"/>
      <c r="C15342" s="206"/>
      <c r="D15342" s="208"/>
    </row>
    <row r="15343" spans="1:4">
      <c r="A15343" s="204"/>
      <c r="B15343" s="205"/>
      <c r="C15343" s="206"/>
      <c r="D15343" s="208"/>
    </row>
    <row r="15344" spans="1:4">
      <c r="A15344" s="204"/>
      <c r="B15344" s="205"/>
      <c r="C15344" s="206"/>
      <c r="D15344" s="208"/>
    </row>
    <row r="15345" spans="1:4">
      <c r="A15345" s="204"/>
      <c r="B15345" s="205"/>
      <c r="C15345" s="206"/>
      <c r="D15345" s="208"/>
    </row>
    <row r="15346" spans="1:4">
      <c r="A15346" s="204"/>
      <c r="B15346" s="205"/>
      <c r="C15346" s="206"/>
      <c r="D15346" s="208"/>
    </row>
    <row r="15347" spans="1:4">
      <c r="A15347" s="204"/>
      <c r="B15347" s="205"/>
      <c r="C15347" s="206"/>
      <c r="D15347" s="208"/>
    </row>
    <row r="15348" spans="1:4">
      <c r="A15348" s="204"/>
      <c r="B15348" s="205"/>
      <c r="C15348" s="206"/>
      <c r="D15348" s="208"/>
    </row>
    <row r="15349" spans="1:4">
      <c r="A15349" s="204"/>
      <c r="B15349" s="205"/>
      <c r="C15349" s="206"/>
      <c r="D15349" s="208"/>
    </row>
    <row r="15350" spans="1:4">
      <c r="A15350" s="204"/>
      <c r="B15350" s="205"/>
      <c r="C15350" s="206"/>
      <c r="D15350" s="208"/>
    </row>
    <row r="15351" spans="1:4">
      <c r="A15351" s="204"/>
      <c r="B15351" s="205"/>
      <c r="C15351" s="206"/>
      <c r="D15351" s="208"/>
    </row>
    <row r="15352" spans="1:4">
      <c r="A15352" s="204"/>
      <c r="B15352" s="205"/>
      <c r="C15352" s="206"/>
      <c r="D15352" s="208"/>
    </row>
    <row r="15353" spans="1:4">
      <c r="A15353" s="204"/>
      <c r="B15353" s="205"/>
      <c r="C15353" s="206"/>
      <c r="D15353" s="208"/>
    </row>
    <row r="15354" spans="1:4">
      <c r="A15354" s="204"/>
      <c r="B15354" s="205"/>
      <c r="C15354" s="206"/>
      <c r="D15354" s="208"/>
    </row>
    <row r="15355" spans="1:4">
      <c r="A15355" s="204"/>
      <c r="B15355" s="205"/>
      <c r="C15355" s="206"/>
      <c r="D15355" s="208"/>
    </row>
    <row r="15356" spans="1:4">
      <c r="A15356" s="204"/>
      <c r="B15356" s="205"/>
      <c r="C15356" s="206"/>
      <c r="D15356" s="208"/>
    </row>
    <row r="15357" spans="1:4">
      <c r="A15357" s="204"/>
      <c r="B15357" s="205"/>
      <c r="C15357" s="206"/>
      <c r="D15357" s="208"/>
    </row>
    <row r="15358" spans="1:4">
      <c r="A15358" s="204"/>
      <c r="B15358" s="205"/>
      <c r="C15358" s="206"/>
      <c r="D15358" s="208"/>
    </row>
    <row r="15359" spans="1:4">
      <c r="A15359" s="204"/>
      <c r="B15359" s="205"/>
      <c r="C15359" s="206"/>
      <c r="D15359" s="208"/>
    </row>
    <row r="15360" spans="1:4">
      <c r="A15360" s="204"/>
      <c r="B15360" s="205"/>
      <c r="C15360" s="206"/>
      <c r="D15360" s="208"/>
    </row>
    <row r="15361" spans="1:4">
      <c r="A15361" s="204"/>
      <c r="B15361" s="205"/>
      <c r="C15361" s="206"/>
      <c r="D15361" s="208"/>
    </row>
    <row r="15362" spans="1:4">
      <c r="A15362" s="204"/>
      <c r="B15362" s="205"/>
      <c r="C15362" s="206"/>
      <c r="D15362" s="208"/>
    </row>
    <row r="15363" spans="1:4">
      <c r="A15363" s="204"/>
      <c r="B15363" s="205"/>
      <c r="C15363" s="206"/>
      <c r="D15363" s="208"/>
    </row>
    <row r="15364" spans="1:4">
      <c r="A15364" s="204"/>
      <c r="B15364" s="205"/>
      <c r="C15364" s="206"/>
      <c r="D15364" s="208"/>
    </row>
    <row r="15365" spans="1:4">
      <c r="A15365" s="204"/>
      <c r="B15365" s="205"/>
      <c r="C15365" s="206"/>
      <c r="D15365" s="208"/>
    </row>
    <row r="15366" spans="1:4">
      <c r="A15366" s="204"/>
      <c r="B15366" s="205"/>
      <c r="C15366" s="206"/>
      <c r="D15366" s="208"/>
    </row>
    <row r="15367" spans="1:4">
      <c r="A15367" s="204"/>
      <c r="B15367" s="205"/>
      <c r="C15367" s="206"/>
      <c r="D15367" s="208"/>
    </row>
    <row r="15368" spans="1:4">
      <c r="A15368" s="204"/>
      <c r="B15368" s="205"/>
      <c r="C15368" s="206"/>
      <c r="D15368" s="208"/>
    </row>
    <row r="15369" spans="1:4">
      <c r="A15369" s="204"/>
      <c r="B15369" s="205"/>
      <c r="C15369" s="206"/>
      <c r="D15369" s="208"/>
    </row>
    <row r="15370" spans="1:4">
      <c r="A15370" s="204"/>
      <c r="B15370" s="205"/>
      <c r="C15370" s="206"/>
      <c r="D15370" s="208"/>
    </row>
    <row r="15371" spans="1:4">
      <c r="A15371" s="204"/>
      <c r="B15371" s="205"/>
      <c r="C15371" s="206"/>
      <c r="D15371" s="208"/>
    </row>
    <row r="15372" spans="1:4">
      <c r="A15372" s="204"/>
      <c r="B15372" s="205"/>
      <c r="C15372" s="206"/>
      <c r="D15372" s="208"/>
    </row>
    <row r="15373" spans="1:4">
      <c r="A15373" s="204"/>
      <c r="B15373" s="205"/>
      <c r="C15373" s="206"/>
      <c r="D15373" s="208"/>
    </row>
    <row r="15374" spans="1:4">
      <c r="A15374" s="204"/>
      <c r="B15374" s="205"/>
      <c r="C15374" s="206"/>
      <c r="D15374" s="208"/>
    </row>
    <row r="15375" spans="1:4">
      <c r="A15375" s="204"/>
      <c r="B15375" s="205"/>
      <c r="C15375" s="206"/>
      <c r="D15375" s="207"/>
    </row>
    <row r="15376" spans="1:4">
      <c r="A15376" s="204"/>
      <c r="B15376" s="205"/>
      <c r="C15376" s="206"/>
      <c r="D15376" s="208"/>
    </row>
    <row r="15377" spans="1:4">
      <c r="A15377" s="204"/>
      <c r="B15377" s="205"/>
      <c r="C15377" s="206"/>
      <c r="D15377" s="208"/>
    </row>
    <row r="15378" spans="1:4">
      <c r="A15378" s="204"/>
      <c r="B15378" s="205"/>
      <c r="C15378" s="206"/>
      <c r="D15378" s="208"/>
    </row>
    <row r="15379" spans="1:4">
      <c r="A15379" s="204"/>
      <c r="B15379" s="205"/>
      <c r="C15379" s="206"/>
      <c r="D15379" s="208"/>
    </row>
    <row r="15380" spans="1:4">
      <c r="A15380" s="204"/>
      <c r="B15380" s="205"/>
      <c r="C15380" s="206"/>
      <c r="D15380" s="208"/>
    </row>
    <row r="15381" spans="1:4">
      <c r="A15381" s="204"/>
      <c r="B15381" s="205"/>
      <c r="C15381" s="206"/>
      <c r="D15381" s="208"/>
    </row>
    <row r="15382" spans="1:4">
      <c r="A15382" s="204"/>
      <c r="B15382" s="205"/>
      <c r="C15382" s="206"/>
      <c r="D15382" s="208"/>
    </row>
    <row r="15383" spans="1:4">
      <c r="A15383" s="204"/>
      <c r="B15383" s="205"/>
      <c r="C15383" s="206"/>
      <c r="D15383" s="208"/>
    </row>
    <row r="15384" spans="1:4">
      <c r="A15384" s="204"/>
      <c r="B15384" s="205"/>
      <c r="C15384" s="206"/>
      <c r="D15384" s="208"/>
    </row>
    <row r="15385" spans="1:4">
      <c r="A15385" s="204"/>
      <c r="B15385" s="205"/>
      <c r="C15385" s="206"/>
      <c r="D15385" s="208"/>
    </row>
    <row r="15386" spans="1:4">
      <c r="A15386" s="204"/>
      <c r="B15386" s="205"/>
      <c r="C15386" s="206"/>
      <c r="D15386" s="208"/>
    </row>
    <row r="15387" spans="1:4">
      <c r="A15387" s="204"/>
      <c r="B15387" s="205"/>
      <c r="C15387" s="206"/>
      <c r="D15387" s="208"/>
    </row>
    <row r="15388" spans="1:4">
      <c r="A15388" s="204"/>
      <c r="B15388" s="205"/>
      <c r="C15388" s="206"/>
      <c r="D15388" s="208"/>
    </row>
    <row r="15389" spans="1:4">
      <c r="A15389" s="204"/>
      <c r="B15389" s="205"/>
      <c r="C15389" s="206"/>
      <c r="D15389" s="208"/>
    </row>
    <row r="15390" spans="1:4">
      <c r="A15390" s="204"/>
      <c r="B15390" s="205"/>
      <c r="C15390" s="206"/>
      <c r="D15390" s="207"/>
    </row>
    <row r="15391" spans="1:4">
      <c r="A15391" s="204"/>
      <c r="B15391" s="205"/>
      <c r="C15391" s="206"/>
      <c r="D15391" s="208"/>
    </row>
    <row r="15392" spans="1:4">
      <c r="A15392" s="204"/>
      <c r="B15392" s="205"/>
      <c r="C15392" s="206"/>
      <c r="D15392" s="208"/>
    </row>
    <row r="15393" spans="1:4">
      <c r="A15393" s="204"/>
      <c r="B15393" s="205"/>
      <c r="C15393" s="206"/>
      <c r="D15393" s="208"/>
    </row>
    <row r="15394" spans="1:4">
      <c r="A15394" s="204"/>
      <c r="B15394" s="205"/>
      <c r="C15394" s="206"/>
      <c r="D15394" s="208"/>
    </row>
    <row r="15395" spans="1:4">
      <c r="A15395" s="204"/>
      <c r="B15395" s="205"/>
      <c r="C15395" s="206"/>
      <c r="D15395" s="208"/>
    </row>
    <row r="15396" spans="1:4">
      <c r="A15396" s="204"/>
      <c r="B15396" s="205"/>
      <c r="C15396" s="206"/>
      <c r="D15396" s="208"/>
    </row>
    <row r="15397" spans="1:4">
      <c r="A15397" s="204"/>
      <c r="B15397" s="205"/>
      <c r="C15397" s="206"/>
      <c r="D15397" s="208"/>
    </row>
    <row r="15398" spans="1:4">
      <c r="A15398" s="204"/>
      <c r="B15398" s="205"/>
      <c r="C15398" s="206"/>
      <c r="D15398" s="208"/>
    </row>
    <row r="15399" spans="1:4">
      <c r="A15399" s="204"/>
      <c r="B15399" s="205"/>
      <c r="C15399" s="206"/>
      <c r="D15399" s="208"/>
    </row>
    <row r="15400" spans="1:4">
      <c r="A15400" s="204"/>
      <c r="B15400" s="205"/>
      <c r="C15400" s="206"/>
      <c r="D15400" s="208"/>
    </row>
    <row r="15401" spans="1:4">
      <c r="A15401" s="204"/>
      <c r="B15401" s="205"/>
      <c r="C15401" s="206"/>
      <c r="D15401" s="208"/>
    </row>
    <row r="15402" spans="1:4">
      <c r="A15402" s="204"/>
      <c r="B15402" s="205"/>
      <c r="C15402" s="206"/>
      <c r="D15402" s="208"/>
    </row>
    <row r="15403" spans="1:4">
      <c r="A15403" s="204"/>
      <c r="B15403" s="205"/>
      <c r="C15403" s="206"/>
      <c r="D15403" s="208"/>
    </row>
    <row r="15404" spans="1:4">
      <c r="A15404" s="204"/>
      <c r="B15404" s="205"/>
      <c r="C15404" s="206"/>
      <c r="D15404" s="208"/>
    </row>
    <row r="15405" spans="1:4">
      <c r="A15405" s="204"/>
      <c r="B15405" s="205"/>
      <c r="C15405" s="206"/>
      <c r="D15405" s="208"/>
    </row>
    <row r="15406" spans="1:4">
      <c r="A15406" s="204"/>
      <c r="B15406" s="205"/>
      <c r="C15406" s="206"/>
      <c r="D15406" s="208"/>
    </row>
    <row r="15407" spans="1:4">
      <c r="A15407" s="204"/>
      <c r="B15407" s="205"/>
      <c r="C15407" s="206"/>
      <c r="D15407" s="208"/>
    </row>
    <row r="15408" spans="1:4">
      <c r="A15408" s="204"/>
      <c r="B15408" s="205"/>
      <c r="C15408" s="206"/>
      <c r="D15408" s="208"/>
    </row>
    <row r="15409" spans="1:4">
      <c r="A15409" s="204"/>
      <c r="B15409" s="205"/>
      <c r="C15409" s="206"/>
      <c r="D15409" s="208"/>
    </row>
    <row r="15410" spans="1:4">
      <c r="A15410" s="204"/>
      <c r="B15410" s="205"/>
      <c r="C15410" s="206"/>
      <c r="D15410" s="208"/>
    </row>
    <row r="15411" spans="1:4">
      <c r="A15411" s="204"/>
      <c r="B15411" s="205"/>
      <c r="C15411" s="206"/>
      <c r="D15411" s="208"/>
    </row>
    <row r="15412" spans="1:4">
      <c r="A15412" s="204"/>
      <c r="B15412" s="205"/>
      <c r="C15412" s="206"/>
      <c r="D15412" s="208"/>
    </row>
    <row r="15413" spans="1:4">
      <c r="A15413" s="204"/>
      <c r="B15413" s="205"/>
      <c r="C15413" s="206"/>
      <c r="D15413" s="208"/>
    </row>
    <row r="15414" spans="1:4">
      <c r="A15414" s="204"/>
      <c r="B15414" s="205"/>
      <c r="C15414" s="206"/>
      <c r="D15414" s="208"/>
    </row>
    <row r="15415" spans="1:4">
      <c r="A15415" s="204"/>
      <c r="B15415" s="205"/>
      <c r="C15415" s="206"/>
      <c r="D15415" s="208"/>
    </row>
    <row r="15416" spans="1:4">
      <c r="A15416" s="204"/>
      <c r="B15416" s="205"/>
      <c r="C15416" s="206"/>
      <c r="D15416" s="208"/>
    </row>
    <row r="15417" spans="1:4">
      <c r="A15417" s="204"/>
      <c r="B15417" s="205"/>
      <c r="C15417" s="206"/>
      <c r="D15417" s="208"/>
    </row>
    <row r="15418" spans="1:4">
      <c r="A15418" s="204"/>
      <c r="B15418" s="205"/>
      <c r="C15418" s="206"/>
      <c r="D15418" s="208"/>
    </row>
    <row r="15419" spans="1:4">
      <c r="A15419" s="204"/>
      <c r="B15419" s="205"/>
      <c r="C15419" s="206"/>
      <c r="D15419" s="208"/>
    </row>
    <row r="15420" spans="1:4">
      <c r="A15420" s="204"/>
      <c r="B15420" s="205"/>
      <c r="C15420" s="206"/>
      <c r="D15420" s="208"/>
    </row>
    <row r="15421" spans="1:4">
      <c r="A15421" s="204"/>
      <c r="B15421" s="205"/>
      <c r="C15421" s="206"/>
      <c r="D15421" s="208"/>
    </row>
    <row r="15422" spans="1:4">
      <c r="A15422" s="204"/>
      <c r="B15422" s="205"/>
      <c r="C15422" s="206"/>
      <c r="D15422" s="208"/>
    </row>
    <row r="15423" spans="1:4">
      <c r="A15423" s="204"/>
      <c r="B15423" s="205"/>
      <c r="C15423" s="206"/>
      <c r="D15423" s="208"/>
    </row>
    <row r="15424" spans="1:4">
      <c r="A15424" s="204"/>
      <c r="B15424" s="205"/>
      <c r="C15424" s="206"/>
      <c r="D15424" s="208"/>
    </row>
    <row r="15425" spans="1:4">
      <c r="A15425" s="204"/>
      <c r="B15425" s="205"/>
      <c r="C15425" s="206"/>
      <c r="D15425" s="208"/>
    </row>
    <row r="15426" spans="1:4">
      <c r="A15426" s="204"/>
      <c r="B15426" s="205"/>
      <c r="C15426" s="206"/>
      <c r="D15426" s="208"/>
    </row>
    <row r="15427" spans="1:4">
      <c r="A15427" s="204"/>
      <c r="B15427" s="205"/>
      <c r="C15427" s="206"/>
      <c r="D15427" s="208"/>
    </row>
    <row r="15428" spans="1:4">
      <c r="A15428" s="204"/>
      <c r="B15428" s="205"/>
      <c r="C15428" s="206"/>
      <c r="D15428" s="208"/>
    </row>
    <row r="15429" spans="1:4">
      <c r="A15429" s="204"/>
      <c r="B15429" s="205"/>
      <c r="C15429" s="206"/>
      <c r="D15429" s="208"/>
    </row>
    <row r="15430" spans="1:4">
      <c r="A15430" s="204"/>
      <c r="B15430" s="205"/>
      <c r="C15430" s="206"/>
      <c r="D15430" s="207"/>
    </row>
    <row r="15431" spans="1:4">
      <c r="A15431" s="204"/>
      <c r="B15431" s="205"/>
      <c r="C15431" s="206"/>
      <c r="D15431" s="208"/>
    </row>
    <row r="15432" spans="1:4">
      <c r="A15432" s="204"/>
      <c r="B15432" s="205"/>
      <c r="C15432" s="206"/>
      <c r="D15432" s="208"/>
    </row>
    <row r="15433" spans="1:4">
      <c r="A15433" s="204"/>
      <c r="B15433" s="205"/>
      <c r="C15433" s="206"/>
      <c r="D15433" s="208"/>
    </row>
    <row r="15434" spans="1:4">
      <c r="A15434" s="204"/>
      <c r="B15434" s="205"/>
      <c r="C15434" s="206"/>
      <c r="D15434" s="208"/>
    </row>
    <row r="15435" spans="1:4">
      <c r="A15435" s="204"/>
      <c r="B15435" s="205"/>
      <c r="C15435" s="206"/>
      <c r="D15435" s="208"/>
    </row>
    <row r="15436" spans="1:4">
      <c r="A15436" s="204"/>
      <c r="B15436" s="205"/>
      <c r="C15436" s="206"/>
      <c r="D15436" s="208"/>
    </row>
    <row r="15437" spans="1:4">
      <c r="A15437" s="204"/>
      <c r="B15437" s="205"/>
      <c r="C15437" s="206"/>
      <c r="D15437" s="208"/>
    </row>
    <row r="15438" spans="1:4">
      <c r="A15438" s="204"/>
      <c r="B15438" s="205"/>
      <c r="C15438" s="206"/>
      <c r="D15438" s="207"/>
    </row>
    <row r="15439" spans="1:4">
      <c r="A15439" s="204"/>
      <c r="B15439" s="205"/>
      <c r="C15439" s="206"/>
      <c r="D15439" s="208"/>
    </row>
    <row r="15440" spans="1:4">
      <c r="A15440" s="204"/>
      <c r="B15440" s="205"/>
      <c r="C15440" s="206"/>
      <c r="D15440" s="208"/>
    </row>
    <row r="15441" spans="1:4">
      <c r="A15441" s="204"/>
      <c r="B15441" s="205"/>
      <c r="C15441" s="206"/>
      <c r="D15441" s="208"/>
    </row>
    <row r="15442" spans="1:4">
      <c r="A15442" s="204"/>
      <c r="B15442" s="205"/>
      <c r="C15442" s="206"/>
      <c r="D15442" s="208"/>
    </row>
    <row r="15443" spans="1:4">
      <c r="A15443" s="204"/>
      <c r="B15443" s="205"/>
      <c r="C15443" s="206"/>
      <c r="D15443" s="208"/>
    </row>
    <row r="15444" spans="1:4">
      <c r="A15444" s="204"/>
      <c r="B15444" s="205"/>
      <c r="C15444" s="206"/>
      <c r="D15444" s="208"/>
    </row>
    <row r="15445" spans="1:4">
      <c r="A15445" s="204"/>
      <c r="B15445" s="205"/>
      <c r="C15445" s="206"/>
      <c r="D15445" s="208"/>
    </row>
    <row r="15446" spans="1:4">
      <c r="A15446" s="204"/>
      <c r="B15446" s="205"/>
      <c r="C15446" s="206"/>
      <c r="D15446" s="208"/>
    </row>
    <row r="15447" spans="1:4">
      <c r="A15447" s="204"/>
      <c r="B15447" s="205"/>
      <c r="C15447" s="206"/>
      <c r="D15447" s="208"/>
    </row>
    <row r="15448" spans="1:4">
      <c r="A15448" s="204"/>
      <c r="B15448" s="205"/>
      <c r="C15448" s="206"/>
      <c r="D15448" s="208"/>
    </row>
    <row r="15449" spans="1:4">
      <c r="A15449" s="204"/>
      <c r="B15449" s="205"/>
      <c r="C15449" s="206"/>
      <c r="D15449" s="208"/>
    </row>
    <row r="15450" spans="1:4">
      <c r="A15450" s="204"/>
      <c r="B15450" s="205"/>
      <c r="C15450" s="206"/>
      <c r="D15450" s="208"/>
    </row>
    <row r="15451" spans="1:4">
      <c r="A15451" s="204"/>
      <c r="B15451" s="205"/>
      <c r="C15451" s="206"/>
      <c r="D15451" s="208"/>
    </row>
    <row r="15452" spans="1:4">
      <c r="A15452" s="204"/>
      <c r="B15452" s="205"/>
      <c r="C15452" s="206"/>
      <c r="D15452" s="208"/>
    </row>
    <row r="15453" spans="1:4">
      <c r="A15453" s="204"/>
      <c r="B15453" s="205"/>
      <c r="C15453" s="206"/>
      <c r="D15453" s="208"/>
    </row>
    <row r="15454" spans="1:4">
      <c r="A15454" s="204"/>
      <c r="B15454" s="205"/>
      <c r="C15454" s="206"/>
      <c r="D15454" s="208"/>
    </row>
    <row r="15455" spans="1:4">
      <c r="A15455" s="204"/>
      <c r="B15455" s="205"/>
      <c r="C15455" s="206"/>
      <c r="D15455" s="208"/>
    </row>
    <row r="15456" spans="1:4">
      <c r="A15456" s="204"/>
      <c r="B15456" s="205"/>
      <c r="C15456" s="206"/>
      <c r="D15456" s="208"/>
    </row>
    <row r="15457" spans="1:4">
      <c r="A15457" s="204"/>
      <c r="B15457" s="205"/>
      <c r="C15457" s="206"/>
      <c r="D15457" s="208"/>
    </row>
    <row r="15458" spans="1:4">
      <c r="A15458" s="204"/>
      <c r="B15458" s="205"/>
      <c r="C15458" s="206"/>
      <c r="D15458" s="208"/>
    </row>
    <row r="15459" spans="1:4">
      <c r="A15459" s="204"/>
      <c r="B15459" s="205"/>
      <c r="C15459" s="206"/>
      <c r="D15459" s="208"/>
    </row>
    <row r="15460" spans="1:4">
      <c r="A15460" s="204"/>
      <c r="B15460" s="205"/>
      <c r="C15460" s="206"/>
      <c r="D15460" s="208"/>
    </row>
    <row r="15461" spans="1:4">
      <c r="A15461" s="204"/>
      <c r="B15461" s="205"/>
      <c r="C15461" s="206"/>
      <c r="D15461" s="208"/>
    </row>
    <row r="15462" spans="1:4">
      <c r="A15462" s="204"/>
      <c r="B15462" s="205"/>
      <c r="C15462" s="206"/>
      <c r="D15462" s="208"/>
    </row>
    <row r="15463" spans="1:4">
      <c r="A15463" s="204"/>
      <c r="B15463" s="205"/>
      <c r="C15463" s="206"/>
      <c r="D15463" s="208"/>
    </row>
    <row r="15464" spans="1:4">
      <c r="A15464" s="204"/>
      <c r="B15464" s="205"/>
      <c r="C15464" s="206"/>
      <c r="D15464" s="208"/>
    </row>
    <row r="15465" spans="1:4">
      <c r="A15465" s="204"/>
      <c r="B15465" s="205"/>
      <c r="C15465" s="206"/>
      <c r="D15465" s="208"/>
    </row>
    <row r="15466" spans="1:4">
      <c r="A15466" s="204"/>
      <c r="B15466" s="205"/>
      <c r="C15466" s="206"/>
      <c r="D15466" s="208"/>
    </row>
    <row r="15467" spans="1:4">
      <c r="A15467" s="204"/>
      <c r="B15467" s="205"/>
      <c r="C15467" s="206"/>
      <c r="D15467" s="208"/>
    </row>
    <row r="15468" spans="1:4">
      <c r="A15468" s="204"/>
      <c r="B15468" s="205"/>
      <c r="C15468" s="206"/>
      <c r="D15468" s="208"/>
    </row>
    <row r="15469" spans="1:4">
      <c r="A15469" s="204"/>
      <c r="B15469" s="205"/>
      <c r="C15469" s="206"/>
      <c r="D15469" s="208"/>
    </row>
    <row r="15470" spans="1:4">
      <c r="A15470" s="204"/>
      <c r="B15470" s="205"/>
      <c r="C15470" s="206"/>
      <c r="D15470" s="208"/>
    </row>
    <row r="15471" spans="1:4">
      <c r="A15471" s="204"/>
      <c r="B15471" s="205"/>
      <c r="C15471" s="206"/>
      <c r="D15471" s="208"/>
    </row>
    <row r="15472" spans="1:4">
      <c r="A15472" s="204"/>
      <c r="B15472" s="205"/>
      <c r="C15472" s="206"/>
      <c r="D15472" s="208"/>
    </row>
    <row r="15473" spans="1:4">
      <c r="A15473" s="204"/>
      <c r="B15473" s="205"/>
      <c r="C15473" s="206"/>
      <c r="D15473" s="208"/>
    </row>
    <row r="15474" spans="1:4">
      <c r="A15474" s="204"/>
      <c r="B15474" s="205"/>
      <c r="C15474" s="206"/>
      <c r="D15474" s="208"/>
    </row>
    <row r="15475" spans="1:4">
      <c r="A15475" s="204"/>
      <c r="B15475" s="205"/>
      <c r="C15475" s="206"/>
      <c r="D15475" s="208"/>
    </row>
    <row r="15476" spans="1:4">
      <c r="A15476" s="204"/>
      <c r="B15476" s="205"/>
      <c r="C15476" s="206"/>
      <c r="D15476" s="208"/>
    </row>
    <row r="15477" spans="1:4">
      <c r="A15477" s="204"/>
      <c r="B15477" s="205"/>
      <c r="C15477" s="206"/>
      <c r="D15477" s="208"/>
    </row>
    <row r="15478" spans="1:4">
      <c r="A15478" s="204"/>
      <c r="B15478" s="205"/>
      <c r="C15478" s="206"/>
      <c r="D15478" s="208"/>
    </row>
    <row r="15479" spans="1:4">
      <c r="A15479" s="204"/>
      <c r="B15479" s="205"/>
      <c r="C15479" s="206"/>
      <c r="D15479" s="208"/>
    </row>
    <row r="15480" spans="1:4">
      <c r="A15480" s="204"/>
      <c r="B15480" s="205"/>
      <c r="C15480" s="206"/>
      <c r="D15480" s="208"/>
    </row>
    <row r="15481" spans="1:4">
      <c r="A15481" s="204"/>
      <c r="B15481" s="205"/>
      <c r="C15481" s="206"/>
      <c r="D15481" s="208"/>
    </row>
    <row r="15482" spans="1:4">
      <c r="A15482" s="204"/>
      <c r="B15482" s="205"/>
      <c r="C15482" s="206"/>
      <c r="D15482" s="207"/>
    </row>
    <row r="15483" spans="1:4">
      <c r="A15483" s="204"/>
      <c r="B15483" s="205"/>
      <c r="C15483" s="206"/>
      <c r="D15483" s="207"/>
    </row>
    <row r="15484" spans="1:4">
      <c r="A15484" s="204"/>
      <c r="B15484" s="205"/>
      <c r="C15484" s="206"/>
      <c r="D15484" s="207"/>
    </row>
    <row r="15485" spans="1:4">
      <c r="A15485" s="204"/>
      <c r="B15485" s="205"/>
      <c r="C15485" s="206"/>
      <c r="D15485" s="207"/>
    </row>
    <row r="15486" spans="1:4">
      <c r="A15486" s="204"/>
      <c r="B15486" s="205"/>
      <c r="C15486" s="206"/>
      <c r="D15486" s="207"/>
    </row>
    <row r="15487" spans="1:4">
      <c r="A15487" s="204"/>
      <c r="B15487" s="205"/>
      <c r="C15487" s="206"/>
      <c r="D15487" s="207"/>
    </row>
    <row r="15488" spans="1:4">
      <c r="A15488" s="204"/>
      <c r="B15488" s="205"/>
      <c r="C15488" s="206"/>
      <c r="D15488" s="207"/>
    </row>
    <row r="15489" spans="1:4">
      <c r="A15489" s="204"/>
      <c r="B15489" s="205"/>
      <c r="C15489" s="206"/>
      <c r="D15489" s="207"/>
    </row>
    <row r="15490" spans="1:4">
      <c r="A15490" s="204"/>
      <c r="B15490" s="205"/>
      <c r="C15490" s="206"/>
      <c r="D15490" s="207"/>
    </row>
    <row r="15491" spans="1:4">
      <c r="A15491" s="204"/>
      <c r="B15491" s="205"/>
      <c r="C15491" s="206"/>
      <c r="D15491" s="207"/>
    </row>
    <row r="15492" spans="1:4">
      <c r="A15492" s="204"/>
      <c r="B15492" s="205"/>
      <c r="C15492" s="206"/>
      <c r="D15492" s="208"/>
    </row>
    <row r="15493" spans="1:4">
      <c r="A15493" s="204"/>
      <c r="B15493" s="205"/>
      <c r="C15493" s="206"/>
      <c r="D15493" s="208"/>
    </row>
    <row r="15494" spans="1:4">
      <c r="A15494" s="204"/>
      <c r="B15494" s="205"/>
      <c r="C15494" s="206"/>
      <c r="D15494" s="208"/>
    </row>
    <row r="15495" spans="1:4">
      <c r="A15495" s="204"/>
      <c r="B15495" s="205"/>
      <c r="C15495" s="206"/>
      <c r="D15495" s="208"/>
    </row>
    <row r="15496" spans="1:4">
      <c r="A15496" s="204"/>
      <c r="B15496" s="205"/>
      <c r="C15496" s="206"/>
      <c r="D15496" s="208"/>
    </row>
    <row r="15497" spans="1:4">
      <c r="A15497" s="204"/>
      <c r="B15497" s="205"/>
      <c r="C15497" s="206"/>
      <c r="D15497" s="208"/>
    </row>
    <row r="15498" spans="1:4">
      <c r="A15498" s="204"/>
      <c r="B15498" s="205"/>
      <c r="C15498" s="206"/>
      <c r="D15498" s="208"/>
    </row>
    <row r="15499" spans="1:4">
      <c r="A15499" s="204"/>
      <c r="B15499" s="205"/>
      <c r="C15499" s="206"/>
      <c r="D15499" s="208"/>
    </row>
    <row r="15500" spans="1:4">
      <c r="A15500" s="204"/>
      <c r="B15500" s="205"/>
      <c r="C15500" s="206"/>
      <c r="D15500" s="208"/>
    </row>
    <row r="15501" spans="1:4">
      <c r="A15501" s="204"/>
      <c r="B15501" s="205"/>
      <c r="C15501" s="206"/>
      <c r="D15501" s="208"/>
    </row>
    <row r="15502" spans="1:4">
      <c r="A15502" s="204"/>
      <c r="B15502" s="205"/>
      <c r="C15502" s="206"/>
      <c r="D15502" s="208"/>
    </row>
    <row r="15503" spans="1:4">
      <c r="A15503" s="204"/>
      <c r="B15503" s="205"/>
      <c r="C15503" s="206"/>
      <c r="D15503" s="208"/>
    </row>
    <row r="15504" spans="1:4">
      <c r="A15504" s="204"/>
      <c r="B15504" s="205"/>
      <c r="C15504" s="206"/>
      <c r="D15504" s="208"/>
    </row>
    <row r="15505" spans="1:4">
      <c r="A15505" s="204"/>
      <c r="B15505" s="205"/>
      <c r="C15505" s="206"/>
      <c r="D15505" s="208"/>
    </row>
    <row r="15506" spans="1:4">
      <c r="A15506" s="204"/>
      <c r="B15506" s="205"/>
      <c r="C15506" s="206"/>
      <c r="D15506" s="208"/>
    </row>
    <row r="15507" spans="1:4">
      <c r="A15507" s="204"/>
      <c r="B15507" s="205"/>
      <c r="C15507" s="206"/>
      <c r="D15507" s="207"/>
    </row>
    <row r="15508" spans="1:4">
      <c r="A15508" s="204"/>
      <c r="B15508" s="205"/>
      <c r="C15508" s="206"/>
      <c r="D15508" s="208"/>
    </row>
    <row r="15509" spans="1:4">
      <c r="A15509" s="204"/>
      <c r="B15509" s="205"/>
      <c r="C15509" s="206"/>
      <c r="D15509" s="207"/>
    </row>
    <row r="15510" spans="1:4">
      <c r="A15510" s="204"/>
      <c r="B15510" s="205"/>
      <c r="C15510" s="206"/>
      <c r="D15510" s="208"/>
    </row>
    <row r="15511" spans="1:4">
      <c r="A15511" s="204"/>
      <c r="B15511" s="205"/>
      <c r="C15511" s="206"/>
      <c r="D15511" s="207"/>
    </row>
    <row r="15512" spans="1:4">
      <c r="A15512" s="204"/>
      <c r="B15512" s="205"/>
      <c r="C15512" s="206"/>
      <c r="D15512" s="208"/>
    </row>
    <row r="15513" spans="1:4">
      <c r="A15513" s="204"/>
      <c r="B15513" s="205"/>
      <c r="C15513" s="206"/>
      <c r="D15513" s="208"/>
    </row>
    <row r="15514" spans="1:4">
      <c r="A15514" s="204"/>
      <c r="B15514" s="205"/>
      <c r="C15514" s="206"/>
      <c r="D15514" s="208"/>
    </row>
    <row r="15515" spans="1:4">
      <c r="A15515" s="204"/>
      <c r="B15515" s="205"/>
      <c r="C15515" s="206"/>
      <c r="D15515" s="208"/>
    </row>
    <row r="15516" spans="1:4">
      <c r="A15516" s="204"/>
      <c r="B15516" s="205"/>
      <c r="C15516" s="206"/>
      <c r="D15516" s="208"/>
    </row>
    <row r="15517" spans="1:4">
      <c r="A15517" s="204"/>
      <c r="B15517" s="205"/>
      <c r="C15517" s="206"/>
      <c r="D15517" s="208"/>
    </row>
    <row r="15518" spans="1:4">
      <c r="A15518" s="204"/>
      <c r="B15518" s="205"/>
      <c r="C15518" s="206"/>
      <c r="D15518" s="208"/>
    </row>
    <row r="15519" spans="1:4">
      <c r="A15519" s="204"/>
      <c r="B15519" s="205"/>
      <c r="C15519" s="206"/>
      <c r="D15519" s="208"/>
    </row>
    <row r="15520" spans="1:4">
      <c r="A15520" s="204"/>
      <c r="B15520" s="205"/>
      <c r="C15520" s="206"/>
      <c r="D15520" s="208"/>
    </row>
    <row r="15521" spans="1:4">
      <c r="A15521" s="204"/>
      <c r="B15521" s="205"/>
      <c r="C15521" s="206"/>
      <c r="D15521" s="208"/>
    </row>
    <row r="15522" spans="1:4">
      <c r="A15522" s="204"/>
      <c r="B15522" s="205"/>
      <c r="C15522" s="206"/>
      <c r="D15522" s="208"/>
    </row>
    <row r="15523" spans="1:4">
      <c r="A15523" s="204"/>
      <c r="B15523" s="205"/>
      <c r="C15523" s="206"/>
      <c r="D15523" s="208"/>
    </row>
    <row r="15524" spans="1:4">
      <c r="A15524" s="204"/>
      <c r="B15524" s="205"/>
      <c r="C15524" s="206"/>
      <c r="D15524" s="208"/>
    </row>
    <row r="15525" spans="1:4">
      <c r="A15525" s="204"/>
      <c r="B15525" s="205"/>
      <c r="C15525" s="206"/>
      <c r="D15525" s="208"/>
    </row>
    <row r="15526" spans="1:4">
      <c r="A15526" s="204"/>
      <c r="B15526" s="205"/>
      <c r="C15526" s="206"/>
      <c r="D15526" s="208"/>
    </row>
    <row r="15527" spans="1:4">
      <c r="A15527" s="204"/>
      <c r="B15527" s="205"/>
      <c r="C15527" s="206"/>
      <c r="D15527" s="208"/>
    </row>
    <row r="15528" spans="1:4">
      <c r="A15528" s="204"/>
      <c r="B15528" s="205"/>
      <c r="C15528" s="206"/>
      <c r="D15528" s="208"/>
    </row>
    <row r="15529" spans="1:4">
      <c r="A15529" s="204"/>
      <c r="B15529" s="205"/>
      <c r="C15529" s="206"/>
      <c r="D15529" s="208"/>
    </row>
    <row r="15530" spans="1:4">
      <c r="A15530" s="204"/>
      <c r="B15530" s="205"/>
      <c r="C15530" s="206"/>
      <c r="D15530" s="208"/>
    </row>
    <row r="15531" spans="1:4">
      <c r="A15531" s="204"/>
      <c r="B15531" s="205"/>
      <c r="C15531" s="206"/>
      <c r="D15531" s="208"/>
    </row>
    <row r="15532" spans="1:4">
      <c r="A15532" s="204"/>
      <c r="B15532" s="205"/>
      <c r="C15532" s="206"/>
      <c r="D15532" s="208"/>
    </row>
    <row r="15533" spans="1:4">
      <c r="A15533" s="204"/>
      <c r="B15533" s="205"/>
      <c r="C15533" s="206"/>
      <c r="D15533" s="208"/>
    </row>
    <row r="15534" spans="1:4">
      <c r="A15534" s="204"/>
      <c r="B15534" s="205"/>
      <c r="C15534" s="206"/>
      <c r="D15534" s="208"/>
    </row>
    <row r="15535" spans="1:4">
      <c r="A15535" s="204"/>
      <c r="B15535" s="205"/>
      <c r="C15535" s="206"/>
      <c r="D15535" s="208"/>
    </row>
    <row r="15536" spans="1:4">
      <c r="A15536" s="204"/>
      <c r="B15536" s="205"/>
      <c r="C15536" s="206"/>
      <c r="D15536" s="208"/>
    </row>
    <row r="15537" spans="1:4">
      <c r="A15537" s="204"/>
      <c r="B15537" s="205"/>
      <c r="C15537" s="206"/>
      <c r="D15537" s="208"/>
    </row>
    <row r="15538" spans="1:4">
      <c r="A15538" s="204"/>
      <c r="B15538" s="205"/>
      <c r="C15538" s="206"/>
      <c r="D15538" s="208"/>
    </row>
    <row r="15539" spans="1:4">
      <c r="A15539" s="204"/>
      <c r="B15539" s="205"/>
      <c r="C15539" s="206"/>
      <c r="D15539" s="208"/>
    </row>
    <row r="15540" spans="1:4">
      <c r="A15540" s="204"/>
      <c r="B15540" s="205"/>
      <c r="C15540" s="206"/>
      <c r="D15540" s="208"/>
    </row>
    <row r="15541" spans="1:4">
      <c r="A15541" s="204"/>
      <c r="B15541" s="205"/>
      <c r="C15541" s="206"/>
      <c r="D15541" s="208"/>
    </row>
    <row r="15542" spans="1:4">
      <c r="A15542" s="204"/>
      <c r="B15542" s="205"/>
      <c r="C15542" s="206"/>
      <c r="D15542" s="208"/>
    </row>
    <row r="15543" spans="1:4">
      <c r="A15543" s="204"/>
      <c r="B15543" s="205"/>
      <c r="C15543" s="206"/>
      <c r="D15543" s="208"/>
    </row>
    <row r="15544" spans="1:4">
      <c r="A15544" s="204"/>
      <c r="B15544" s="205"/>
      <c r="C15544" s="206"/>
      <c r="D15544" s="208"/>
    </row>
    <row r="15545" spans="1:4">
      <c r="A15545" s="204"/>
      <c r="B15545" s="205"/>
      <c r="C15545" s="206"/>
      <c r="D15545" s="208"/>
    </row>
    <row r="15546" spans="1:4">
      <c r="A15546" s="204"/>
      <c r="B15546" s="205"/>
      <c r="C15546" s="206"/>
      <c r="D15546" s="208"/>
    </row>
    <row r="15547" spans="1:4">
      <c r="A15547" s="204"/>
      <c r="B15547" s="205"/>
      <c r="C15547" s="206"/>
      <c r="D15547" s="208"/>
    </row>
    <row r="15548" spans="1:4">
      <c r="A15548" s="204"/>
      <c r="B15548" s="205"/>
      <c r="C15548" s="206"/>
      <c r="D15548" s="208"/>
    </row>
    <row r="15549" spans="1:4">
      <c r="A15549" s="204"/>
      <c r="B15549" s="205"/>
      <c r="C15549" s="206"/>
      <c r="D15549" s="208"/>
    </row>
    <row r="15550" spans="1:4">
      <c r="A15550" s="204"/>
      <c r="B15550" s="205"/>
      <c r="C15550" s="206"/>
      <c r="D15550" s="208"/>
    </row>
    <row r="15551" spans="1:4">
      <c r="A15551" s="204"/>
      <c r="B15551" s="205"/>
      <c r="C15551" s="206"/>
      <c r="D15551" s="208"/>
    </row>
    <row r="15552" spans="1:4">
      <c r="A15552" s="204"/>
      <c r="B15552" s="205"/>
      <c r="C15552" s="206"/>
      <c r="D15552" s="208"/>
    </row>
    <row r="15553" spans="1:4">
      <c r="A15553" s="204"/>
      <c r="B15553" s="205"/>
      <c r="C15553" s="206"/>
      <c r="D15553" s="208"/>
    </row>
    <row r="15554" spans="1:4">
      <c r="A15554" s="204"/>
      <c r="B15554" s="205"/>
      <c r="C15554" s="206"/>
      <c r="D15554" s="208"/>
    </row>
    <row r="15555" spans="1:4">
      <c r="A15555" s="204"/>
      <c r="B15555" s="205"/>
      <c r="C15555" s="206"/>
      <c r="D15555" s="207"/>
    </row>
    <row r="15556" spans="1:4">
      <c r="A15556" s="204"/>
      <c r="B15556" s="205"/>
      <c r="C15556" s="206"/>
      <c r="D15556" s="207"/>
    </row>
    <row r="15557" spans="1:4">
      <c r="A15557" s="204"/>
      <c r="B15557" s="205"/>
      <c r="C15557" s="206"/>
      <c r="D15557" s="208"/>
    </row>
    <row r="15558" spans="1:4">
      <c r="A15558" s="204"/>
      <c r="B15558" s="205"/>
      <c r="C15558" s="206"/>
      <c r="D15558" s="208"/>
    </row>
    <row r="15559" spans="1:4">
      <c r="A15559" s="204"/>
      <c r="B15559" s="205"/>
      <c r="C15559" s="206"/>
      <c r="D15559" s="208"/>
    </row>
    <row r="15560" spans="1:4">
      <c r="A15560" s="204"/>
      <c r="B15560" s="205"/>
      <c r="C15560" s="206"/>
      <c r="D15560" s="208"/>
    </row>
    <row r="15561" spans="1:4">
      <c r="A15561" s="204"/>
      <c r="B15561" s="205"/>
      <c r="C15561" s="206"/>
      <c r="D15561" s="208"/>
    </row>
    <row r="15562" spans="1:4">
      <c r="A15562" s="204"/>
      <c r="B15562" s="205"/>
      <c r="C15562" s="206"/>
      <c r="D15562" s="208"/>
    </row>
    <row r="15563" spans="1:4">
      <c r="A15563" s="204"/>
      <c r="B15563" s="205"/>
      <c r="C15563" s="206"/>
      <c r="D15563" s="208"/>
    </row>
    <row r="15564" spans="1:4">
      <c r="A15564" s="204"/>
      <c r="B15564" s="205"/>
      <c r="C15564" s="206"/>
      <c r="D15564" s="207"/>
    </row>
    <row r="15565" spans="1:4">
      <c r="A15565" s="204"/>
      <c r="B15565" s="205"/>
      <c r="C15565" s="206"/>
      <c r="D15565" s="207"/>
    </row>
    <row r="15566" spans="1:4">
      <c r="A15566" s="204"/>
      <c r="B15566" s="205"/>
      <c r="C15566" s="206"/>
      <c r="D15566" s="208"/>
    </row>
    <row r="15567" spans="1:4">
      <c r="A15567" s="204"/>
      <c r="B15567" s="205"/>
      <c r="C15567" s="206"/>
      <c r="D15567" s="208"/>
    </row>
    <row r="15568" spans="1:4">
      <c r="A15568" s="204"/>
      <c r="B15568" s="205"/>
      <c r="C15568" s="206"/>
      <c r="D15568" s="208"/>
    </row>
    <row r="15569" spans="1:4">
      <c r="A15569" s="204"/>
      <c r="B15569" s="205"/>
      <c r="C15569" s="206"/>
      <c r="D15569" s="207"/>
    </row>
    <row r="15570" spans="1:4">
      <c r="A15570" s="204"/>
      <c r="B15570" s="205"/>
      <c r="C15570" s="206"/>
      <c r="D15570" s="208"/>
    </row>
    <row r="15571" spans="1:4">
      <c r="A15571" s="204"/>
      <c r="B15571" s="205"/>
      <c r="C15571" s="206"/>
      <c r="D15571" s="208"/>
    </row>
    <row r="15572" spans="1:4">
      <c r="A15572" s="204"/>
      <c r="B15572" s="205"/>
      <c r="C15572" s="206"/>
      <c r="D15572" s="208"/>
    </row>
    <row r="15573" spans="1:4">
      <c r="A15573" s="204"/>
      <c r="B15573" s="205"/>
      <c r="C15573" s="206"/>
      <c r="D15573" s="208"/>
    </row>
    <row r="15574" spans="1:4">
      <c r="A15574" s="204"/>
      <c r="B15574" s="205"/>
      <c r="C15574" s="206"/>
      <c r="D15574" s="208"/>
    </row>
    <row r="15575" spans="1:4">
      <c r="A15575" s="204"/>
      <c r="B15575" s="205"/>
      <c r="C15575" s="206"/>
      <c r="D15575" s="208"/>
    </row>
    <row r="15576" spans="1:4">
      <c r="A15576" s="204"/>
      <c r="B15576" s="205"/>
      <c r="C15576" s="206"/>
      <c r="D15576" s="208"/>
    </row>
    <row r="15577" spans="1:4">
      <c r="A15577" s="204"/>
      <c r="B15577" s="205"/>
      <c r="C15577" s="206"/>
      <c r="D15577" s="208"/>
    </row>
    <row r="15578" spans="1:4">
      <c r="A15578" s="204"/>
      <c r="B15578" s="205"/>
      <c r="C15578" s="206"/>
      <c r="D15578" s="208"/>
    </row>
    <row r="15579" spans="1:4">
      <c r="A15579" s="204"/>
      <c r="B15579" s="205"/>
      <c r="C15579" s="206"/>
      <c r="D15579" s="208"/>
    </row>
    <row r="15580" spans="1:4">
      <c r="A15580" s="204"/>
      <c r="B15580" s="205"/>
      <c r="C15580" s="206"/>
      <c r="D15580" s="208"/>
    </row>
    <row r="15581" spans="1:4">
      <c r="A15581" s="204"/>
      <c r="B15581" s="205"/>
      <c r="C15581" s="206"/>
      <c r="D15581" s="208"/>
    </row>
    <row r="15582" spans="1:4">
      <c r="A15582" s="204"/>
      <c r="B15582" s="205"/>
      <c r="C15582" s="206"/>
      <c r="D15582" s="208"/>
    </row>
    <row r="15583" spans="1:4">
      <c r="A15583" s="204"/>
      <c r="B15583" s="205"/>
      <c r="C15583" s="206"/>
      <c r="D15583" s="208"/>
    </row>
    <row r="15584" spans="1:4">
      <c r="A15584" s="204"/>
      <c r="B15584" s="205"/>
      <c r="C15584" s="206"/>
      <c r="D15584" s="208"/>
    </row>
    <row r="15585" spans="1:4">
      <c r="A15585" s="204"/>
      <c r="B15585" s="205"/>
      <c r="C15585" s="206"/>
      <c r="D15585" s="208"/>
    </row>
    <row r="15586" spans="1:4">
      <c r="A15586" s="204"/>
      <c r="B15586" s="205"/>
      <c r="C15586" s="206"/>
      <c r="D15586" s="208"/>
    </row>
    <row r="15587" spans="1:4">
      <c r="A15587" s="204"/>
      <c r="B15587" s="205"/>
      <c r="C15587" s="206"/>
      <c r="D15587" s="208"/>
    </row>
    <row r="15588" spans="1:4">
      <c r="A15588" s="204"/>
      <c r="B15588" s="205"/>
      <c r="C15588" s="206"/>
      <c r="D15588" s="208"/>
    </row>
    <row r="15589" spans="1:4">
      <c r="A15589" s="204"/>
      <c r="B15589" s="205"/>
      <c r="C15589" s="206"/>
      <c r="D15589" s="208"/>
    </row>
    <row r="15590" spans="1:4">
      <c r="A15590" s="204"/>
      <c r="B15590" s="205"/>
      <c r="C15590" s="206"/>
      <c r="D15590" s="208"/>
    </row>
    <row r="15591" spans="1:4">
      <c r="A15591" s="204"/>
      <c r="B15591" s="205"/>
      <c r="C15591" s="206"/>
      <c r="D15591" s="208"/>
    </row>
    <row r="15592" spans="1:4">
      <c r="A15592" s="204"/>
      <c r="B15592" s="205"/>
      <c r="C15592" s="206"/>
      <c r="D15592" s="208"/>
    </row>
    <row r="15593" spans="1:4">
      <c r="A15593" s="204"/>
      <c r="B15593" s="205"/>
      <c r="C15593" s="206"/>
      <c r="D15593" s="208"/>
    </row>
    <row r="15594" spans="1:4">
      <c r="A15594" s="204"/>
      <c r="B15594" s="205"/>
      <c r="C15594" s="206"/>
      <c r="D15594" s="208"/>
    </row>
    <row r="15595" spans="1:4">
      <c r="A15595" s="204"/>
      <c r="B15595" s="205"/>
      <c r="C15595" s="206"/>
      <c r="D15595" s="208"/>
    </row>
    <row r="15596" spans="1:4">
      <c r="A15596" s="204"/>
      <c r="B15596" s="205"/>
      <c r="C15596" s="206"/>
      <c r="D15596" s="208"/>
    </row>
    <row r="15597" spans="1:4">
      <c r="A15597" s="204"/>
      <c r="B15597" s="205"/>
      <c r="C15597" s="206"/>
      <c r="D15597" s="208"/>
    </row>
    <row r="15598" spans="1:4">
      <c r="A15598" s="204"/>
      <c r="B15598" s="205"/>
      <c r="C15598" s="206"/>
      <c r="D15598" s="208"/>
    </row>
    <row r="15599" spans="1:4">
      <c r="A15599" s="204"/>
      <c r="B15599" s="205"/>
      <c r="C15599" s="206"/>
      <c r="D15599" s="208"/>
    </row>
    <row r="15600" spans="1:4">
      <c r="A15600" s="204"/>
      <c r="B15600" s="205"/>
      <c r="C15600" s="206"/>
      <c r="D15600" s="208"/>
    </row>
    <row r="15601" spans="1:4">
      <c r="A15601" s="204"/>
      <c r="B15601" s="205"/>
      <c r="C15601" s="206"/>
      <c r="D15601" s="208"/>
    </row>
    <row r="15602" spans="1:4">
      <c r="A15602" s="204"/>
      <c r="B15602" s="205"/>
      <c r="C15602" s="206"/>
      <c r="D15602" s="207"/>
    </row>
    <row r="15603" spans="1:4">
      <c r="A15603" s="204"/>
      <c r="B15603" s="205"/>
      <c r="C15603" s="206"/>
      <c r="D15603" s="207"/>
    </row>
    <row r="15604" spans="1:4">
      <c r="A15604" s="204"/>
      <c r="B15604" s="205"/>
      <c r="C15604" s="206"/>
      <c r="D15604" s="208"/>
    </row>
    <row r="15605" spans="1:4">
      <c r="A15605" s="204"/>
      <c r="B15605" s="205"/>
      <c r="C15605" s="206"/>
      <c r="D15605" s="208"/>
    </row>
    <row r="15606" spans="1:4">
      <c r="A15606" s="204"/>
      <c r="B15606" s="205"/>
      <c r="C15606" s="206"/>
      <c r="D15606" s="208"/>
    </row>
    <row r="15607" spans="1:4">
      <c r="A15607" s="204"/>
      <c r="B15607" s="205"/>
      <c r="C15607" s="206"/>
      <c r="D15607" s="208"/>
    </row>
    <row r="15608" spans="1:4">
      <c r="A15608" s="204"/>
      <c r="B15608" s="205"/>
      <c r="C15608" s="206"/>
      <c r="D15608" s="208"/>
    </row>
    <row r="15609" spans="1:4">
      <c r="A15609" s="204"/>
      <c r="B15609" s="205"/>
      <c r="C15609" s="206"/>
      <c r="D15609" s="208"/>
    </row>
    <row r="15610" spans="1:4">
      <c r="A15610" s="204"/>
      <c r="B15610" s="205"/>
      <c r="C15610" s="206"/>
      <c r="D15610" s="208"/>
    </row>
    <row r="15611" spans="1:4">
      <c r="A15611" s="204"/>
      <c r="B15611" s="205"/>
      <c r="C15611" s="206"/>
      <c r="D15611" s="208"/>
    </row>
    <row r="15612" spans="1:4">
      <c r="A15612" s="204"/>
      <c r="B15612" s="205"/>
      <c r="C15612" s="206"/>
      <c r="D15612" s="208"/>
    </row>
    <row r="15613" spans="1:4">
      <c r="A15613" s="204"/>
      <c r="B15613" s="205"/>
      <c r="C15613" s="206"/>
      <c r="D15613" s="208"/>
    </row>
    <row r="15614" spans="1:4">
      <c r="A15614" s="204"/>
      <c r="B15614" s="205"/>
      <c r="C15614" s="206"/>
      <c r="D15614" s="208"/>
    </row>
    <row r="15615" spans="1:4">
      <c r="A15615" s="204"/>
      <c r="B15615" s="205"/>
      <c r="C15615" s="206"/>
      <c r="D15615" s="208"/>
    </row>
    <row r="15616" spans="1:4">
      <c r="A15616" s="204"/>
      <c r="B15616" s="205"/>
      <c r="C15616" s="206"/>
      <c r="D15616" s="208"/>
    </row>
    <row r="15617" spans="1:4">
      <c r="A15617" s="204"/>
      <c r="B15617" s="205"/>
      <c r="C15617" s="206"/>
      <c r="D15617" s="208"/>
    </row>
    <row r="15618" spans="1:4">
      <c r="A15618" s="204"/>
      <c r="B15618" s="205"/>
      <c r="C15618" s="206"/>
      <c r="D15618" s="208"/>
    </row>
    <row r="15619" spans="1:4">
      <c r="A15619" s="204"/>
      <c r="B15619" s="205"/>
      <c r="C15619" s="206"/>
      <c r="D15619" s="208"/>
    </row>
    <row r="15620" spans="1:4">
      <c r="A15620" s="204"/>
      <c r="B15620" s="205"/>
      <c r="C15620" s="206"/>
      <c r="D15620" s="208"/>
    </row>
    <row r="15621" spans="1:4">
      <c r="A15621" s="204"/>
      <c r="B15621" s="205"/>
      <c r="C15621" s="206"/>
      <c r="D15621" s="208"/>
    </row>
    <row r="15622" spans="1:4">
      <c r="A15622" s="204"/>
      <c r="B15622" s="205"/>
      <c r="C15622" s="206"/>
      <c r="D15622" s="208"/>
    </row>
    <row r="15623" spans="1:4">
      <c r="A15623" s="204"/>
      <c r="B15623" s="205"/>
      <c r="C15623" s="206"/>
      <c r="D15623" s="207"/>
    </row>
    <row r="15624" spans="1:4">
      <c r="A15624" s="204"/>
      <c r="B15624" s="205"/>
      <c r="C15624" s="206"/>
      <c r="D15624" s="208"/>
    </row>
    <row r="15625" spans="1:4">
      <c r="A15625" s="204"/>
      <c r="B15625" s="205"/>
      <c r="C15625" s="206"/>
      <c r="D15625" s="208"/>
    </row>
    <row r="15626" spans="1:4">
      <c r="A15626" s="204"/>
      <c r="B15626" s="205"/>
      <c r="C15626" s="206"/>
      <c r="D15626" s="208"/>
    </row>
    <row r="15627" spans="1:4">
      <c r="A15627" s="204"/>
      <c r="B15627" s="205"/>
      <c r="C15627" s="206"/>
      <c r="D15627" s="208"/>
    </row>
    <row r="15628" spans="1:4">
      <c r="A15628" s="204"/>
      <c r="B15628" s="205"/>
      <c r="C15628" s="206"/>
      <c r="D15628" s="208"/>
    </row>
    <row r="15629" spans="1:4">
      <c r="A15629" s="204"/>
      <c r="B15629" s="205"/>
      <c r="C15629" s="206"/>
      <c r="D15629" s="208"/>
    </row>
    <row r="15630" spans="1:4">
      <c r="A15630" s="204"/>
      <c r="B15630" s="205"/>
      <c r="C15630" s="206"/>
      <c r="D15630" s="208"/>
    </row>
    <row r="15631" spans="1:4">
      <c r="A15631" s="204"/>
      <c r="B15631" s="205"/>
      <c r="C15631" s="206"/>
      <c r="D15631" s="208"/>
    </row>
    <row r="15632" spans="1:4">
      <c r="A15632" s="204"/>
      <c r="B15632" s="205"/>
      <c r="C15632" s="206"/>
      <c r="D15632" s="208"/>
    </row>
    <row r="15633" spans="1:4">
      <c r="A15633" s="204"/>
      <c r="B15633" s="205"/>
      <c r="C15633" s="206"/>
      <c r="D15633" s="208"/>
    </row>
    <row r="15634" spans="1:4">
      <c r="A15634" s="204"/>
      <c r="B15634" s="205"/>
      <c r="C15634" s="206"/>
      <c r="D15634" s="208"/>
    </row>
    <row r="15635" spans="1:4">
      <c r="A15635" s="204"/>
      <c r="B15635" s="205"/>
      <c r="C15635" s="206"/>
      <c r="D15635" s="208"/>
    </row>
    <row r="15636" spans="1:4">
      <c r="A15636" s="204"/>
      <c r="B15636" s="205"/>
      <c r="C15636" s="206"/>
      <c r="D15636" s="208"/>
    </row>
    <row r="15637" spans="1:4">
      <c r="A15637" s="204"/>
      <c r="B15637" s="205"/>
      <c r="C15637" s="206"/>
      <c r="D15637" s="208"/>
    </row>
    <row r="15638" spans="1:4">
      <c r="A15638" s="204"/>
      <c r="B15638" s="205"/>
      <c r="C15638" s="206"/>
      <c r="D15638" s="208"/>
    </row>
    <row r="15639" spans="1:4">
      <c r="A15639" s="204"/>
      <c r="B15639" s="205"/>
      <c r="C15639" s="206"/>
      <c r="D15639" s="208"/>
    </row>
    <row r="15640" spans="1:4">
      <c r="A15640" s="204"/>
      <c r="B15640" s="205"/>
      <c r="C15640" s="206"/>
      <c r="D15640" s="208"/>
    </row>
    <row r="15641" spans="1:4">
      <c r="A15641" s="204"/>
      <c r="B15641" s="205"/>
      <c r="C15641" s="206"/>
      <c r="D15641" s="208"/>
    </row>
    <row r="15642" spans="1:4">
      <c r="A15642" s="204"/>
      <c r="B15642" s="205"/>
      <c r="C15642" s="206"/>
      <c r="D15642" s="208"/>
    </row>
    <row r="15643" spans="1:4">
      <c r="A15643" s="204"/>
      <c r="B15643" s="205"/>
      <c r="C15643" s="206"/>
      <c r="D15643" s="208"/>
    </row>
    <row r="15644" spans="1:4">
      <c r="A15644" s="204"/>
      <c r="B15644" s="205"/>
      <c r="C15644" s="206"/>
      <c r="D15644" s="208"/>
    </row>
    <row r="15645" spans="1:4">
      <c r="A15645" s="204"/>
      <c r="B15645" s="205"/>
      <c r="C15645" s="206"/>
      <c r="D15645" s="208"/>
    </row>
    <row r="15646" spans="1:4">
      <c r="A15646" s="204"/>
      <c r="B15646" s="205"/>
      <c r="C15646" s="206"/>
      <c r="D15646" s="208"/>
    </row>
    <row r="15647" spans="1:4">
      <c r="A15647" s="204"/>
      <c r="B15647" s="205"/>
      <c r="C15647" s="206"/>
      <c r="D15647" s="208"/>
    </row>
    <row r="15648" spans="1:4">
      <c r="A15648" s="204"/>
      <c r="B15648" s="205"/>
      <c r="C15648" s="206"/>
      <c r="D15648" s="208"/>
    </row>
    <row r="15649" spans="1:4">
      <c r="A15649" s="204"/>
      <c r="B15649" s="205"/>
      <c r="C15649" s="206"/>
      <c r="D15649" s="208"/>
    </row>
    <row r="15650" spans="1:4">
      <c r="A15650" s="204"/>
      <c r="B15650" s="205"/>
      <c r="C15650" s="206"/>
      <c r="D15650" s="208"/>
    </row>
    <row r="15651" spans="1:4">
      <c r="A15651" s="204"/>
      <c r="B15651" s="205"/>
      <c r="C15651" s="206"/>
      <c r="D15651" s="208"/>
    </row>
    <row r="15652" spans="1:4">
      <c r="A15652" s="204"/>
      <c r="B15652" s="205"/>
      <c r="C15652" s="206"/>
      <c r="D15652" s="208"/>
    </row>
    <row r="15653" spans="1:4">
      <c r="A15653" s="204"/>
      <c r="B15653" s="205"/>
      <c r="C15653" s="206"/>
      <c r="D15653" s="208"/>
    </row>
    <row r="15654" spans="1:4">
      <c r="A15654" s="204"/>
      <c r="B15654" s="205"/>
      <c r="C15654" s="206"/>
      <c r="D15654" s="208"/>
    </row>
    <row r="15655" spans="1:4">
      <c r="A15655" s="204"/>
      <c r="B15655" s="205"/>
      <c r="C15655" s="206"/>
      <c r="D15655" s="208"/>
    </row>
    <row r="15656" spans="1:4">
      <c r="A15656" s="204"/>
      <c r="B15656" s="205"/>
      <c r="C15656" s="206"/>
      <c r="D15656" s="208"/>
    </row>
    <row r="15657" spans="1:4">
      <c r="A15657" s="204"/>
      <c r="B15657" s="205"/>
      <c r="C15657" s="206"/>
      <c r="D15657" s="208"/>
    </row>
    <row r="15658" spans="1:4">
      <c r="A15658" s="204"/>
      <c r="B15658" s="205"/>
      <c r="C15658" s="206"/>
      <c r="D15658" s="208"/>
    </row>
    <row r="15659" spans="1:4">
      <c r="A15659" s="204"/>
      <c r="B15659" s="205"/>
      <c r="C15659" s="206"/>
      <c r="D15659" s="208"/>
    </row>
    <row r="15660" spans="1:4">
      <c r="A15660" s="204"/>
      <c r="B15660" s="205"/>
      <c r="C15660" s="206"/>
      <c r="D15660" s="208"/>
    </row>
    <row r="15661" spans="1:4">
      <c r="A15661" s="204"/>
      <c r="B15661" s="205"/>
      <c r="C15661" s="206"/>
      <c r="D15661" s="208"/>
    </row>
    <row r="15662" spans="1:4">
      <c r="A15662" s="204"/>
      <c r="B15662" s="205"/>
      <c r="C15662" s="206"/>
      <c r="D15662" s="208"/>
    </row>
    <row r="15663" spans="1:4">
      <c r="A15663" s="204"/>
      <c r="B15663" s="205"/>
      <c r="C15663" s="206"/>
      <c r="D15663" s="208"/>
    </row>
    <row r="15664" spans="1:4">
      <c r="A15664" s="204"/>
      <c r="B15664" s="205"/>
      <c r="C15664" s="206"/>
      <c r="D15664" s="208"/>
    </row>
    <row r="15665" spans="1:4">
      <c r="A15665" s="204"/>
      <c r="B15665" s="205"/>
      <c r="C15665" s="206"/>
      <c r="D15665" s="208"/>
    </row>
    <row r="15666" spans="1:4">
      <c r="A15666" s="204"/>
      <c r="B15666" s="205"/>
      <c r="C15666" s="206"/>
      <c r="D15666" s="208"/>
    </row>
    <row r="15667" spans="1:4">
      <c r="A15667" s="204"/>
      <c r="B15667" s="205"/>
      <c r="C15667" s="206"/>
      <c r="D15667" s="208"/>
    </row>
    <row r="15668" spans="1:4">
      <c r="A15668" s="204"/>
      <c r="B15668" s="205"/>
      <c r="C15668" s="206"/>
      <c r="D15668" s="208"/>
    </row>
    <row r="15669" spans="1:4">
      <c r="A15669" s="204"/>
      <c r="B15669" s="205"/>
      <c r="C15669" s="206"/>
      <c r="D15669" s="208"/>
    </row>
    <row r="15670" spans="1:4">
      <c r="A15670" s="204"/>
      <c r="B15670" s="205"/>
      <c r="C15670" s="206"/>
      <c r="D15670" s="208"/>
    </row>
    <row r="15671" spans="1:4">
      <c r="A15671" s="204"/>
      <c r="B15671" s="205"/>
      <c r="C15671" s="206"/>
      <c r="D15671" s="207"/>
    </row>
    <row r="15672" spans="1:4">
      <c r="A15672" s="204"/>
      <c r="B15672" s="205"/>
      <c r="C15672" s="206"/>
      <c r="D15672" s="208"/>
    </row>
    <row r="15673" spans="1:4">
      <c r="A15673" s="204"/>
      <c r="B15673" s="205"/>
      <c r="C15673" s="206"/>
      <c r="D15673" s="208"/>
    </row>
    <row r="15674" spans="1:4">
      <c r="A15674" s="204"/>
      <c r="B15674" s="205"/>
      <c r="C15674" s="206"/>
      <c r="D15674" s="207"/>
    </row>
    <row r="15675" spans="1:4">
      <c r="A15675" s="204"/>
      <c r="B15675" s="205"/>
      <c r="C15675" s="206"/>
      <c r="D15675" s="207"/>
    </row>
    <row r="15676" spans="1:4">
      <c r="A15676" s="204"/>
      <c r="B15676" s="205"/>
      <c r="C15676" s="206"/>
      <c r="D15676" s="208"/>
    </row>
    <row r="15677" spans="1:4">
      <c r="A15677" s="204"/>
      <c r="B15677" s="205"/>
      <c r="C15677" s="206"/>
      <c r="D15677" s="208"/>
    </row>
    <row r="15678" spans="1:4">
      <c r="A15678" s="204"/>
      <c r="B15678" s="205"/>
      <c r="C15678" s="206"/>
      <c r="D15678" s="208"/>
    </row>
    <row r="15679" spans="1:4">
      <c r="A15679" s="204"/>
      <c r="B15679" s="205"/>
      <c r="C15679" s="206"/>
      <c r="D15679" s="208"/>
    </row>
    <row r="15680" spans="1:4">
      <c r="A15680" s="204"/>
      <c r="B15680" s="205"/>
      <c r="C15680" s="206"/>
      <c r="D15680" s="207"/>
    </row>
    <row r="15681" spans="1:4">
      <c r="A15681" s="204"/>
      <c r="B15681" s="205"/>
      <c r="C15681" s="206"/>
      <c r="D15681" s="208"/>
    </row>
    <row r="15682" spans="1:4">
      <c r="A15682" s="204"/>
      <c r="B15682" s="205"/>
      <c r="C15682" s="206"/>
      <c r="D15682" s="208"/>
    </row>
    <row r="15683" spans="1:4">
      <c r="A15683" s="204"/>
      <c r="B15683" s="205"/>
      <c r="C15683" s="206"/>
      <c r="D15683" s="208"/>
    </row>
    <row r="15684" spans="1:4">
      <c r="A15684" s="204"/>
      <c r="B15684" s="205"/>
      <c r="C15684" s="206"/>
      <c r="D15684" s="208"/>
    </row>
    <row r="15685" spans="1:4">
      <c r="A15685" s="204"/>
      <c r="B15685" s="205"/>
      <c r="C15685" s="206"/>
      <c r="D15685" s="208"/>
    </row>
    <row r="15686" spans="1:4">
      <c r="A15686" s="204"/>
      <c r="B15686" s="205"/>
      <c r="C15686" s="206"/>
      <c r="D15686" s="208"/>
    </row>
    <row r="15687" spans="1:4">
      <c r="A15687" s="204"/>
      <c r="B15687" s="205"/>
      <c r="C15687" s="206"/>
      <c r="D15687" s="207"/>
    </row>
    <row r="15688" spans="1:4">
      <c r="A15688" s="204"/>
      <c r="B15688" s="205"/>
      <c r="C15688" s="206"/>
      <c r="D15688" s="207"/>
    </row>
    <row r="15689" spans="1:4">
      <c r="A15689" s="204"/>
      <c r="B15689" s="205"/>
      <c r="C15689" s="206"/>
      <c r="D15689" s="208"/>
    </row>
    <row r="15690" spans="1:4">
      <c r="A15690" s="204"/>
      <c r="B15690" s="205"/>
      <c r="C15690" s="206"/>
      <c r="D15690" s="208"/>
    </row>
    <row r="15691" spans="1:4">
      <c r="A15691" s="204"/>
      <c r="B15691" s="205"/>
      <c r="C15691" s="206"/>
      <c r="D15691" s="208"/>
    </row>
    <row r="15692" spans="1:4">
      <c r="A15692" s="204"/>
      <c r="B15692" s="205"/>
      <c r="C15692" s="206"/>
      <c r="D15692" s="208"/>
    </row>
    <row r="15693" spans="1:4">
      <c r="A15693" s="204"/>
      <c r="B15693" s="205"/>
      <c r="C15693" s="206"/>
      <c r="D15693" s="208"/>
    </row>
    <row r="15694" spans="1:4">
      <c r="A15694" s="204"/>
      <c r="B15694" s="205"/>
      <c r="C15694" s="206"/>
      <c r="D15694" s="208"/>
    </row>
    <row r="15695" spans="1:4">
      <c r="A15695" s="204"/>
      <c r="B15695" s="205"/>
      <c r="C15695" s="206"/>
      <c r="D15695" s="208"/>
    </row>
    <row r="15696" spans="1:4">
      <c r="A15696" s="204"/>
      <c r="B15696" s="205"/>
      <c r="C15696" s="206"/>
      <c r="D15696" s="207"/>
    </row>
    <row r="15697" spans="1:4">
      <c r="A15697" s="204"/>
      <c r="B15697" s="205"/>
      <c r="C15697" s="206"/>
      <c r="D15697" s="208"/>
    </row>
    <row r="15698" spans="1:4">
      <c r="A15698" s="204"/>
      <c r="B15698" s="205"/>
      <c r="C15698" s="206"/>
      <c r="D15698" s="207"/>
    </row>
    <row r="15699" spans="1:4">
      <c r="A15699" s="204"/>
      <c r="B15699" s="205"/>
      <c r="C15699" s="206"/>
      <c r="D15699" s="208"/>
    </row>
    <row r="15700" spans="1:4">
      <c r="A15700" s="204"/>
      <c r="B15700" s="205"/>
      <c r="C15700" s="206"/>
      <c r="D15700" s="208"/>
    </row>
    <row r="15701" spans="1:4">
      <c r="A15701" s="204"/>
      <c r="B15701" s="205"/>
      <c r="C15701" s="206"/>
      <c r="D15701" s="208"/>
    </row>
    <row r="15702" spans="1:4">
      <c r="A15702" s="204"/>
      <c r="B15702" s="205"/>
      <c r="C15702" s="206"/>
      <c r="D15702" s="208"/>
    </row>
    <row r="15703" spans="1:4">
      <c r="A15703" s="204"/>
      <c r="B15703" s="205"/>
      <c r="C15703" s="206"/>
      <c r="D15703" s="208"/>
    </row>
    <row r="15704" spans="1:4">
      <c r="A15704" s="204"/>
      <c r="B15704" s="205"/>
      <c r="C15704" s="206"/>
      <c r="D15704" s="208"/>
    </row>
    <row r="15705" spans="1:4">
      <c r="A15705" s="204"/>
      <c r="B15705" s="205"/>
      <c r="C15705" s="206"/>
      <c r="D15705" s="208"/>
    </row>
    <row r="15706" spans="1:4">
      <c r="A15706" s="204"/>
      <c r="B15706" s="205"/>
      <c r="C15706" s="206"/>
      <c r="D15706" s="208"/>
    </row>
    <row r="15707" spans="1:4">
      <c r="A15707" s="204"/>
      <c r="B15707" s="205"/>
      <c r="C15707" s="206"/>
      <c r="D15707" s="208"/>
    </row>
    <row r="15708" spans="1:4">
      <c r="A15708" s="204"/>
      <c r="B15708" s="205"/>
      <c r="C15708" s="206"/>
      <c r="D15708" s="208"/>
    </row>
    <row r="15709" spans="1:4">
      <c r="A15709" s="204"/>
      <c r="B15709" s="205"/>
      <c r="C15709" s="206"/>
      <c r="D15709" s="208"/>
    </row>
    <row r="15710" spans="1:4">
      <c r="A15710" s="204"/>
      <c r="B15710" s="205"/>
      <c r="C15710" s="206"/>
      <c r="D15710" s="208"/>
    </row>
    <row r="15711" spans="1:4">
      <c r="A15711" s="204"/>
      <c r="B15711" s="205"/>
      <c r="C15711" s="206"/>
      <c r="D15711" s="207"/>
    </row>
    <row r="15712" spans="1:4">
      <c r="A15712" s="204"/>
      <c r="B15712" s="205"/>
      <c r="C15712" s="206"/>
      <c r="D15712" s="207"/>
    </row>
    <row r="15713" spans="1:4">
      <c r="A15713" s="204"/>
      <c r="B15713" s="205"/>
      <c r="C15713" s="206"/>
      <c r="D15713" s="208"/>
    </row>
    <row r="15714" spans="1:4">
      <c r="A15714" s="204"/>
      <c r="B15714" s="205"/>
      <c r="C15714" s="206"/>
      <c r="D15714" s="208"/>
    </row>
    <row r="15715" spans="1:4">
      <c r="A15715" s="204"/>
      <c r="B15715" s="205"/>
      <c r="C15715" s="206"/>
      <c r="D15715" s="207"/>
    </row>
    <row r="15716" spans="1:4">
      <c r="A15716" s="204"/>
      <c r="B15716" s="205"/>
      <c r="C15716" s="206"/>
      <c r="D15716" s="208"/>
    </row>
    <row r="15717" spans="1:4">
      <c r="A15717" s="204"/>
      <c r="B15717" s="205"/>
      <c r="C15717" s="206"/>
      <c r="D15717" s="208"/>
    </row>
    <row r="15718" spans="1:4">
      <c r="A15718" s="204"/>
      <c r="B15718" s="205"/>
      <c r="C15718" s="206"/>
      <c r="D15718" s="208"/>
    </row>
    <row r="15719" spans="1:4">
      <c r="A15719" s="204"/>
      <c r="B15719" s="205"/>
      <c r="C15719" s="206"/>
      <c r="D15719" s="208"/>
    </row>
    <row r="15720" spans="1:4">
      <c r="A15720" s="204"/>
      <c r="B15720" s="205"/>
      <c r="C15720" s="206"/>
      <c r="D15720" s="208"/>
    </row>
    <row r="15721" spans="1:4">
      <c r="A15721" s="204"/>
      <c r="B15721" s="205"/>
      <c r="C15721" s="206"/>
      <c r="D15721" s="208"/>
    </row>
    <row r="15722" spans="1:4">
      <c r="A15722" s="204"/>
      <c r="B15722" s="205"/>
      <c r="C15722" s="206"/>
      <c r="D15722" s="208"/>
    </row>
    <row r="15723" spans="1:4">
      <c r="A15723" s="204"/>
      <c r="B15723" s="205"/>
      <c r="C15723" s="206"/>
      <c r="D15723" s="208"/>
    </row>
    <row r="15724" spans="1:4">
      <c r="A15724" s="204"/>
      <c r="B15724" s="205"/>
      <c r="C15724" s="206"/>
      <c r="D15724" s="208"/>
    </row>
    <row r="15725" spans="1:4">
      <c r="A15725" s="204"/>
      <c r="B15725" s="205"/>
      <c r="C15725" s="206"/>
      <c r="D15725" s="208"/>
    </row>
    <row r="15726" spans="1:4">
      <c r="A15726" s="204"/>
      <c r="B15726" s="205"/>
      <c r="C15726" s="206"/>
      <c r="D15726" s="208"/>
    </row>
    <row r="15727" spans="1:4">
      <c r="A15727" s="204"/>
      <c r="B15727" s="205"/>
      <c r="C15727" s="206"/>
      <c r="D15727" s="208"/>
    </row>
    <row r="15728" spans="1:4">
      <c r="A15728" s="204"/>
      <c r="B15728" s="205"/>
      <c r="C15728" s="206"/>
      <c r="D15728" s="208"/>
    </row>
    <row r="15729" spans="1:4">
      <c r="A15729" s="204"/>
      <c r="B15729" s="205"/>
      <c r="C15729" s="206"/>
      <c r="D15729" s="208"/>
    </row>
    <row r="15730" spans="1:4">
      <c r="A15730" s="204"/>
      <c r="B15730" s="205"/>
      <c r="C15730" s="206"/>
      <c r="D15730" s="208"/>
    </row>
    <row r="15731" spans="1:4">
      <c r="A15731" s="204"/>
      <c r="B15731" s="205"/>
      <c r="C15731" s="206"/>
      <c r="D15731" s="208"/>
    </row>
    <row r="15732" spans="1:4">
      <c r="A15732" s="204"/>
      <c r="B15732" s="205"/>
      <c r="C15732" s="206"/>
      <c r="D15732" s="208"/>
    </row>
    <row r="15733" spans="1:4">
      <c r="A15733" s="204"/>
      <c r="B15733" s="205"/>
      <c r="C15733" s="206"/>
      <c r="D15733" s="208"/>
    </row>
    <row r="15734" spans="1:4">
      <c r="A15734" s="204"/>
      <c r="B15734" s="205"/>
      <c r="C15734" s="206"/>
      <c r="D15734" s="208"/>
    </row>
    <row r="15735" spans="1:4">
      <c r="A15735" s="204"/>
      <c r="B15735" s="205"/>
      <c r="C15735" s="206"/>
      <c r="D15735" s="208"/>
    </row>
    <row r="15736" spans="1:4">
      <c r="A15736" s="204"/>
      <c r="B15736" s="205"/>
      <c r="C15736" s="206"/>
      <c r="D15736" s="208"/>
    </row>
    <row r="15737" spans="1:4">
      <c r="A15737" s="204"/>
      <c r="B15737" s="205"/>
      <c r="C15737" s="206"/>
      <c r="D15737" s="208"/>
    </row>
    <row r="15738" spans="1:4">
      <c r="A15738" s="204"/>
      <c r="B15738" s="205"/>
      <c r="C15738" s="206"/>
      <c r="D15738" s="208"/>
    </row>
    <row r="15739" spans="1:4">
      <c r="A15739" s="204"/>
      <c r="B15739" s="205"/>
      <c r="C15739" s="206"/>
      <c r="D15739" s="208"/>
    </row>
    <row r="15740" spans="1:4">
      <c r="A15740" s="204"/>
      <c r="B15740" s="205"/>
      <c r="C15740" s="206"/>
      <c r="D15740" s="208"/>
    </row>
    <row r="15741" spans="1:4">
      <c r="A15741" s="204"/>
      <c r="B15741" s="205"/>
      <c r="C15741" s="206"/>
      <c r="D15741" s="208"/>
    </row>
    <row r="15742" spans="1:4">
      <c r="A15742" s="204"/>
      <c r="B15742" s="205"/>
      <c r="C15742" s="206"/>
      <c r="D15742" s="208"/>
    </row>
    <row r="15743" spans="1:4">
      <c r="A15743" s="204"/>
      <c r="B15743" s="205"/>
      <c r="C15743" s="206"/>
      <c r="D15743" s="208"/>
    </row>
    <row r="15744" spans="1:4">
      <c r="A15744" s="204"/>
      <c r="B15744" s="205"/>
      <c r="C15744" s="206"/>
      <c r="D15744" s="208"/>
    </row>
    <row r="15745" spans="1:4">
      <c r="A15745" s="204"/>
      <c r="B15745" s="205"/>
      <c r="C15745" s="206"/>
      <c r="D15745" s="208"/>
    </row>
    <row r="15746" spans="1:4">
      <c r="A15746" s="204"/>
      <c r="B15746" s="205"/>
      <c r="C15746" s="206"/>
      <c r="D15746" s="207"/>
    </row>
    <row r="15747" spans="1:4">
      <c r="A15747" s="204"/>
      <c r="B15747" s="205"/>
      <c r="C15747" s="206"/>
      <c r="D15747" s="208"/>
    </row>
    <row r="15748" spans="1:4">
      <c r="A15748" s="204"/>
      <c r="B15748" s="205"/>
      <c r="C15748" s="206"/>
      <c r="D15748" s="208"/>
    </row>
    <row r="15749" spans="1:4">
      <c r="A15749" s="204"/>
      <c r="B15749" s="205"/>
      <c r="C15749" s="206"/>
      <c r="D15749" s="208"/>
    </row>
    <row r="15750" spans="1:4">
      <c r="A15750" s="204"/>
      <c r="B15750" s="205"/>
      <c r="C15750" s="206"/>
      <c r="D15750" s="207"/>
    </row>
    <row r="15751" spans="1:4">
      <c r="A15751" s="204"/>
      <c r="B15751" s="205"/>
      <c r="C15751" s="206"/>
      <c r="D15751" s="207"/>
    </row>
    <row r="15752" spans="1:4">
      <c r="A15752" s="204"/>
      <c r="B15752" s="205"/>
      <c r="C15752" s="206"/>
      <c r="D15752" s="208"/>
    </row>
    <row r="15753" spans="1:4">
      <c r="A15753" s="204"/>
      <c r="B15753" s="205"/>
      <c r="C15753" s="206"/>
      <c r="D15753" s="208"/>
    </row>
    <row r="15754" spans="1:4">
      <c r="A15754" s="204"/>
      <c r="B15754" s="205"/>
      <c r="C15754" s="206"/>
      <c r="D15754" s="208"/>
    </row>
    <row r="15755" spans="1:4">
      <c r="A15755" s="204"/>
      <c r="B15755" s="205"/>
      <c r="C15755" s="206"/>
      <c r="D15755" s="208"/>
    </row>
    <row r="15756" spans="1:4">
      <c r="A15756" s="204"/>
      <c r="B15756" s="205"/>
      <c r="C15756" s="206"/>
      <c r="D15756" s="208"/>
    </row>
    <row r="15757" spans="1:4">
      <c r="A15757" s="204"/>
      <c r="B15757" s="205"/>
      <c r="C15757" s="206"/>
      <c r="D15757" s="208"/>
    </row>
    <row r="15758" spans="1:4">
      <c r="A15758" s="204"/>
      <c r="B15758" s="205"/>
      <c r="C15758" s="206"/>
      <c r="D15758" s="208"/>
    </row>
    <row r="15759" spans="1:4">
      <c r="A15759" s="204"/>
      <c r="B15759" s="205"/>
      <c r="C15759" s="206"/>
      <c r="D15759" s="208"/>
    </row>
    <row r="15760" spans="1:4">
      <c r="A15760" s="204"/>
      <c r="B15760" s="205"/>
      <c r="C15760" s="206"/>
      <c r="D15760" s="208"/>
    </row>
    <row r="15761" spans="1:4">
      <c r="A15761" s="204"/>
      <c r="B15761" s="205"/>
      <c r="C15761" s="206"/>
      <c r="D15761" s="208"/>
    </row>
    <row r="15762" spans="1:4">
      <c r="A15762" s="204"/>
      <c r="B15762" s="205"/>
      <c r="C15762" s="206"/>
      <c r="D15762" s="208"/>
    </row>
    <row r="15763" spans="1:4">
      <c r="A15763" s="204"/>
      <c r="B15763" s="205"/>
      <c r="C15763" s="206"/>
      <c r="D15763" s="208"/>
    </row>
    <row r="15764" spans="1:4">
      <c r="A15764" s="204"/>
      <c r="B15764" s="205"/>
      <c r="C15764" s="206"/>
      <c r="D15764" s="208"/>
    </row>
    <row r="15765" spans="1:4">
      <c r="A15765" s="204"/>
      <c r="B15765" s="205"/>
      <c r="C15765" s="206"/>
      <c r="D15765" s="208"/>
    </row>
    <row r="15766" spans="1:4">
      <c r="A15766" s="204"/>
      <c r="B15766" s="205"/>
      <c r="C15766" s="206"/>
      <c r="D15766" s="208"/>
    </row>
    <row r="15767" spans="1:4">
      <c r="A15767" s="204"/>
      <c r="B15767" s="205"/>
      <c r="C15767" s="206"/>
      <c r="D15767" s="208"/>
    </row>
    <row r="15768" spans="1:4">
      <c r="A15768" s="204"/>
      <c r="B15768" s="205"/>
      <c r="C15768" s="206"/>
      <c r="D15768" s="208"/>
    </row>
    <row r="15769" spans="1:4">
      <c r="A15769" s="204"/>
      <c r="B15769" s="205"/>
      <c r="C15769" s="206"/>
      <c r="D15769" s="208"/>
    </row>
    <row r="15770" spans="1:4">
      <c r="A15770" s="204"/>
      <c r="B15770" s="205"/>
      <c r="C15770" s="206"/>
      <c r="D15770" s="207"/>
    </row>
    <row r="15771" spans="1:4">
      <c r="A15771" s="204"/>
      <c r="B15771" s="205"/>
      <c r="C15771" s="206"/>
      <c r="D15771" s="208"/>
    </row>
    <row r="15772" spans="1:4">
      <c r="A15772" s="204"/>
      <c r="B15772" s="205"/>
      <c r="C15772" s="206"/>
      <c r="D15772" s="208"/>
    </row>
    <row r="15773" spans="1:4">
      <c r="A15773" s="204"/>
      <c r="B15773" s="205"/>
      <c r="C15773" s="206"/>
      <c r="D15773" s="208"/>
    </row>
    <row r="15774" spans="1:4">
      <c r="A15774" s="204"/>
      <c r="B15774" s="205"/>
      <c r="C15774" s="206"/>
      <c r="D15774" s="208"/>
    </row>
    <row r="15775" spans="1:4">
      <c r="A15775" s="204"/>
      <c r="B15775" s="205"/>
      <c r="C15775" s="206"/>
      <c r="D15775" s="208"/>
    </row>
    <row r="15776" spans="1:4">
      <c r="A15776" s="204"/>
      <c r="B15776" s="205"/>
      <c r="C15776" s="206"/>
      <c r="D15776" s="208"/>
    </row>
    <row r="15777" spans="1:4">
      <c r="A15777" s="204"/>
      <c r="B15777" s="205"/>
      <c r="C15777" s="206"/>
      <c r="D15777" s="208"/>
    </row>
    <row r="15778" spans="1:4">
      <c r="A15778" s="204"/>
      <c r="B15778" s="205"/>
      <c r="C15778" s="206"/>
      <c r="D15778" s="208"/>
    </row>
    <row r="15779" spans="1:4">
      <c r="A15779" s="204"/>
      <c r="B15779" s="205"/>
      <c r="C15779" s="206"/>
      <c r="D15779" s="208"/>
    </row>
    <row r="15780" spans="1:4">
      <c r="A15780" s="204"/>
      <c r="B15780" s="205"/>
      <c r="C15780" s="206"/>
      <c r="D15780" s="208"/>
    </row>
    <row r="15781" spans="1:4">
      <c r="A15781" s="204"/>
      <c r="B15781" s="205"/>
      <c r="C15781" s="206"/>
      <c r="D15781" s="208"/>
    </row>
    <row r="15782" spans="1:4">
      <c r="A15782" s="204"/>
      <c r="B15782" s="205"/>
      <c r="C15782" s="206"/>
      <c r="D15782" s="208"/>
    </row>
    <row r="15783" spans="1:4">
      <c r="A15783" s="204"/>
      <c r="B15783" s="205"/>
      <c r="C15783" s="206"/>
      <c r="D15783" s="208"/>
    </row>
    <row r="15784" spans="1:4">
      <c r="A15784" s="204"/>
      <c r="B15784" s="205"/>
      <c r="C15784" s="206"/>
      <c r="D15784" s="208"/>
    </row>
    <row r="15785" spans="1:4">
      <c r="A15785" s="204"/>
      <c r="B15785" s="205"/>
      <c r="C15785" s="206"/>
      <c r="D15785" s="208"/>
    </row>
    <row r="15786" spans="1:4">
      <c r="A15786" s="204"/>
      <c r="B15786" s="205"/>
      <c r="C15786" s="206"/>
      <c r="D15786" s="208"/>
    </row>
    <row r="15787" spans="1:4">
      <c r="A15787" s="204"/>
      <c r="B15787" s="205"/>
      <c r="C15787" s="206"/>
      <c r="D15787" s="208"/>
    </row>
    <row r="15788" spans="1:4">
      <c r="A15788" s="204"/>
      <c r="B15788" s="205"/>
      <c r="C15788" s="206"/>
      <c r="D15788" s="208"/>
    </row>
    <row r="15789" spans="1:4">
      <c r="A15789" s="204"/>
      <c r="B15789" s="205"/>
      <c r="C15789" s="206"/>
      <c r="D15789" s="208"/>
    </row>
    <row r="15790" spans="1:4">
      <c r="A15790" s="204"/>
      <c r="B15790" s="205"/>
      <c r="C15790" s="206"/>
      <c r="D15790" s="208"/>
    </row>
    <row r="15791" spans="1:4">
      <c r="A15791" s="204"/>
      <c r="B15791" s="205"/>
      <c r="C15791" s="206"/>
      <c r="D15791" s="208"/>
    </row>
    <row r="15792" spans="1:4">
      <c r="A15792" s="204"/>
      <c r="B15792" s="205"/>
      <c r="C15792" s="206"/>
      <c r="D15792" s="208"/>
    </row>
    <row r="15793" spans="1:4">
      <c r="A15793" s="204"/>
      <c r="B15793" s="205"/>
      <c r="C15793" s="206"/>
      <c r="D15793" s="207"/>
    </row>
    <row r="15794" spans="1:4">
      <c r="A15794" s="204"/>
      <c r="B15794" s="205"/>
      <c r="C15794" s="206"/>
      <c r="D15794" s="208"/>
    </row>
    <row r="15795" spans="1:4">
      <c r="A15795" s="204"/>
      <c r="B15795" s="205"/>
      <c r="C15795" s="206"/>
      <c r="D15795" s="208"/>
    </row>
    <row r="15796" spans="1:4">
      <c r="A15796" s="204"/>
      <c r="B15796" s="205"/>
      <c r="C15796" s="206"/>
      <c r="D15796" s="208"/>
    </row>
    <row r="15797" spans="1:4">
      <c r="A15797" s="204"/>
      <c r="B15797" s="205"/>
      <c r="C15797" s="206"/>
      <c r="D15797" s="208"/>
    </row>
    <row r="15798" spans="1:4">
      <c r="A15798" s="204"/>
      <c r="B15798" s="205"/>
      <c r="C15798" s="206"/>
      <c r="D15798" s="208"/>
    </row>
    <row r="15799" spans="1:4">
      <c r="A15799" s="204"/>
      <c r="B15799" s="205"/>
      <c r="C15799" s="206"/>
      <c r="D15799" s="208"/>
    </row>
    <row r="15800" spans="1:4">
      <c r="A15800" s="204"/>
      <c r="B15800" s="205"/>
      <c r="C15800" s="206"/>
      <c r="D15800" s="208"/>
    </row>
    <row r="15801" spans="1:4">
      <c r="A15801" s="204"/>
      <c r="B15801" s="205"/>
      <c r="C15801" s="206"/>
      <c r="D15801" s="208"/>
    </row>
    <row r="15802" spans="1:4">
      <c r="A15802" s="204"/>
      <c r="B15802" s="205"/>
      <c r="C15802" s="206"/>
      <c r="D15802" s="208"/>
    </row>
    <row r="15803" spans="1:4">
      <c r="A15803" s="204"/>
      <c r="B15803" s="205"/>
      <c r="C15803" s="206"/>
      <c r="D15803" s="208"/>
    </row>
    <row r="15804" spans="1:4">
      <c r="A15804" s="204"/>
      <c r="B15804" s="205"/>
      <c r="C15804" s="206"/>
      <c r="D15804" s="208"/>
    </row>
    <row r="15805" spans="1:4">
      <c r="A15805" s="204"/>
      <c r="B15805" s="205"/>
      <c r="C15805" s="206"/>
      <c r="D15805" s="208"/>
    </row>
    <row r="15806" spans="1:4">
      <c r="A15806" s="204"/>
      <c r="B15806" s="205"/>
      <c r="C15806" s="206"/>
      <c r="D15806" s="208"/>
    </row>
    <row r="15807" spans="1:4">
      <c r="A15807" s="204"/>
      <c r="B15807" s="205"/>
      <c r="C15807" s="206"/>
      <c r="D15807" s="208"/>
    </row>
    <row r="15808" spans="1:4">
      <c r="A15808" s="204"/>
      <c r="B15808" s="205"/>
      <c r="C15808" s="206"/>
      <c r="D15808" s="208"/>
    </row>
    <row r="15809" spans="1:4">
      <c r="A15809" s="204"/>
      <c r="B15809" s="205"/>
      <c r="C15809" s="206"/>
      <c r="D15809" s="208"/>
    </row>
    <row r="15810" spans="1:4">
      <c r="A15810" s="204"/>
      <c r="B15810" s="205"/>
      <c r="C15810" s="206"/>
      <c r="D15810" s="208"/>
    </row>
    <row r="15811" spans="1:4">
      <c r="A15811" s="204"/>
      <c r="B15811" s="205"/>
      <c r="C15811" s="206"/>
      <c r="D15811" s="208"/>
    </row>
    <row r="15812" spans="1:4">
      <c r="A15812" s="204"/>
      <c r="B15812" s="205"/>
      <c r="C15812" s="206"/>
      <c r="D15812" s="208"/>
    </row>
    <row r="15813" spans="1:4">
      <c r="A15813" s="204"/>
      <c r="B15813" s="205"/>
      <c r="C15813" s="206"/>
      <c r="D15813" s="208"/>
    </row>
    <row r="15814" spans="1:4">
      <c r="A15814" s="204"/>
      <c r="B15814" s="205"/>
      <c r="C15814" s="206"/>
      <c r="D15814" s="208"/>
    </row>
    <row r="15815" spans="1:4">
      <c r="A15815" s="204"/>
      <c r="B15815" s="205"/>
      <c r="C15815" s="206"/>
      <c r="D15815" s="208"/>
    </row>
    <row r="15816" spans="1:4">
      <c r="A15816" s="204"/>
      <c r="B15816" s="205"/>
      <c r="C15816" s="206"/>
      <c r="D15816" s="208"/>
    </row>
    <row r="15817" spans="1:4">
      <c r="A15817" s="204"/>
      <c r="B15817" s="205"/>
      <c r="C15817" s="206"/>
      <c r="D15817" s="208"/>
    </row>
    <row r="15818" spans="1:4">
      <c r="A15818" s="204"/>
      <c r="B15818" s="205"/>
      <c r="C15818" s="206"/>
      <c r="D15818" s="208"/>
    </row>
    <row r="15819" spans="1:4">
      <c r="A15819" s="204"/>
      <c r="B15819" s="205"/>
      <c r="C15819" s="206"/>
      <c r="D15819" s="208"/>
    </row>
    <row r="15820" spans="1:4">
      <c r="A15820" s="204"/>
      <c r="B15820" s="205"/>
      <c r="C15820" s="206"/>
      <c r="D15820" s="208"/>
    </row>
    <row r="15821" spans="1:4">
      <c r="A15821" s="204"/>
      <c r="B15821" s="205"/>
      <c r="C15821" s="206"/>
      <c r="D15821" s="208"/>
    </row>
    <row r="15822" spans="1:4">
      <c r="A15822" s="204"/>
      <c r="B15822" s="205"/>
      <c r="C15822" s="206"/>
      <c r="D15822" s="208"/>
    </row>
    <row r="15823" spans="1:4">
      <c r="A15823" s="204"/>
      <c r="B15823" s="205"/>
      <c r="C15823" s="206"/>
      <c r="D15823" s="208"/>
    </row>
    <row r="15824" spans="1:4">
      <c r="A15824" s="204"/>
      <c r="B15824" s="205"/>
      <c r="C15824" s="206"/>
      <c r="D15824" s="208"/>
    </row>
    <row r="15825" spans="1:4">
      <c r="A15825" s="204"/>
      <c r="B15825" s="205"/>
      <c r="C15825" s="206"/>
      <c r="D15825" s="208"/>
    </row>
    <row r="15826" spans="1:4">
      <c r="A15826" s="204"/>
      <c r="B15826" s="205"/>
      <c r="C15826" s="206"/>
      <c r="D15826" s="208"/>
    </row>
    <row r="15827" spans="1:4">
      <c r="A15827" s="204"/>
      <c r="B15827" s="205"/>
      <c r="C15827" s="206"/>
      <c r="D15827" s="208"/>
    </row>
    <row r="15828" spans="1:4">
      <c r="A15828" s="204"/>
      <c r="B15828" s="205"/>
      <c r="C15828" s="206"/>
      <c r="D15828" s="207"/>
    </row>
    <row r="15829" spans="1:4">
      <c r="A15829" s="204"/>
      <c r="B15829" s="205"/>
      <c r="C15829" s="206"/>
      <c r="D15829" s="208"/>
    </row>
    <row r="15830" spans="1:4">
      <c r="A15830" s="204"/>
      <c r="B15830" s="205"/>
      <c r="C15830" s="206"/>
      <c r="D15830" s="208"/>
    </row>
    <row r="15831" spans="1:4">
      <c r="A15831" s="204"/>
      <c r="B15831" s="205"/>
      <c r="C15831" s="206"/>
      <c r="D15831" s="208"/>
    </row>
    <row r="15832" spans="1:4">
      <c r="A15832" s="204"/>
      <c r="B15832" s="205"/>
      <c r="C15832" s="206"/>
      <c r="D15832" s="208"/>
    </row>
    <row r="15833" spans="1:4">
      <c r="A15833" s="204"/>
      <c r="B15833" s="205"/>
      <c r="C15833" s="206"/>
      <c r="D15833" s="208"/>
    </row>
    <row r="15834" spans="1:4">
      <c r="A15834" s="204"/>
      <c r="B15834" s="205"/>
      <c r="C15834" s="206"/>
      <c r="D15834" s="208"/>
    </row>
    <row r="15835" spans="1:4">
      <c r="A15835" s="204"/>
      <c r="B15835" s="205"/>
      <c r="C15835" s="206"/>
      <c r="D15835" s="208"/>
    </row>
    <row r="15836" spans="1:4">
      <c r="A15836" s="204"/>
      <c r="B15836" s="205"/>
      <c r="C15836" s="206"/>
      <c r="D15836" s="208"/>
    </row>
    <row r="15837" spans="1:4">
      <c r="A15837" s="204"/>
      <c r="B15837" s="205"/>
      <c r="C15837" s="206"/>
      <c r="D15837" s="208"/>
    </row>
    <row r="15838" spans="1:4">
      <c r="A15838" s="204"/>
      <c r="B15838" s="205"/>
      <c r="C15838" s="206"/>
      <c r="D15838" s="208"/>
    </row>
    <row r="15839" spans="1:4">
      <c r="A15839" s="204"/>
      <c r="B15839" s="205"/>
      <c r="C15839" s="206"/>
      <c r="D15839" s="208"/>
    </row>
    <row r="15840" spans="1:4">
      <c r="A15840" s="204"/>
      <c r="B15840" s="205"/>
      <c r="C15840" s="206"/>
      <c r="D15840" s="208"/>
    </row>
    <row r="15841" spans="1:4">
      <c r="A15841" s="204"/>
      <c r="B15841" s="205"/>
      <c r="C15841" s="206"/>
      <c r="D15841" s="208"/>
    </row>
    <row r="15842" spans="1:4">
      <c r="A15842" s="204"/>
      <c r="B15842" s="205"/>
      <c r="C15842" s="206"/>
      <c r="D15842" s="207"/>
    </row>
    <row r="15843" spans="1:4">
      <c r="A15843" s="204"/>
      <c r="B15843" s="205"/>
      <c r="C15843" s="206"/>
      <c r="D15843" s="208"/>
    </row>
    <row r="15844" spans="1:4">
      <c r="A15844" s="204"/>
      <c r="B15844" s="205"/>
      <c r="C15844" s="206"/>
      <c r="D15844" s="208"/>
    </row>
    <row r="15845" spans="1:4">
      <c r="A15845" s="204"/>
      <c r="B15845" s="205"/>
      <c r="C15845" s="206"/>
      <c r="D15845" s="208"/>
    </row>
    <row r="15846" spans="1:4">
      <c r="A15846" s="204"/>
      <c r="B15846" s="205"/>
      <c r="C15846" s="206"/>
      <c r="D15846" s="208"/>
    </row>
    <row r="15847" spans="1:4">
      <c r="A15847" s="204"/>
      <c r="B15847" s="205"/>
      <c r="C15847" s="206"/>
      <c r="D15847" s="208"/>
    </row>
    <row r="15848" spans="1:4">
      <c r="A15848" s="204"/>
      <c r="B15848" s="205"/>
      <c r="C15848" s="206"/>
      <c r="D15848" s="208"/>
    </row>
    <row r="15849" spans="1:4">
      <c r="A15849" s="204"/>
      <c r="B15849" s="205"/>
      <c r="C15849" s="206"/>
      <c r="D15849" s="208"/>
    </row>
    <row r="15850" spans="1:4">
      <c r="A15850" s="204"/>
      <c r="B15850" s="205"/>
      <c r="C15850" s="206"/>
      <c r="D15850" s="208"/>
    </row>
    <row r="15851" spans="1:4">
      <c r="A15851" s="204"/>
      <c r="B15851" s="205"/>
      <c r="C15851" s="206"/>
      <c r="D15851" s="208"/>
    </row>
    <row r="15852" spans="1:4">
      <c r="A15852" s="204"/>
      <c r="B15852" s="205"/>
      <c r="C15852" s="206"/>
      <c r="D15852" s="208"/>
    </row>
    <row r="15853" spans="1:4">
      <c r="A15853" s="204"/>
      <c r="B15853" s="205"/>
      <c r="C15853" s="206"/>
      <c r="D15853" s="208"/>
    </row>
    <row r="15854" spans="1:4">
      <c r="A15854" s="204"/>
      <c r="B15854" s="205"/>
      <c r="C15854" s="206"/>
      <c r="D15854" s="208"/>
    </row>
    <row r="15855" spans="1:4">
      <c r="A15855" s="204"/>
      <c r="B15855" s="205"/>
      <c r="C15855" s="206"/>
      <c r="D15855" s="208"/>
    </row>
    <row r="15856" spans="1:4">
      <c r="A15856" s="204"/>
      <c r="B15856" s="205"/>
      <c r="C15856" s="206"/>
      <c r="D15856" s="208"/>
    </row>
    <row r="15857" spans="1:4">
      <c r="A15857" s="204"/>
      <c r="B15857" s="205"/>
      <c r="C15857" s="206"/>
      <c r="D15857" s="208"/>
    </row>
    <row r="15858" spans="1:4">
      <c r="A15858" s="204"/>
      <c r="B15858" s="205"/>
      <c r="C15858" s="206"/>
      <c r="D15858" s="208"/>
    </row>
    <row r="15859" spans="1:4">
      <c r="A15859" s="204"/>
      <c r="B15859" s="205"/>
      <c r="C15859" s="206"/>
      <c r="D15859" s="208"/>
    </row>
    <row r="15860" spans="1:4">
      <c r="A15860" s="204"/>
      <c r="B15860" s="205"/>
      <c r="C15860" s="206"/>
      <c r="D15860" s="208"/>
    </row>
    <row r="15861" spans="1:4">
      <c r="A15861" s="204"/>
      <c r="B15861" s="205"/>
      <c r="C15861" s="206"/>
      <c r="D15861" s="208"/>
    </row>
    <row r="15862" spans="1:4">
      <c r="A15862" s="204"/>
      <c r="B15862" s="205"/>
      <c r="C15862" s="206"/>
      <c r="D15862" s="208"/>
    </row>
    <row r="15863" spans="1:4">
      <c r="A15863" s="204"/>
      <c r="B15863" s="205"/>
      <c r="C15863" s="206"/>
      <c r="D15863" s="208"/>
    </row>
    <row r="15864" spans="1:4">
      <c r="A15864" s="204"/>
      <c r="B15864" s="205"/>
      <c r="C15864" s="206"/>
      <c r="D15864" s="208"/>
    </row>
    <row r="15865" spans="1:4">
      <c r="A15865" s="204"/>
      <c r="B15865" s="205"/>
      <c r="C15865" s="206"/>
      <c r="D15865" s="208"/>
    </row>
    <row r="15866" spans="1:4">
      <c r="A15866" s="204"/>
      <c r="B15866" s="205"/>
      <c r="C15866" s="206"/>
      <c r="D15866" s="208"/>
    </row>
    <row r="15867" spans="1:4">
      <c r="A15867" s="204"/>
      <c r="B15867" s="205"/>
      <c r="C15867" s="206"/>
      <c r="D15867" s="208"/>
    </row>
    <row r="15868" spans="1:4">
      <c r="A15868" s="204"/>
      <c r="B15868" s="205"/>
      <c r="C15868" s="206"/>
      <c r="D15868" s="208"/>
    </row>
    <row r="15869" spans="1:4">
      <c r="A15869" s="204"/>
      <c r="B15869" s="205"/>
      <c r="C15869" s="206"/>
      <c r="D15869" s="208"/>
    </row>
    <row r="15870" spans="1:4">
      <c r="A15870" s="204"/>
      <c r="B15870" s="205"/>
      <c r="C15870" s="206"/>
      <c r="D15870" s="208"/>
    </row>
    <row r="15871" spans="1:4">
      <c r="A15871" s="204"/>
      <c r="B15871" s="205"/>
      <c r="C15871" s="206"/>
      <c r="D15871" s="208"/>
    </row>
    <row r="15872" spans="1:4">
      <c r="A15872" s="204"/>
      <c r="B15872" s="205"/>
      <c r="C15872" s="206"/>
      <c r="D15872" s="208"/>
    </row>
    <row r="15873" spans="1:4">
      <c r="A15873" s="204"/>
      <c r="B15873" s="205"/>
      <c r="C15873" s="206"/>
      <c r="D15873" s="208"/>
    </row>
    <row r="15874" spans="1:4">
      <c r="A15874" s="204"/>
      <c r="B15874" s="205"/>
      <c r="C15874" s="206"/>
      <c r="D15874" s="208"/>
    </row>
    <row r="15875" spans="1:4">
      <c r="A15875" s="204"/>
      <c r="B15875" s="205"/>
      <c r="C15875" s="206"/>
      <c r="D15875" s="208"/>
    </row>
    <row r="15876" spans="1:4">
      <c r="A15876" s="204"/>
      <c r="B15876" s="205"/>
      <c r="C15876" s="206"/>
      <c r="D15876" s="208"/>
    </row>
    <row r="15877" spans="1:4">
      <c r="A15877" s="204"/>
      <c r="B15877" s="205"/>
      <c r="C15877" s="206"/>
      <c r="D15877" s="208"/>
    </row>
    <row r="15878" spans="1:4">
      <c r="A15878" s="204"/>
      <c r="B15878" s="205"/>
      <c r="C15878" s="206"/>
      <c r="D15878" s="208"/>
    </row>
    <row r="15879" spans="1:4">
      <c r="A15879" s="204"/>
      <c r="B15879" s="205"/>
      <c r="C15879" s="206"/>
      <c r="D15879" s="208"/>
    </row>
    <row r="15880" spans="1:4">
      <c r="A15880" s="204"/>
      <c r="B15880" s="205"/>
      <c r="C15880" s="206"/>
      <c r="D15880" s="208"/>
    </row>
    <row r="15881" spans="1:4">
      <c r="A15881" s="204"/>
      <c r="B15881" s="205"/>
      <c r="C15881" s="206"/>
      <c r="D15881" s="208"/>
    </row>
    <row r="15882" spans="1:4">
      <c r="A15882" s="204"/>
      <c r="B15882" s="205"/>
      <c r="C15882" s="206"/>
      <c r="D15882" s="208"/>
    </row>
    <row r="15883" spans="1:4">
      <c r="A15883" s="204"/>
      <c r="B15883" s="205"/>
      <c r="C15883" s="206"/>
      <c r="D15883" s="208"/>
    </row>
    <row r="15884" spans="1:4">
      <c r="A15884" s="204"/>
      <c r="B15884" s="205"/>
      <c r="C15884" s="206"/>
      <c r="D15884" s="208"/>
    </row>
    <row r="15885" spans="1:4">
      <c r="A15885" s="204"/>
      <c r="B15885" s="205"/>
      <c r="C15885" s="206"/>
      <c r="D15885" s="208"/>
    </row>
    <row r="15886" spans="1:4">
      <c r="A15886" s="204"/>
      <c r="B15886" s="205"/>
      <c r="C15886" s="206"/>
      <c r="D15886" s="208"/>
    </row>
    <row r="15887" spans="1:4">
      <c r="A15887" s="204"/>
      <c r="B15887" s="205"/>
      <c r="C15887" s="206"/>
      <c r="D15887" s="208"/>
    </row>
    <row r="15888" spans="1:4">
      <c r="A15888" s="204"/>
      <c r="B15888" s="205"/>
      <c r="C15888" s="206"/>
      <c r="D15888" s="208"/>
    </row>
    <row r="15889" spans="1:4">
      <c r="A15889" s="204"/>
      <c r="B15889" s="205"/>
      <c r="C15889" s="206"/>
      <c r="D15889" s="208"/>
    </row>
    <row r="15890" spans="1:4">
      <c r="A15890" s="204"/>
      <c r="B15890" s="205"/>
      <c r="C15890" s="206"/>
      <c r="D15890" s="208"/>
    </row>
    <row r="15891" spans="1:4">
      <c r="A15891" s="204"/>
      <c r="B15891" s="205"/>
      <c r="C15891" s="206"/>
      <c r="D15891" s="208"/>
    </row>
    <row r="15892" spans="1:4">
      <c r="A15892" s="204"/>
      <c r="B15892" s="205"/>
      <c r="C15892" s="206"/>
      <c r="D15892" s="208"/>
    </row>
    <row r="15893" spans="1:4">
      <c r="A15893" s="204"/>
      <c r="B15893" s="205"/>
      <c r="C15893" s="206"/>
      <c r="D15893" s="208"/>
    </row>
    <row r="15894" spans="1:4">
      <c r="A15894" s="204"/>
      <c r="B15894" s="205"/>
      <c r="C15894" s="206"/>
      <c r="D15894" s="208"/>
    </row>
    <row r="15895" spans="1:4">
      <c r="A15895" s="204"/>
      <c r="B15895" s="205"/>
      <c r="C15895" s="206"/>
      <c r="D15895" s="208"/>
    </row>
    <row r="15896" spans="1:4">
      <c r="A15896" s="204"/>
      <c r="B15896" s="205"/>
      <c r="C15896" s="206"/>
      <c r="D15896" s="208"/>
    </row>
    <row r="15897" spans="1:4">
      <c r="A15897" s="204"/>
      <c r="B15897" s="205"/>
      <c r="C15897" s="206"/>
      <c r="D15897" s="208"/>
    </row>
    <row r="15898" spans="1:4">
      <c r="A15898" s="204"/>
      <c r="B15898" s="205"/>
      <c r="C15898" s="206"/>
      <c r="D15898" s="208"/>
    </row>
    <row r="15899" spans="1:4">
      <c r="A15899" s="204"/>
      <c r="B15899" s="205"/>
      <c r="C15899" s="206"/>
      <c r="D15899" s="208"/>
    </row>
    <row r="15900" spans="1:4">
      <c r="A15900" s="204"/>
      <c r="B15900" s="205"/>
      <c r="C15900" s="206"/>
      <c r="D15900" s="208"/>
    </row>
    <row r="15901" spans="1:4">
      <c r="A15901" s="204"/>
      <c r="B15901" s="205"/>
      <c r="C15901" s="206"/>
      <c r="D15901" s="208"/>
    </row>
    <row r="15902" spans="1:4">
      <c r="A15902" s="204"/>
      <c r="B15902" s="205"/>
      <c r="C15902" s="206"/>
      <c r="D15902" s="208"/>
    </row>
    <row r="15903" spans="1:4">
      <c r="A15903" s="204"/>
      <c r="B15903" s="205"/>
      <c r="C15903" s="206"/>
      <c r="D15903" s="208"/>
    </row>
    <row r="15904" spans="1:4">
      <c r="A15904" s="204"/>
      <c r="B15904" s="205"/>
      <c r="C15904" s="206"/>
      <c r="D15904" s="208"/>
    </row>
    <row r="15905" spans="1:4">
      <c r="A15905" s="204"/>
      <c r="B15905" s="205"/>
      <c r="C15905" s="206"/>
      <c r="D15905" s="208"/>
    </row>
    <row r="15906" spans="1:4">
      <c r="A15906" s="204"/>
      <c r="B15906" s="205"/>
      <c r="C15906" s="206"/>
      <c r="D15906" s="208"/>
    </row>
    <row r="15907" spans="1:4">
      <c r="A15907" s="204"/>
      <c r="B15907" s="205"/>
      <c r="C15907" s="206"/>
      <c r="D15907" s="207"/>
    </row>
    <row r="15908" spans="1:4">
      <c r="A15908" s="204"/>
      <c r="B15908" s="205"/>
      <c r="C15908" s="206"/>
      <c r="D15908" s="207"/>
    </row>
    <row r="15909" spans="1:4">
      <c r="A15909" s="204"/>
      <c r="B15909" s="205"/>
      <c r="C15909" s="206"/>
      <c r="D15909" s="208"/>
    </row>
    <row r="15910" spans="1:4">
      <c r="A15910" s="204"/>
      <c r="B15910" s="205"/>
      <c r="C15910" s="206"/>
      <c r="D15910" s="208"/>
    </row>
    <row r="15911" spans="1:4">
      <c r="A15911" s="204"/>
      <c r="B15911" s="205"/>
      <c r="C15911" s="206"/>
      <c r="D15911" s="208"/>
    </row>
    <row r="15912" spans="1:4">
      <c r="A15912" s="204"/>
      <c r="B15912" s="205"/>
      <c r="C15912" s="206"/>
      <c r="D15912" s="208"/>
    </row>
    <row r="15913" spans="1:4">
      <c r="A15913" s="204"/>
      <c r="B15913" s="205"/>
      <c r="C15913" s="206"/>
      <c r="D15913" s="208"/>
    </row>
    <row r="15914" spans="1:4">
      <c r="A15914" s="204"/>
      <c r="B15914" s="205"/>
      <c r="C15914" s="206"/>
      <c r="D15914" s="208"/>
    </row>
    <row r="15915" spans="1:4">
      <c r="A15915" s="204"/>
      <c r="B15915" s="205"/>
      <c r="C15915" s="206"/>
      <c r="D15915" s="208"/>
    </row>
    <row r="15916" spans="1:4">
      <c r="A15916" s="204"/>
      <c r="B15916" s="205"/>
      <c r="C15916" s="206"/>
      <c r="D15916" s="208"/>
    </row>
    <row r="15917" spans="1:4">
      <c r="A15917" s="204"/>
      <c r="B15917" s="205"/>
      <c r="C15917" s="206"/>
      <c r="D15917" s="208"/>
    </row>
    <row r="15918" spans="1:4">
      <c r="A15918" s="204"/>
      <c r="B15918" s="205"/>
      <c r="C15918" s="206"/>
      <c r="D15918" s="208"/>
    </row>
    <row r="15919" spans="1:4">
      <c r="A15919" s="204"/>
      <c r="B15919" s="205"/>
      <c r="C15919" s="206"/>
      <c r="D15919" s="208"/>
    </row>
    <row r="15920" spans="1:4">
      <c r="A15920" s="204"/>
      <c r="B15920" s="205"/>
      <c r="C15920" s="206"/>
      <c r="D15920" s="207"/>
    </row>
    <row r="15921" spans="1:4">
      <c r="A15921" s="204"/>
      <c r="B15921" s="205"/>
      <c r="C15921" s="206"/>
      <c r="D15921" s="207"/>
    </row>
    <row r="15922" spans="1:4">
      <c r="A15922" s="204"/>
      <c r="B15922" s="205"/>
      <c r="C15922" s="206"/>
      <c r="D15922" s="207"/>
    </row>
    <row r="15923" spans="1:4">
      <c r="A15923" s="204"/>
      <c r="B15923" s="205"/>
      <c r="C15923" s="206"/>
      <c r="D15923" s="208"/>
    </row>
    <row r="15924" spans="1:4">
      <c r="A15924" s="204"/>
      <c r="B15924" s="205"/>
      <c r="C15924" s="206"/>
      <c r="D15924" s="208"/>
    </row>
    <row r="15925" spans="1:4">
      <c r="A15925" s="204"/>
      <c r="B15925" s="205"/>
      <c r="C15925" s="206"/>
      <c r="D15925" s="208"/>
    </row>
    <row r="15926" spans="1:4">
      <c r="A15926" s="204"/>
      <c r="B15926" s="205"/>
      <c r="C15926" s="206"/>
      <c r="D15926" s="208"/>
    </row>
    <row r="15927" spans="1:4">
      <c r="A15927" s="204"/>
      <c r="B15927" s="205"/>
      <c r="C15927" s="206"/>
      <c r="D15927" s="208"/>
    </row>
    <row r="15928" spans="1:4">
      <c r="A15928" s="204"/>
      <c r="B15928" s="205"/>
      <c r="C15928" s="206"/>
      <c r="D15928" s="208"/>
    </row>
    <row r="15929" spans="1:4">
      <c r="A15929" s="204"/>
      <c r="B15929" s="205"/>
      <c r="C15929" s="206"/>
      <c r="D15929" s="208"/>
    </row>
    <row r="15930" spans="1:4">
      <c r="A15930" s="204"/>
      <c r="B15930" s="205"/>
      <c r="C15930" s="206"/>
      <c r="D15930" s="208"/>
    </row>
    <row r="15931" spans="1:4">
      <c r="A15931" s="204"/>
      <c r="B15931" s="205"/>
      <c r="C15931" s="206"/>
      <c r="D15931" s="208"/>
    </row>
    <row r="15932" spans="1:4">
      <c r="A15932" s="204"/>
      <c r="B15932" s="205"/>
      <c r="C15932" s="206"/>
      <c r="D15932" s="208"/>
    </row>
    <row r="15933" spans="1:4">
      <c r="A15933" s="204"/>
      <c r="B15933" s="205"/>
      <c r="C15933" s="206"/>
      <c r="D15933" s="207"/>
    </row>
    <row r="15934" spans="1:4">
      <c r="A15934" s="204"/>
      <c r="B15934" s="205"/>
      <c r="C15934" s="206"/>
      <c r="D15934" s="207"/>
    </row>
    <row r="15935" spans="1:4">
      <c r="A15935" s="204"/>
      <c r="B15935" s="205"/>
      <c r="C15935" s="206"/>
      <c r="D15935" s="208"/>
    </row>
    <row r="15936" spans="1:4">
      <c r="A15936" s="204"/>
      <c r="B15936" s="205"/>
      <c r="C15936" s="206"/>
      <c r="D15936" s="208"/>
    </row>
    <row r="15937" spans="1:4">
      <c r="A15937" s="204"/>
      <c r="B15937" s="205"/>
      <c r="C15937" s="206"/>
      <c r="D15937" s="208"/>
    </row>
    <row r="15938" spans="1:4">
      <c r="A15938" s="204"/>
      <c r="B15938" s="205"/>
      <c r="C15938" s="206"/>
      <c r="D15938" s="208"/>
    </row>
    <row r="15939" spans="1:4">
      <c r="A15939" s="204"/>
      <c r="B15939" s="205"/>
      <c r="C15939" s="206"/>
      <c r="D15939" s="208"/>
    </row>
    <row r="15940" spans="1:4">
      <c r="A15940" s="204"/>
      <c r="B15940" s="205"/>
      <c r="C15940" s="206"/>
      <c r="D15940" s="208"/>
    </row>
    <row r="15941" spans="1:4">
      <c r="A15941" s="204"/>
      <c r="B15941" s="205"/>
      <c r="C15941" s="206"/>
      <c r="D15941" s="208"/>
    </row>
    <row r="15942" spans="1:4">
      <c r="A15942" s="204"/>
      <c r="B15942" s="205"/>
      <c r="C15942" s="206"/>
      <c r="D15942" s="208"/>
    </row>
    <row r="15943" spans="1:4">
      <c r="A15943" s="204"/>
      <c r="B15943" s="205"/>
      <c r="C15943" s="206"/>
      <c r="D15943" s="208"/>
    </row>
    <row r="15944" spans="1:4">
      <c r="A15944" s="204"/>
      <c r="B15944" s="205"/>
      <c r="C15944" s="206"/>
      <c r="D15944" s="208"/>
    </row>
    <row r="15945" spans="1:4">
      <c r="A15945" s="204"/>
      <c r="B15945" s="205"/>
      <c r="C15945" s="206"/>
      <c r="D15945" s="208"/>
    </row>
    <row r="15946" spans="1:4">
      <c r="A15946" s="204"/>
      <c r="B15946" s="205"/>
      <c r="C15946" s="206"/>
      <c r="D15946" s="208"/>
    </row>
    <row r="15947" spans="1:4">
      <c r="A15947" s="204"/>
      <c r="B15947" s="205"/>
      <c r="C15947" s="206"/>
      <c r="D15947" s="208"/>
    </row>
    <row r="15948" spans="1:4">
      <c r="A15948" s="204"/>
      <c r="B15948" s="205"/>
      <c r="C15948" s="206"/>
      <c r="D15948" s="208"/>
    </row>
    <row r="15949" spans="1:4">
      <c r="A15949" s="204"/>
      <c r="B15949" s="205"/>
      <c r="C15949" s="206"/>
      <c r="D15949" s="207"/>
    </row>
    <row r="15950" spans="1:4">
      <c r="A15950" s="204"/>
      <c r="B15950" s="205"/>
      <c r="C15950" s="206"/>
      <c r="D15950" s="207"/>
    </row>
    <row r="15951" spans="1:4">
      <c r="A15951" s="204"/>
      <c r="B15951" s="205"/>
      <c r="C15951" s="206"/>
      <c r="D15951" s="207"/>
    </row>
    <row r="15952" spans="1:4">
      <c r="A15952" s="204"/>
      <c r="B15952" s="205"/>
      <c r="C15952" s="206"/>
      <c r="D15952" s="207"/>
    </row>
    <row r="15953" spans="1:4">
      <c r="A15953" s="204"/>
      <c r="B15953" s="205"/>
      <c r="C15953" s="206"/>
      <c r="D15953" s="207"/>
    </row>
    <row r="15954" spans="1:4">
      <c r="A15954" s="204"/>
      <c r="B15954" s="205"/>
      <c r="C15954" s="206"/>
      <c r="D15954" s="207"/>
    </row>
    <row r="15955" spans="1:4">
      <c r="A15955" s="204"/>
      <c r="B15955" s="205"/>
      <c r="C15955" s="206"/>
      <c r="D15955" s="207"/>
    </row>
    <row r="15956" spans="1:4">
      <c r="A15956" s="204"/>
      <c r="B15956" s="205"/>
      <c r="C15956" s="206"/>
      <c r="D15956" s="207"/>
    </row>
    <row r="15957" spans="1:4">
      <c r="A15957" s="204"/>
      <c r="B15957" s="205"/>
      <c r="C15957" s="206"/>
      <c r="D15957" s="207"/>
    </row>
    <row r="15958" spans="1:4">
      <c r="A15958" s="204"/>
      <c r="B15958" s="205"/>
      <c r="C15958" s="206"/>
      <c r="D15958" s="207"/>
    </row>
    <row r="15959" spans="1:4">
      <c r="A15959" s="204"/>
      <c r="B15959" s="205"/>
      <c r="C15959" s="206"/>
      <c r="D15959" s="208"/>
    </row>
    <row r="15960" spans="1:4">
      <c r="A15960" s="204"/>
      <c r="B15960" s="205"/>
      <c r="C15960" s="206"/>
      <c r="D15960" s="208"/>
    </row>
    <row r="15961" spans="1:4">
      <c r="A15961" s="204"/>
      <c r="B15961" s="205"/>
      <c r="C15961" s="206"/>
      <c r="D15961" s="207"/>
    </row>
    <row r="15962" spans="1:4">
      <c r="A15962" s="204"/>
      <c r="B15962" s="205"/>
      <c r="C15962" s="206"/>
      <c r="D15962" s="208"/>
    </row>
    <row r="15963" spans="1:4">
      <c r="A15963" s="204"/>
      <c r="B15963" s="205"/>
      <c r="C15963" s="206"/>
      <c r="D15963" s="208"/>
    </row>
    <row r="15964" spans="1:4">
      <c r="A15964" s="204"/>
      <c r="B15964" s="205"/>
      <c r="C15964" s="206"/>
      <c r="D15964" s="207"/>
    </row>
    <row r="15965" spans="1:4">
      <c r="A15965" s="204"/>
      <c r="B15965" s="205"/>
      <c r="C15965" s="206"/>
      <c r="D15965" s="207"/>
    </row>
    <row r="15966" spans="1:4">
      <c r="A15966" s="204"/>
      <c r="B15966" s="205"/>
      <c r="C15966" s="206"/>
      <c r="D15966" s="208"/>
    </row>
    <row r="15967" spans="1:4">
      <c r="A15967" s="204"/>
      <c r="B15967" s="205"/>
      <c r="C15967" s="206"/>
      <c r="D15967" s="208"/>
    </row>
    <row r="15968" spans="1:4">
      <c r="A15968" s="204"/>
      <c r="B15968" s="205"/>
      <c r="C15968" s="206"/>
      <c r="D15968" s="208"/>
    </row>
    <row r="15969" spans="1:4">
      <c r="A15969" s="204"/>
      <c r="B15969" s="205"/>
      <c r="C15969" s="206"/>
      <c r="D15969" s="208"/>
    </row>
    <row r="15970" spans="1:4">
      <c r="A15970" s="204"/>
      <c r="B15970" s="205"/>
      <c r="C15970" s="206"/>
      <c r="D15970" s="208"/>
    </row>
    <row r="15971" spans="1:4">
      <c r="A15971" s="204"/>
      <c r="B15971" s="205"/>
      <c r="C15971" s="206"/>
      <c r="D15971" s="208"/>
    </row>
    <row r="15972" spans="1:4">
      <c r="A15972" s="204"/>
      <c r="B15972" s="205"/>
      <c r="C15972" s="206"/>
      <c r="D15972" s="208"/>
    </row>
    <row r="15973" spans="1:4">
      <c r="A15973" s="204"/>
      <c r="B15973" s="205"/>
      <c r="C15973" s="206"/>
      <c r="D15973" s="208"/>
    </row>
    <row r="15974" spans="1:4">
      <c r="A15974" s="204"/>
      <c r="B15974" s="205"/>
      <c r="C15974" s="206"/>
      <c r="D15974" s="208"/>
    </row>
    <row r="15975" spans="1:4">
      <c r="A15975" s="204"/>
      <c r="B15975" s="205"/>
      <c r="C15975" s="206"/>
      <c r="D15975" s="208"/>
    </row>
    <row r="15976" spans="1:4">
      <c r="A15976" s="204"/>
      <c r="B15976" s="205"/>
      <c r="C15976" s="206"/>
      <c r="D15976" s="208"/>
    </row>
    <row r="15977" spans="1:4">
      <c r="A15977" s="204"/>
      <c r="B15977" s="205"/>
      <c r="C15977" s="206"/>
      <c r="D15977" s="208"/>
    </row>
    <row r="15978" spans="1:4">
      <c r="A15978" s="204"/>
      <c r="B15978" s="205"/>
      <c r="C15978" s="206"/>
      <c r="D15978" s="208"/>
    </row>
    <row r="15979" spans="1:4">
      <c r="A15979" s="204"/>
      <c r="B15979" s="205"/>
      <c r="C15979" s="206"/>
      <c r="D15979" s="208"/>
    </row>
    <row r="15980" spans="1:4">
      <c r="A15980" s="204"/>
      <c r="B15980" s="205"/>
      <c r="C15980" s="206"/>
      <c r="D15980" s="208"/>
    </row>
    <row r="15981" spans="1:4">
      <c r="A15981" s="204"/>
      <c r="B15981" s="205"/>
      <c r="C15981" s="206"/>
      <c r="D15981" s="208"/>
    </row>
    <row r="15982" spans="1:4">
      <c r="A15982" s="204"/>
      <c r="B15982" s="205"/>
      <c r="C15982" s="206"/>
      <c r="D15982" s="208"/>
    </row>
    <row r="15983" spans="1:4">
      <c r="A15983" s="204"/>
      <c r="B15983" s="205"/>
      <c r="C15983" s="206"/>
      <c r="D15983" s="208"/>
    </row>
    <row r="15984" spans="1:4">
      <c r="A15984" s="204"/>
      <c r="B15984" s="205"/>
      <c r="C15984" s="206"/>
      <c r="D15984" s="208"/>
    </row>
    <row r="15985" spans="1:4">
      <c r="A15985" s="204"/>
      <c r="B15985" s="205"/>
      <c r="C15985" s="206"/>
      <c r="D15985" s="208"/>
    </row>
    <row r="15986" spans="1:4">
      <c r="A15986" s="204"/>
      <c r="B15986" s="205"/>
      <c r="C15986" s="206"/>
      <c r="D15986" s="208"/>
    </row>
    <row r="15987" spans="1:4">
      <c r="A15987" s="204"/>
      <c r="B15987" s="205"/>
      <c r="C15987" s="206"/>
      <c r="D15987" s="208"/>
    </row>
    <row r="15988" spans="1:4">
      <c r="A15988" s="204"/>
      <c r="B15988" s="205"/>
      <c r="C15988" s="206"/>
      <c r="D15988" s="208"/>
    </row>
    <row r="15989" spans="1:4">
      <c r="A15989" s="204"/>
      <c r="B15989" s="205"/>
      <c r="C15989" s="206"/>
      <c r="D15989" s="208"/>
    </row>
    <row r="15990" spans="1:4">
      <c r="A15990" s="204"/>
      <c r="B15990" s="205"/>
      <c r="C15990" s="206"/>
      <c r="D15990" s="208"/>
    </row>
    <row r="15991" spans="1:4">
      <c r="A15991" s="204"/>
      <c r="B15991" s="205"/>
      <c r="C15991" s="206"/>
      <c r="D15991" s="208"/>
    </row>
    <row r="15992" spans="1:4">
      <c r="A15992" s="204"/>
      <c r="B15992" s="205"/>
      <c r="C15992" s="206"/>
      <c r="D15992" s="208"/>
    </row>
    <row r="15993" spans="1:4">
      <c r="A15993" s="204"/>
      <c r="B15993" s="205"/>
      <c r="C15993" s="206"/>
      <c r="D15993" s="208"/>
    </row>
    <row r="15994" spans="1:4">
      <c r="A15994" s="204"/>
      <c r="B15994" s="205"/>
      <c r="C15994" s="206"/>
      <c r="D15994" s="208"/>
    </row>
    <row r="15995" spans="1:4">
      <c r="A15995" s="204"/>
      <c r="B15995" s="205"/>
      <c r="C15995" s="206"/>
      <c r="D15995" s="208"/>
    </row>
    <row r="15996" spans="1:4">
      <c r="A15996" s="204"/>
      <c r="B15996" s="205"/>
      <c r="C15996" s="206"/>
      <c r="D15996" s="208"/>
    </row>
    <row r="15997" spans="1:4">
      <c r="A15997" s="204"/>
      <c r="B15997" s="205"/>
      <c r="C15997" s="206"/>
      <c r="D15997" s="208"/>
    </row>
    <row r="15998" spans="1:4">
      <c r="A15998" s="204"/>
      <c r="B15998" s="205"/>
      <c r="C15998" s="206"/>
      <c r="D15998" s="208"/>
    </row>
    <row r="15999" spans="1:4">
      <c r="A15999" s="204"/>
      <c r="B15999" s="205"/>
      <c r="C15999" s="206"/>
      <c r="D15999" s="208"/>
    </row>
    <row r="16000" spans="1:4">
      <c r="A16000" s="204"/>
      <c r="B16000" s="205"/>
      <c r="C16000" s="206"/>
      <c r="D16000" s="208"/>
    </row>
    <row r="16001" spans="1:4">
      <c r="A16001" s="204"/>
      <c r="B16001" s="205"/>
      <c r="C16001" s="206"/>
      <c r="D16001" s="208"/>
    </row>
    <row r="16002" spans="1:4">
      <c r="A16002" s="204"/>
      <c r="B16002" s="205"/>
      <c r="C16002" s="206"/>
      <c r="D16002" s="208"/>
    </row>
    <row r="16003" spans="1:4">
      <c r="A16003" s="204"/>
      <c r="B16003" s="205"/>
      <c r="C16003" s="206"/>
      <c r="D16003" s="208"/>
    </row>
    <row r="16004" spans="1:4">
      <c r="A16004" s="204"/>
      <c r="B16004" s="205"/>
      <c r="C16004" s="206"/>
      <c r="D16004" s="208"/>
    </row>
    <row r="16005" spans="1:4">
      <c r="A16005" s="204"/>
      <c r="B16005" s="205"/>
      <c r="C16005" s="206"/>
      <c r="D16005" s="207"/>
    </row>
    <row r="16006" spans="1:4">
      <c r="A16006" s="204"/>
      <c r="B16006" s="205"/>
      <c r="C16006" s="206"/>
      <c r="D16006" s="207"/>
    </row>
    <row r="16007" spans="1:4">
      <c r="A16007" s="204"/>
      <c r="B16007" s="205"/>
      <c r="C16007" s="206"/>
      <c r="D16007" s="207"/>
    </row>
    <row r="16008" spans="1:4">
      <c r="A16008" s="204"/>
      <c r="B16008" s="205"/>
      <c r="C16008" s="206"/>
      <c r="D16008" s="208"/>
    </row>
    <row r="16009" spans="1:4">
      <c r="A16009" s="204"/>
      <c r="B16009" s="205"/>
      <c r="C16009" s="206"/>
      <c r="D16009" s="208"/>
    </row>
    <row r="16010" spans="1:4">
      <c r="A16010" s="204"/>
      <c r="B16010" s="205"/>
      <c r="C16010" s="206"/>
      <c r="D16010" s="208"/>
    </row>
    <row r="16011" spans="1:4">
      <c r="A16011" s="204"/>
      <c r="B16011" s="205"/>
      <c r="C16011" s="206"/>
      <c r="D16011" s="208"/>
    </row>
    <row r="16012" spans="1:4">
      <c r="A16012" s="204"/>
      <c r="B16012" s="205"/>
      <c r="C16012" s="206"/>
      <c r="D16012" s="208"/>
    </row>
    <row r="16013" spans="1:4">
      <c r="A16013" s="204"/>
      <c r="B16013" s="205"/>
      <c r="C16013" s="206"/>
      <c r="D16013" s="208"/>
    </row>
    <row r="16014" spans="1:4">
      <c r="A16014" s="204"/>
      <c r="B16014" s="205"/>
      <c r="C16014" s="206"/>
      <c r="D16014" s="207"/>
    </row>
    <row r="16015" spans="1:4">
      <c r="A16015" s="204"/>
      <c r="B16015" s="205"/>
      <c r="C16015" s="206"/>
      <c r="D16015" s="208"/>
    </row>
    <row r="16016" spans="1:4">
      <c r="A16016" s="204"/>
      <c r="B16016" s="205"/>
      <c r="C16016" s="206"/>
      <c r="D16016" s="207"/>
    </row>
    <row r="16017" spans="1:4">
      <c r="A16017" s="204"/>
      <c r="B16017" s="205"/>
      <c r="C16017" s="206"/>
      <c r="D16017" s="208"/>
    </row>
    <row r="16018" spans="1:4">
      <c r="A16018" s="204"/>
      <c r="B16018" s="205"/>
      <c r="C16018" s="206"/>
      <c r="D16018" s="207"/>
    </row>
    <row r="16019" spans="1:4">
      <c r="A16019" s="204"/>
      <c r="B16019" s="205"/>
      <c r="C16019" s="206"/>
      <c r="D16019" s="208"/>
    </row>
    <row r="16020" spans="1:4">
      <c r="A16020" s="204"/>
      <c r="B16020" s="205"/>
      <c r="C16020" s="206"/>
      <c r="D16020" s="208"/>
    </row>
    <row r="16021" spans="1:4">
      <c r="A16021" s="204"/>
      <c r="B16021" s="205"/>
      <c r="C16021" s="206"/>
      <c r="D16021" s="208"/>
    </row>
    <row r="16022" spans="1:4">
      <c r="A16022" s="204"/>
      <c r="B16022" s="205"/>
      <c r="C16022" s="206"/>
      <c r="D16022" s="208"/>
    </row>
    <row r="16023" spans="1:4">
      <c r="A16023" s="204"/>
      <c r="B16023" s="205"/>
      <c r="C16023" s="206"/>
      <c r="D16023" s="208"/>
    </row>
    <row r="16024" spans="1:4">
      <c r="A16024" s="204"/>
      <c r="B16024" s="205"/>
      <c r="C16024" s="206"/>
      <c r="D16024" s="208"/>
    </row>
    <row r="16025" spans="1:4">
      <c r="A16025" s="204"/>
      <c r="B16025" s="205"/>
      <c r="C16025" s="206"/>
      <c r="D16025" s="208"/>
    </row>
    <row r="16026" spans="1:4">
      <c r="A16026" s="204"/>
      <c r="B16026" s="205"/>
      <c r="C16026" s="206"/>
      <c r="D16026" s="208"/>
    </row>
    <row r="16027" spans="1:4">
      <c r="A16027" s="204"/>
      <c r="B16027" s="205"/>
      <c r="C16027" s="206"/>
      <c r="D16027" s="208"/>
    </row>
    <row r="16028" spans="1:4">
      <c r="A16028" s="204"/>
      <c r="B16028" s="205"/>
      <c r="C16028" s="206"/>
      <c r="D16028" s="208"/>
    </row>
    <row r="16029" spans="1:4">
      <c r="A16029" s="204"/>
      <c r="B16029" s="205"/>
      <c r="C16029" s="206"/>
      <c r="D16029" s="208"/>
    </row>
    <row r="16030" spans="1:4">
      <c r="A16030" s="204"/>
      <c r="B16030" s="205"/>
      <c r="C16030" s="206"/>
      <c r="D16030" s="208"/>
    </row>
    <row r="16031" spans="1:4">
      <c r="A16031" s="204"/>
      <c r="B16031" s="205"/>
      <c r="C16031" s="206"/>
      <c r="D16031" s="207"/>
    </row>
    <row r="16032" spans="1:4">
      <c r="A16032" s="204"/>
      <c r="B16032" s="205"/>
      <c r="C16032" s="206"/>
      <c r="D16032" s="207"/>
    </row>
    <row r="16033" spans="1:4">
      <c r="A16033" s="204"/>
      <c r="B16033" s="205"/>
      <c r="C16033" s="206"/>
      <c r="D16033" s="207"/>
    </row>
    <row r="16034" spans="1:4">
      <c r="A16034" s="204"/>
      <c r="B16034" s="205"/>
      <c r="C16034" s="206"/>
      <c r="D16034" s="208"/>
    </row>
    <row r="16035" spans="1:4">
      <c r="A16035" s="204"/>
      <c r="B16035" s="205"/>
      <c r="C16035" s="206"/>
      <c r="D16035" s="208"/>
    </row>
    <row r="16036" spans="1:4">
      <c r="A16036" s="204"/>
      <c r="B16036" s="205"/>
      <c r="C16036" s="206"/>
      <c r="D16036" s="207"/>
    </row>
    <row r="16037" spans="1:4">
      <c r="A16037" s="204"/>
      <c r="B16037" s="205"/>
      <c r="C16037" s="206"/>
      <c r="D16037" s="208"/>
    </row>
    <row r="16038" spans="1:4">
      <c r="A16038" s="204"/>
      <c r="B16038" s="205"/>
      <c r="C16038" s="206"/>
      <c r="D16038" s="208"/>
    </row>
    <row r="16039" spans="1:4">
      <c r="A16039" s="204"/>
      <c r="B16039" s="205"/>
      <c r="C16039" s="206"/>
      <c r="D16039" s="208"/>
    </row>
    <row r="16040" spans="1:4">
      <c r="A16040" s="204"/>
      <c r="B16040" s="205"/>
      <c r="C16040" s="206"/>
      <c r="D16040" s="208"/>
    </row>
    <row r="16041" spans="1:4">
      <c r="A16041" s="204"/>
      <c r="B16041" s="205"/>
      <c r="C16041" s="206"/>
      <c r="D16041" s="208"/>
    </row>
    <row r="16042" spans="1:4">
      <c r="A16042" s="204"/>
      <c r="B16042" s="205"/>
      <c r="C16042" s="206"/>
      <c r="D16042" s="208"/>
    </row>
    <row r="16043" spans="1:4">
      <c r="A16043" s="204"/>
      <c r="B16043" s="205"/>
      <c r="C16043" s="206"/>
      <c r="D16043" s="207"/>
    </row>
    <row r="16044" spans="1:4">
      <c r="A16044" s="204"/>
      <c r="B16044" s="205"/>
      <c r="C16044" s="206"/>
      <c r="D16044" s="208"/>
    </row>
    <row r="16045" spans="1:4">
      <c r="A16045" s="204"/>
      <c r="B16045" s="205"/>
      <c r="C16045" s="206"/>
      <c r="D16045" s="207"/>
    </row>
    <row r="16046" spans="1:4">
      <c r="A16046" s="204"/>
      <c r="B16046" s="205"/>
      <c r="C16046" s="206"/>
      <c r="D16046" s="208"/>
    </row>
    <row r="16047" spans="1:4">
      <c r="A16047" s="204"/>
      <c r="B16047" s="205"/>
      <c r="C16047" s="206"/>
      <c r="D16047" s="208"/>
    </row>
    <row r="16048" spans="1:4">
      <c r="A16048" s="204"/>
      <c r="B16048" s="205"/>
      <c r="C16048" s="206"/>
      <c r="D16048" s="208"/>
    </row>
    <row r="16049" spans="1:4">
      <c r="A16049" s="204"/>
      <c r="B16049" s="205"/>
      <c r="C16049" s="206"/>
      <c r="D16049" s="208"/>
    </row>
    <row r="16050" spans="1:4">
      <c r="A16050" s="204"/>
      <c r="B16050" s="205"/>
      <c r="C16050" s="206"/>
      <c r="D16050" s="208"/>
    </row>
    <row r="16051" spans="1:4">
      <c r="A16051" s="204"/>
      <c r="B16051" s="205"/>
      <c r="C16051" s="206"/>
      <c r="D16051" s="208"/>
    </row>
    <row r="16052" spans="1:4">
      <c r="A16052" s="204"/>
      <c r="B16052" s="205"/>
      <c r="C16052" s="206"/>
      <c r="D16052" s="208"/>
    </row>
    <row r="16053" spans="1:4">
      <c r="A16053" s="204"/>
      <c r="B16053" s="205"/>
      <c r="C16053" s="206"/>
      <c r="D16053" s="208"/>
    </row>
    <row r="16054" spans="1:4">
      <c r="A16054" s="204"/>
      <c r="B16054" s="205"/>
      <c r="C16054" s="206"/>
      <c r="D16054" s="208"/>
    </row>
    <row r="16055" spans="1:4">
      <c r="A16055" s="204"/>
      <c r="B16055" s="205"/>
      <c r="C16055" s="206"/>
      <c r="D16055" s="208"/>
    </row>
    <row r="16056" spans="1:4">
      <c r="A16056" s="204"/>
      <c r="B16056" s="205"/>
      <c r="C16056" s="206"/>
      <c r="D16056" s="208"/>
    </row>
    <row r="16057" spans="1:4">
      <c r="A16057" s="204"/>
      <c r="B16057" s="205"/>
      <c r="C16057" s="206"/>
      <c r="D16057" s="208"/>
    </row>
    <row r="16058" spans="1:4">
      <c r="A16058" s="204"/>
      <c r="B16058" s="205"/>
      <c r="C16058" s="206"/>
      <c r="D16058" s="208"/>
    </row>
    <row r="16059" spans="1:4">
      <c r="A16059" s="204"/>
      <c r="B16059" s="205"/>
      <c r="C16059" s="206"/>
      <c r="D16059" s="208"/>
    </row>
    <row r="16060" spans="1:4">
      <c r="A16060" s="204"/>
      <c r="B16060" s="205"/>
      <c r="C16060" s="206"/>
      <c r="D16060" s="208"/>
    </row>
    <row r="16061" spans="1:4">
      <c r="A16061" s="204"/>
      <c r="B16061" s="205"/>
      <c r="C16061" s="206"/>
      <c r="D16061" s="208"/>
    </row>
    <row r="16062" spans="1:4">
      <c r="A16062" s="204"/>
      <c r="B16062" s="205"/>
      <c r="C16062" s="206"/>
      <c r="D16062" s="208"/>
    </row>
    <row r="16063" spans="1:4">
      <c r="A16063" s="204"/>
      <c r="B16063" s="205"/>
      <c r="C16063" s="206"/>
      <c r="D16063" s="208"/>
    </row>
    <row r="16064" spans="1:4">
      <c r="A16064" s="204"/>
      <c r="B16064" s="205"/>
      <c r="C16064" s="206"/>
      <c r="D16064" s="208"/>
    </row>
    <row r="16065" spans="1:4">
      <c r="A16065" s="204"/>
      <c r="B16065" s="205"/>
      <c r="C16065" s="206"/>
      <c r="D16065" s="208"/>
    </row>
    <row r="16066" spans="1:4">
      <c r="A16066" s="204"/>
      <c r="B16066" s="205"/>
      <c r="C16066" s="206"/>
      <c r="D16066" s="208"/>
    </row>
    <row r="16067" spans="1:4">
      <c r="A16067" s="204"/>
      <c r="B16067" s="205"/>
      <c r="C16067" s="206"/>
      <c r="D16067" s="208"/>
    </row>
    <row r="16068" spans="1:4">
      <c r="A16068" s="204"/>
      <c r="B16068" s="205"/>
      <c r="C16068" s="206"/>
      <c r="D16068" s="207"/>
    </row>
    <row r="16069" spans="1:4">
      <c r="A16069" s="204"/>
      <c r="B16069" s="205"/>
      <c r="C16069" s="206"/>
      <c r="D16069" s="207"/>
    </row>
    <row r="16070" spans="1:4">
      <c r="A16070" s="204"/>
      <c r="B16070" s="205"/>
      <c r="C16070" s="206"/>
      <c r="D16070" s="207"/>
    </row>
    <row r="16071" spans="1:4">
      <c r="A16071" s="204"/>
      <c r="B16071" s="205"/>
      <c r="C16071" s="206"/>
      <c r="D16071" s="208"/>
    </row>
    <row r="16072" spans="1:4">
      <c r="A16072" s="204"/>
      <c r="B16072" s="205"/>
      <c r="C16072" s="206"/>
      <c r="D16072" s="207"/>
    </row>
    <row r="16073" spans="1:4">
      <c r="A16073" s="204"/>
      <c r="B16073" s="205"/>
      <c r="C16073" s="206"/>
      <c r="D16073" s="207"/>
    </row>
    <row r="16074" spans="1:4">
      <c r="A16074" s="204"/>
      <c r="B16074" s="205"/>
      <c r="C16074" s="206"/>
      <c r="D16074" s="208"/>
    </row>
    <row r="16075" spans="1:4">
      <c r="A16075" s="204"/>
      <c r="B16075" s="205"/>
      <c r="C16075" s="206"/>
      <c r="D16075" s="208"/>
    </row>
    <row r="16076" spans="1:4">
      <c r="A16076" s="204"/>
      <c r="B16076" s="205"/>
      <c r="C16076" s="206"/>
      <c r="D16076" s="208"/>
    </row>
    <row r="16077" spans="1:4">
      <c r="A16077" s="204"/>
      <c r="B16077" s="205"/>
      <c r="C16077" s="206"/>
      <c r="D16077" s="208"/>
    </row>
    <row r="16078" spans="1:4">
      <c r="A16078" s="204"/>
      <c r="B16078" s="205"/>
      <c r="C16078" s="206"/>
      <c r="D16078" s="208"/>
    </row>
    <row r="16079" spans="1:4">
      <c r="A16079" s="204"/>
      <c r="B16079" s="205"/>
      <c r="C16079" s="206"/>
      <c r="D16079" s="208"/>
    </row>
    <row r="16080" spans="1:4">
      <c r="A16080" s="204"/>
      <c r="B16080" s="205"/>
      <c r="C16080" s="206"/>
      <c r="D16080" s="208"/>
    </row>
    <row r="16081" spans="1:4">
      <c r="A16081" s="204"/>
      <c r="B16081" s="205"/>
      <c r="C16081" s="206"/>
      <c r="D16081" s="208"/>
    </row>
    <row r="16082" spans="1:4">
      <c r="A16082" s="204"/>
      <c r="B16082" s="205"/>
      <c r="C16082" s="206"/>
      <c r="D16082" s="208"/>
    </row>
    <row r="16083" spans="1:4">
      <c r="A16083" s="204"/>
      <c r="B16083" s="205"/>
      <c r="C16083" s="206"/>
      <c r="D16083" s="208"/>
    </row>
    <row r="16084" spans="1:4">
      <c r="A16084" s="204"/>
      <c r="B16084" s="205"/>
      <c r="C16084" s="206"/>
      <c r="D16084" s="208"/>
    </row>
    <row r="16085" spans="1:4">
      <c r="A16085" s="204"/>
      <c r="B16085" s="205"/>
      <c r="C16085" s="206"/>
      <c r="D16085" s="208"/>
    </row>
    <row r="16086" spans="1:4">
      <c r="A16086" s="204"/>
      <c r="B16086" s="205"/>
      <c r="C16086" s="206"/>
      <c r="D16086" s="208"/>
    </row>
    <row r="16087" spans="1:4">
      <c r="A16087" s="204"/>
      <c r="B16087" s="205"/>
      <c r="C16087" s="206"/>
      <c r="D16087" s="207"/>
    </row>
    <row r="16088" spans="1:4">
      <c r="A16088" s="204"/>
      <c r="B16088" s="205"/>
      <c r="C16088" s="206"/>
      <c r="D16088" s="208"/>
    </row>
    <row r="16089" spans="1:4">
      <c r="A16089" s="204"/>
      <c r="B16089" s="205"/>
      <c r="C16089" s="206"/>
      <c r="D16089" s="208"/>
    </row>
    <row r="16090" spans="1:4">
      <c r="A16090" s="204"/>
      <c r="B16090" s="205"/>
      <c r="C16090" s="206"/>
      <c r="D16090" s="208"/>
    </row>
    <row r="16091" spans="1:4">
      <c r="A16091" s="204"/>
      <c r="B16091" s="205"/>
      <c r="C16091" s="206"/>
      <c r="D16091" s="208"/>
    </row>
    <row r="16092" spans="1:4">
      <c r="A16092" s="204"/>
      <c r="B16092" s="205"/>
      <c r="C16092" s="206"/>
      <c r="D16092" s="208"/>
    </row>
    <row r="16093" spans="1:4">
      <c r="A16093" s="204"/>
      <c r="B16093" s="205"/>
      <c r="C16093" s="206"/>
      <c r="D16093" s="208"/>
    </row>
    <row r="16094" spans="1:4">
      <c r="A16094" s="204"/>
      <c r="B16094" s="205"/>
      <c r="C16094" s="206"/>
      <c r="D16094" s="208"/>
    </row>
    <row r="16095" spans="1:4">
      <c r="A16095" s="204"/>
      <c r="B16095" s="205"/>
      <c r="C16095" s="206"/>
      <c r="D16095" s="208"/>
    </row>
    <row r="16096" spans="1:4">
      <c r="A16096" s="204"/>
      <c r="B16096" s="205"/>
      <c r="C16096" s="206"/>
      <c r="D16096" s="208"/>
    </row>
    <row r="16097" spans="1:4">
      <c r="A16097" s="204"/>
      <c r="B16097" s="205"/>
      <c r="C16097" s="206"/>
      <c r="D16097" s="208"/>
    </row>
    <row r="16098" spans="1:4">
      <c r="A16098" s="204"/>
      <c r="B16098" s="205"/>
      <c r="C16098" s="206"/>
      <c r="D16098" s="208"/>
    </row>
    <row r="16099" spans="1:4">
      <c r="A16099" s="204"/>
      <c r="B16099" s="205"/>
      <c r="C16099" s="206"/>
      <c r="D16099" s="208"/>
    </row>
    <row r="16100" spans="1:4">
      <c r="A16100" s="204"/>
      <c r="B16100" s="205"/>
      <c r="C16100" s="206"/>
      <c r="D16100" s="208"/>
    </row>
    <row r="16101" spans="1:4">
      <c r="A16101" s="204"/>
      <c r="B16101" s="205"/>
      <c r="C16101" s="206"/>
      <c r="D16101" s="207"/>
    </row>
    <row r="16102" spans="1:4">
      <c r="A16102" s="204"/>
      <c r="B16102" s="205"/>
      <c r="C16102" s="206"/>
      <c r="D16102" s="208"/>
    </row>
    <row r="16103" spans="1:4">
      <c r="A16103" s="204"/>
      <c r="B16103" s="205"/>
      <c r="C16103" s="206"/>
      <c r="D16103" s="207"/>
    </row>
    <row r="16104" spans="1:4">
      <c r="A16104" s="204"/>
      <c r="B16104" s="205"/>
      <c r="C16104" s="206"/>
      <c r="D16104" s="208"/>
    </row>
    <row r="16105" spans="1:4">
      <c r="A16105" s="204"/>
      <c r="B16105" s="205"/>
      <c r="C16105" s="206"/>
      <c r="D16105" s="208"/>
    </row>
    <row r="16106" spans="1:4">
      <c r="A16106" s="204"/>
      <c r="B16106" s="205"/>
      <c r="C16106" s="206"/>
      <c r="D16106" s="208"/>
    </row>
    <row r="16107" spans="1:4">
      <c r="A16107" s="204"/>
      <c r="B16107" s="205"/>
      <c r="C16107" s="206"/>
      <c r="D16107" s="208"/>
    </row>
    <row r="16108" spans="1:4">
      <c r="A16108" s="204"/>
      <c r="B16108" s="205"/>
      <c r="C16108" s="206"/>
      <c r="D16108" s="208"/>
    </row>
    <row r="16109" spans="1:4">
      <c r="A16109" s="204"/>
      <c r="B16109" s="205"/>
      <c r="C16109" s="206"/>
      <c r="D16109" s="208"/>
    </row>
    <row r="16110" spans="1:4">
      <c r="A16110" s="204"/>
      <c r="B16110" s="205"/>
      <c r="C16110" s="206"/>
      <c r="D16110" s="208"/>
    </row>
    <row r="16111" spans="1:4">
      <c r="A16111" s="204"/>
      <c r="B16111" s="205"/>
      <c r="C16111" s="206"/>
      <c r="D16111" s="208"/>
    </row>
    <row r="16112" spans="1:4">
      <c r="A16112" s="204"/>
      <c r="B16112" s="205"/>
      <c r="C16112" s="206"/>
      <c r="D16112" s="208"/>
    </row>
    <row r="16113" spans="1:4">
      <c r="A16113" s="204"/>
      <c r="B16113" s="205"/>
      <c r="C16113" s="206"/>
      <c r="D16113" s="208"/>
    </row>
    <row r="16114" spans="1:4">
      <c r="A16114" s="204"/>
      <c r="B16114" s="205"/>
      <c r="C16114" s="206"/>
      <c r="D16114" s="208"/>
    </row>
    <row r="16115" spans="1:4">
      <c r="A16115" s="204"/>
      <c r="B16115" s="205"/>
      <c r="C16115" s="206"/>
      <c r="D16115" s="208"/>
    </row>
    <row r="16116" spans="1:4">
      <c r="A16116" s="204"/>
      <c r="B16116" s="205"/>
      <c r="C16116" s="206"/>
      <c r="D16116" s="208"/>
    </row>
    <row r="16117" spans="1:4">
      <c r="A16117" s="204"/>
      <c r="B16117" s="205"/>
      <c r="C16117" s="206"/>
      <c r="D16117" s="208"/>
    </row>
    <row r="16118" spans="1:4">
      <c r="A16118" s="204"/>
      <c r="B16118" s="205"/>
      <c r="C16118" s="206"/>
      <c r="D16118" s="208"/>
    </row>
    <row r="16119" spans="1:4">
      <c r="A16119" s="204"/>
      <c r="B16119" s="205"/>
      <c r="C16119" s="206"/>
      <c r="D16119" s="208"/>
    </row>
    <row r="16120" spans="1:4">
      <c r="A16120" s="204"/>
      <c r="B16120" s="205"/>
      <c r="C16120" s="206"/>
      <c r="D16120" s="208"/>
    </row>
    <row r="16121" spans="1:4">
      <c r="A16121" s="204"/>
      <c r="B16121" s="205"/>
      <c r="C16121" s="206"/>
      <c r="D16121" s="208"/>
    </row>
    <row r="16122" spans="1:4">
      <c r="A16122" s="204"/>
      <c r="B16122" s="205"/>
      <c r="C16122" s="206"/>
      <c r="D16122" s="208"/>
    </row>
    <row r="16123" spans="1:4">
      <c r="A16123" s="204"/>
      <c r="B16123" s="205"/>
      <c r="C16123" s="206"/>
      <c r="D16123" s="208"/>
    </row>
    <row r="16124" spans="1:4">
      <c r="A16124" s="204"/>
      <c r="B16124" s="205"/>
      <c r="C16124" s="206"/>
      <c r="D16124" s="208"/>
    </row>
    <row r="16125" spans="1:4">
      <c r="A16125" s="204"/>
      <c r="B16125" s="205"/>
      <c r="C16125" s="206"/>
      <c r="D16125" s="208"/>
    </row>
    <row r="16126" spans="1:4">
      <c r="A16126" s="204"/>
      <c r="B16126" s="205"/>
      <c r="C16126" s="206"/>
      <c r="D16126" s="208"/>
    </row>
    <row r="16127" spans="1:4">
      <c r="A16127" s="204"/>
      <c r="B16127" s="205"/>
      <c r="C16127" s="206"/>
      <c r="D16127" s="208"/>
    </row>
    <row r="16128" spans="1:4">
      <c r="A16128" s="204"/>
      <c r="B16128" s="205"/>
      <c r="C16128" s="206"/>
      <c r="D16128" s="208"/>
    </row>
    <row r="16129" spans="1:4">
      <c r="A16129" s="204"/>
      <c r="B16129" s="205"/>
      <c r="C16129" s="206"/>
      <c r="D16129" s="208"/>
    </row>
    <row r="16130" spans="1:4">
      <c r="A16130" s="204"/>
      <c r="B16130" s="205"/>
      <c r="C16130" s="206"/>
      <c r="D16130" s="208"/>
    </row>
    <row r="16131" spans="1:4">
      <c r="A16131" s="204"/>
      <c r="B16131" s="205"/>
      <c r="C16131" s="206"/>
      <c r="D16131" s="208"/>
    </row>
    <row r="16132" spans="1:4">
      <c r="A16132" s="204"/>
      <c r="B16132" s="205"/>
      <c r="C16132" s="206"/>
      <c r="D16132" s="208"/>
    </row>
    <row r="16133" spans="1:4">
      <c r="A16133" s="204"/>
      <c r="B16133" s="205"/>
      <c r="C16133" s="206"/>
      <c r="D16133" s="208"/>
    </row>
    <row r="16134" spans="1:4">
      <c r="A16134" s="204"/>
      <c r="B16134" s="205"/>
      <c r="C16134" s="206"/>
      <c r="D16134" s="208"/>
    </row>
    <row r="16135" spans="1:4">
      <c r="A16135" s="204"/>
      <c r="B16135" s="205"/>
      <c r="C16135" s="206"/>
      <c r="D16135" s="208"/>
    </row>
    <row r="16136" spans="1:4">
      <c r="A16136" s="204"/>
      <c r="B16136" s="205"/>
      <c r="C16136" s="206"/>
      <c r="D16136" s="208"/>
    </row>
    <row r="16137" spans="1:4">
      <c r="A16137" s="204"/>
      <c r="B16137" s="205"/>
      <c r="C16137" s="206"/>
      <c r="D16137" s="208"/>
    </row>
    <row r="16138" spans="1:4">
      <c r="A16138" s="204"/>
      <c r="B16138" s="205"/>
      <c r="C16138" s="206"/>
      <c r="D16138" s="208"/>
    </row>
    <row r="16139" spans="1:4">
      <c r="A16139" s="204"/>
      <c r="B16139" s="205"/>
      <c r="C16139" s="206"/>
      <c r="D16139" s="207"/>
    </row>
    <row r="16140" spans="1:4">
      <c r="A16140" s="204"/>
      <c r="B16140" s="205"/>
      <c r="C16140" s="206"/>
      <c r="D16140" s="208"/>
    </row>
    <row r="16141" spans="1:4">
      <c r="A16141" s="204"/>
      <c r="B16141" s="205"/>
      <c r="C16141" s="206"/>
      <c r="D16141" s="208"/>
    </row>
    <row r="16142" spans="1:4">
      <c r="A16142" s="204"/>
      <c r="B16142" s="205"/>
      <c r="C16142" s="206"/>
      <c r="D16142" s="208"/>
    </row>
    <row r="16143" spans="1:4">
      <c r="A16143" s="204"/>
      <c r="B16143" s="205"/>
      <c r="C16143" s="206"/>
      <c r="D16143" s="208"/>
    </row>
    <row r="16144" spans="1:4">
      <c r="A16144" s="204"/>
      <c r="B16144" s="205"/>
      <c r="C16144" s="206"/>
      <c r="D16144" s="207"/>
    </row>
    <row r="16145" spans="1:4">
      <c r="A16145" s="204"/>
      <c r="B16145" s="205"/>
      <c r="C16145" s="206"/>
      <c r="D16145" s="207"/>
    </row>
    <row r="16146" spans="1:4">
      <c r="A16146" s="204"/>
      <c r="B16146" s="205"/>
      <c r="C16146" s="206"/>
      <c r="D16146" s="207"/>
    </row>
    <row r="16147" spans="1:4">
      <c r="A16147" s="204"/>
      <c r="B16147" s="205"/>
      <c r="C16147" s="206"/>
      <c r="D16147" s="207"/>
    </row>
    <row r="16148" spans="1:4">
      <c r="A16148" s="204"/>
      <c r="B16148" s="205"/>
      <c r="C16148" s="206"/>
      <c r="D16148" s="207"/>
    </row>
    <row r="16149" spans="1:4">
      <c r="A16149" s="204"/>
      <c r="B16149" s="205"/>
      <c r="C16149" s="206"/>
      <c r="D16149" s="207"/>
    </row>
    <row r="16150" spans="1:4">
      <c r="A16150" s="204"/>
      <c r="B16150" s="205"/>
      <c r="C16150" s="206"/>
      <c r="D16150" s="207"/>
    </row>
    <row r="16151" spans="1:4">
      <c r="A16151" s="204"/>
      <c r="B16151" s="205"/>
      <c r="C16151" s="206"/>
      <c r="D16151" s="207"/>
    </row>
    <row r="16152" spans="1:4">
      <c r="A16152" s="204"/>
      <c r="B16152" s="205"/>
      <c r="C16152" s="206"/>
      <c r="D16152" s="208"/>
    </row>
    <row r="16153" spans="1:4">
      <c r="A16153" s="204"/>
      <c r="B16153" s="205"/>
      <c r="C16153" s="206"/>
      <c r="D16153" s="208"/>
    </row>
    <row r="16154" spans="1:4">
      <c r="A16154" s="204"/>
      <c r="B16154" s="205"/>
      <c r="C16154" s="206"/>
      <c r="D16154" s="208"/>
    </row>
    <row r="16155" spans="1:4">
      <c r="A16155" s="204"/>
      <c r="B16155" s="205"/>
      <c r="C16155" s="206"/>
      <c r="D16155" s="208"/>
    </row>
    <row r="16156" spans="1:4">
      <c r="A16156" s="204"/>
      <c r="B16156" s="205"/>
      <c r="C16156" s="206"/>
      <c r="D16156" s="208"/>
    </row>
    <row r="16157" spans="1:4">
      <c r="A16157" s="204"/>
      <c r="B16157" s="205"/>
      <c r="C16157" s="206"/>
      <c r="D16157" s="208"/>
    </row>
    <row r="16158" spans="1:4">
      <c r="A16158" s="204"/>
      <c r="B16158" s="205"/>
      <c r="C16158" s="206"/>
      <c r="D16158" s="208"/>
    </row>
    <row r="16159" spans="1:4">
      <c r="A16159" s="204"/>
      <c r="B16159" s="205"/>
      <c r="C16159" s="206"/>
      <c r="D16159" s="208"/>
    </row>
    <row r="16160" spans="1:4">
      <c r="A16160" s="204"/>
      <c r="B16160" s="205"/>
      <c r="C16160" s="206"/>
      <c r="D16160" s="207"/>
    </row>
    <row r="16161" spans="1:4">
      <c r="A16161" s="204"/>
      <c r="B16161" s="205"/>
      <c r="C16161" s="206"/>
      <c r="D16161" s="208"/>
    </row>
    <row r="16162" spans="1:4">
      <c r="A16162" s="204"/>
      <c r="B16162" s="205"/>
      <c r="C16162" s="206"/>
      <c r="D16162" s="208"/>
    </row>
    <row r="16163" spans="1:4">
      <c r="A16163" s="204"/>
      <c r="B16163" s="205"/>
      <c r="C16163" s="206"/>
      <c r="D16163" s="208"/>
    </row>
    <row r="16164" spans="1:4">
      <c r="A16164" s="204"/>
      <c r="B16164" s="205"/>
      <c r="C16164" s="206"/>
      <c r="D16164" s="208"/>
    </row>
    <row r="16165" spans="1:4">
      <c r="A16165" s="204"/>
      <c r="B16165" s="205"/>
      <c r="C16165" s="206"/>
      <c r="D16165" s="208"/>
    </row>
    <row r="16166" spans="1:4">
      <c r="A16166" s="204"/>
      <c r="B16166" s="205"/>
      <c r="C16166" s="206"/>
      <c r="D16166" s="208"/>
    </row>
    <row r="16167" spans="1:4">
      <c r="A16167" s="204"/>
      <c r="B16167" s="205"/>
      <c r="C16167" s="206"/>
      <c r="D16167" s="208"/>
    </row>
    <row r="16168" spans="1:4">
      <c r="A16168" s="204"/>
      <c r="B16168" s="205"/>
      <c r="C16168" s="206"/>
      <c r="D16168" s="208"/>
    </row>
    <row r="16169" spans="1:4">
      <c r="A16169" s="204"/>
      <c r="B16169" s="205"/>
      <c r="C16169" s="206"/>
      <c r="D16169" s="208"/>
    </row>
    <row r="16170" spans="1:4">
      <c r="A16170" s="204"/>
      <c r="B16170" s="205"/>
      <c r="C16170" s="206"/>
      <c r="D16170" s="208"/>
    </row>
    <row r="16171" spans="1:4">
      <c r="A16171" s="204"/>
      <c r="B16171" s="205"/>
      <c r="C16171" s="206"/>
      <c r="D16171" s="208"/>
    </row>
    <row r="16172" spans="1:4">
      <c r="A16172" s="204"/>
      <c r="B16172" s="205"/>
      <c r="C16172" s="206"/>
      <c r="D16172" s="208"/>
    </row>
    <row r="16173" spans="1:4">
      <c r="A16173" s="204"/>
      <c r="B16173" s="205"/>
      <c r="C16173" s="206"/>
      <c r="D16173" s="208"/>
    </row>
    <row r="16174" spans="1:4">
      <c r="A16174" s="204"/>
      <c r="B16174" s="205"/>
      <c r="C16174" s="206"/>
      <c r="D16174" s="208"/>
    </row>
    <row r="16175" spans="1:4">
      <c r="A16175" s="204"/>
      <c r="B16175" s="205"/>
      <c r="C16175" s="206"/>
      <c r="D16175" s="208"/>
    </row>
    <row r="16176" spans="1:4">
      <c r="A16176" s="204"/>
      <c r="B16176" s="205"/>
      <c r="C16176" s="206"/>
      <c r="D16176" s="208"/>
    </row>
    <row r="16177" spans="1:4">
      <c r="A16177" s="204"/>
      <c r="B16177" s="205"/>
      <c r="C16177" s="206"/>
      <c r="D16177" s="208"/>
    </row>
    <row r="16178" spans="1:4">
      <c r="A16178" s="204"/>
      <c r="B16178" s="205"/>
      <c r="C16178" s="206"/>
      <c r="D16178" s="208"/>
    </row>
    <row r="16179" spans="1:4">
      <c r="A16179" s="204"/>
      <c r="B16179" s="205"/>
      <c r="C16179" s="206"/>
      <c r="D16179" s="208"/>
    </row>
    <row r="16180" spans="1:4">
      <c r="A16180" s="204"/>
      <c r="B16180" s="205"/>
      <c r="C16180" s="206"/>
      <c r="D16180" s="208"/>
    </row>
    <row r="16181" spans="1:4">
      <c r="A16181" s="204"/>
      <c r="B16181" s="205"/>
      <c r="C16181" s="206"/>
      <c r="D16181" s="208"/>
    </row>
    <row r="16182" spans="1:4">
      <c r="A16182" s="204"/>
      <c r="B16182" s="205"/>
      <c r="C16182" s="206"/>
      <c r="D16182" s="208"/>
    </row>
    <row r="16183" spans="1:4">
      <c r="A16183" s="204"/>
      <c r="B16183" s="205"/>
      <c r="C16183" s="206"/>
      <c r="D16183" s="208"/>
    </row>
    <row r="16184" spans="1:4">
      <c r="A16184" s="204"/>
      <c r="B16184" s="205"/>
      <c r="C16184" s="206"/>
      <c r="D16184" s="208"/>
    </row>
    <row r="16185" spans="1:4">
      <c r="A16185" s="204"/>
      <c r="B16185" s="205"/>
      <c r="C16185" s="206"/>
      <c r="D16185" s="208"/>
    </row>
    <row r="16186" spans="1:4">
      <c r="A16186" s="204"/>
      <c r="B16186" s="205"/>
      <c r="C16186" s="206"/>
      <c r="D16186" s="208"/>
    </row>
    <row r="16187" spans="1:4">
      <c r="A16187" s="204"/>
      <c r="B16187" s="205"/>
      <c r="C16187" s="206"/>
      <c r="D16187" s="208"/>
    </row>
    <row r="16188" spans="1:4">
      <c r="A16188" s="204"/>
      <c r="B16188" s="205"/>
      <c r="C16188" s="206"/>
      <c r="D16188" s="208"/>
    </row>
    <row r="16189" spans="1:4">
      <c r="A16189" s="204"/>
      <c r="B16189" s="205"/>
      <c r="C16189" s="206"/>
      <c r="D16189" s="208"/>
    </row>
    <row r="16190" spans="1:4">
      <c r="A16190" s="204"/>
      <c r="B16190" s="205"/>
      <c r="C16190" s="206"/>
      <c r="D16190" s="208"/>
    </row>
    <row r="16191" spans="1:4">
      <c r="A16191" s="204"/>
      <c r="B16191" s="205"/>
      <c r="C16191" s="206"/>
      <c r="D16191" s="208"/>
    </row>
    <row r="16192" spans="1:4">
      <c r="A16192" s="204"/>
      <c r="B16192" s="205"/>
      <c r="C16192" s="206"/>
      <c r="D16192" s="208"/>
    </row>
    <row r="16193" spans="1:4">
      <c r="A16193" s="204"/>
      <c r="B16193" s="205"/>
      <c r="C16193" s="206"/>
      <c r="D16193" s="208"/>
    </row>
    <row r="16194" spans="1:4">
      <c r="A16194" s="204"/>
      <c r="B16194" s="205"/>
      <c r="C16194" s="206"/>
      <c r="D16194" s="208"/>
    </row>
    <row r="16195" spans="1:4">
      <c r="A16195" s="204"/>
      <c r="B16195" s="205"/>
      <c r="C16195" s="206"/>
      <c r="D16195" s="208"/>
    </row>
    <row r="16196" spans="1:4">
      <c r="A16196" s="204"/>
      <c r="B16196" s="205"/>
      <c r="C16196" s="206"/>
      <c r="D16196" s="208"/>
    </row>
    <row r="16197" spans="1:4">
      <c r="A16197" s="204"/>
      <c r="B16197" s="205"/>
      <c r="C16197" s="206"/>
      <c r="D16197" s="208"/>
    </row>
    <row r="16198" spans="1:4">
      <c r="A16198" s="204"/>
      <c r="B16198" s="205"/>
      <c r="C16198" s="206"/>
      <c r="D16198" s="208"/>
    </row>
    <row r="16199" spans="1:4">
      <c r="A16199" s="204"/>
      <c r="B16199" s="205"/>
      <c r="C16199" s="206"/>
      <c r="D16199" s="208"/>
    </row>
    <row r="16200" spans="1:4">
      <c r="A16200" s="204"/>
      <c r="B16200" s="205"/>
      <c r="C16200" s="206"/>
      <c r="D16200" s="208"/>
    </row>
    <row r="16201" spans="1:4">
      <c r="A16201" s="204"/>
      <c r="B16201" s="205"/>
      <c r="C16201" s="206"/>
      <c r="D16201" s="208"/>
    </row>
    <row r="16202" spans="1:4">
      <c r="A16202" s="204"/>
      <c r="B16202" s="205"/>
      <c r="C16202" s="206"/>
      <c r="D16202" s="208"/>
    </row>
    <row r="16203" spans="1:4">
      <c r="A16203" s="204"/>
      <c r="B16203" s="205"/>
      <c r="C16203" s="206"/>
      <c r="D16203" s="208"/>
    </row>
    <row r="16204" spans="1:4">
      <c r="A16204" s="204"/>
      <c r="B16204" s="205"/>
      <c r="C16204" s="206"/>
      <c r="D16204" s="208"/>
    </row>
    <row r="16205" spans="1:4">
      <c r="A16205" s="204"/>
      <c r="B16205" s="205"/>
      <c r="C16205" s="206"/>
      <c r="D16205" s="208"/>
    </row>
    <row r="16206" spans="1:4">
      <c r="A16206" s="204"/>
      <c r="B16206" s="205"/>
      <c r="C16206" s="206"/>
      <c r="D16206" s="208"/>
    </row>
    <row r="16207" spans="1:4">
      <c r="A16207" s="204"/>
      <c r="B16207" s="205"/>
      <c r="C16207" s="206"/>
      <c r="D16207" s="208"/>
    </row>
    <row r="16208" spans="1:4">
      <c r="A16208" s="204"/>
      <c r="B16208" s="205"/>
      <c r="C16208" s="206"/>
      <c r="D16208" s="208"/>
    </row>
    <row r="16209" spans="1:4">
      <c r="A16209" s="204"/>
      <c r="B16209" s="205"/>
      <c r="C16209" s="206"/>
      <c r="D16209" s="208"/>
    </row>
    <row r="16210" spans="1:4">
      <c r="A16210" s="204"/>
      <c r="B16210" s="205"/>
      <c r="C16210" s="206"/>
      <c r="D16210" s="208"/>
    </row>
    <row r="16211" spans="1:4">
      <c r="A16211" s="204"/>
      <c r="B16211" s="205"/>
      <c r="C16211" s="206"/>
      <c r="D16211" s="208"/>
    </row>
    <row r="16212" spans="1:4">
      <c r="A16212" s="204"/>
      <c r="B16212" s="205"/>
      <c r="C16212" s="206"/>
      <c r="D16212" s="208"/>
    </row>
    <row r="16213" spans="1:4">
      <c r="A16213" s="204"/>
      <c r="B16213" s="205"/>
      <c r="C16213" s="206"/>
      <c r="D16213" s="208"/>
    </row>
    <row r="16214" spans="1:4">
      <c r="A16214" s="204"/>
      <c r="B16214" s="205"/>
      <c r="C16214" s="206"/>
      <c r="D16214" s="208"/>
    </row>
    <row r="16215" spans="1:4">
      <c r="A16215" s="204"/>
      <c r="B16215" s="205"/>
      <c r="C16215" s="206"/>
      <c r="D16215" s="208"/>
    </row>
    <row r="16216" spans="1:4">
      <c r="A16216" s="204"/>
      <c r="B16216" s="205"/>
      <c r="C16216" s="206"/>
      <c r="D16216" s="208"/>
    </row>
    <row r="16217" spans="1:4">
      <c r="A16217" s="204"/>
      <c r="B16217" s="205"/>
      <c r="C16217" s="206"/>
      <c r="D16217" s="208"/>
    </row>
    <row r="16218" spans="1:4">
      <c r="A16218" s="204"/>
      <c r="B16218" s="205"/>
      <c r="C16218" s="206"/>
      <c r="D16218" s="208"/>
    </row>
    <row r="16219" spans="1:4">
      <c r="A16219" s="204"/>
      <c r="B16219" s="205"/>
      <c r="C16219" s="206"/>
      <c r="D16219" s="208"/>
    </row>
    <row r="16220" spans="1:4">
      <c r="A16220" s="204"/>
      <c r="B16220" s="205"/>
      <c r="C16220" s="206"/>
      <c r="D16220" s="208"/>
    </row>
    <row r="16221" spans="1:4">
      <c r="A16221" s="204"/>
      <c r="B16221" s="205"/>
      <c r="C16221" s="206"/>
      <c r="D16221" s="208"/>
    </row>
    <row r="16222" spans="1:4">
      <c r="A16222" s="204"/>
      <c r="B16222" s="205"/>
      <c r="C16222" s="206"/>
      <c r="D16222" s="208"/>
    </row>
    <row r="16223" spans="1:4">
      <c r="A16223" s="204"/>
      <c r="B16223" s="205"/>
      <c r="C16223" s="206"/>
      <c r="D16223" s="208"/>
    </row>
    <row r="16224" spans="1:4">
      <c r="A16224" s="204"/>
      <c r="B16224" s="205"/>
      <c r="C16224" s="206"/>
      <c r="D16224" s="208"/>
    </row>
    <row r="16225" spans="1:4">
      <c r="A16225" s="204"/>
      <c r="B16225" s="205"/>
      <c r="C16225" s="206"/>
      <c r="D16225" s="208"/>
    </row>
    <row r="16226" spans="1:4">
      <c r="A16226" s="204"/>
      <c r="B16226" s="205"/>
      <c r="C16226" s="206"/>
      <c r="D16226" s="208"/>
    </row>
    <row r="16227" spans="1:4">
      <c r="A16227" s="204"/>
      <c r="B16227" s="205"/>
      <c r="C16227" s="206"/>
      <c r="D16227" s="208"/>
    </row>
    <row r="16228" spans="1:4">
      <c r="A16228" s="204"/>
      <c r="B16228" s="205"/>
      <c r="C16228" s="206"/>
      <c r="D16228" s="208"/>
    </row>
    <row r="16229" spans="1:4">
      <c r="A16229" s="204"/>
      <c r="B16229" s="205"/>
      <c r="C16229" s="206"/>
      <c r="D16229" s="208"/>
    </row>
    <row r="16230" spans="1:4">
      <c r="A16230" s="204"/>
      <c r="B16230" s="205"/>
      <c r="C16230" s="206"/>
      <c r="D16230" s="208"/>
    </row>
    <row r="16231" spans="1:4">
      <c r="A16231" s="204"/>
      <c r="B16231" s="205"/>
      <c r="C16231" s="206"/>
      <c r="D16231" s="208"/>
    </row>
    <row r="16232" spans="1:4">
      <c r="A16232" s="204"/>
      <c r="B16232" s="205"/>
      <c r="C16232" s="206"/>
      <c r="D16232" s="208"/>
    </row>
    <row r="16233" spans="1:4">
      <c r="A16233" s="204"/>
      <c r="B16233" s="205"/>
      <c r="C16233" s="206"/>
      <c r="D16233" s="208"/>
    </row>
    <row r="16234" spans="1:4">
      <c r="A16234" s="204"/>
      <c r="B16234" s="205"/>
      <c r="C16234" s="206"/>
      <c r="D16234" s="208"/>
    </row>
    <row r="16235" spans="1:4">
      <c r="A16235" s="204"/>
      <c r="B16235" s="205"/>
      <c r="C16235" s="206"/>
      <c r="D16235" s="208"/>
    </row>
    <row r="16236" spans="1:4">
      <c r="A16236" s="204"/>
      <c r="B16236" s="205"/>
      <c r="C16236" s="206"/>
      <c r="D16236" s="208"/>
    </row>
    <row r="16237" spans="1:4">
      <c r="A16237" s="204"/>
      <c r="B16237" s="205"/>
      <c r="C16237" s="206"/>
      <c r="D16237" s="208"/>
    </row>
    <row r="16238" spans="1:4">
      <c r="A16238" s="204"/>
      <c r="B16238" s="205"/>
      <c r="C16238" s="206"/>
      <c r="D16238" s="208"/>
    </row>
    <row r="16239" spans="1:4">
      <c r="A16239" s="204"/>
      <c r="B16239" s="205"/>
      <c r="C16239" s="206"/>
      <c r="D16239" s="208"/>
    </row>
    <row r="16240" spans="1:4">
      <c r="A16240" s="204"/>
      <c r="B16240" s="205"/>
      <c r="C16240" s="206"/>
      <c r="D16240" s="208"/>
    </row>
    <row r="16241" spans="1:4">
      <c r="A16241" s="204"/>
      <c r="B16241" s="205"/>
      <c r="C16241" s="206"/>
      <c r="D16241" s="208"/>
    </row>
    <row r="16242" spans="1:4">
      <c r="A16242" s="204"/>
      <c r="B16242" s="205"/>
      <c r="C16242" s="206"/>
      <c r="D16242" s="208"/>
    </row>
    <row r="16243" spans="1:4">
      <c r="A16243" s="204"/>
      <c r="B16243" s="205"/>
      <c r="C16243" s="206"/>
      <c r="D16243" s="208"/>
    </row>
    <row r="16244" spans="1:4">
      <c r="A16244" s="204"/>
      <c r="B16244" s="205"/>
      <c r="C16244" s="206"/>
      <c r="D16244" s="208"/>
    </row>
    <row r="16245" spans="1:4">
      <c r="A16245" s="204"/>
      <c r="B16245" s="205"/>
      <c r="C16245" s="206"/>
      <c r="D16245" s="208"/>
    </row>
    <row r="16246" spans="1:4">
      <c r="A16246" s="204"/>
      <c r="B16246" s="205"/>
      <c r="C16246" s="206"/>
      <c r="D16246" s="208"/>
    </row>
    <row r="16247" spans="1:4">
      <c r="A16247" s="204"/>
      <c r="B16247" s="205"/>
      <c r="C16247" s="206"/>
      <c r="D16247" s="208"/>
    </row>
    <row r="16248" spans="1:4">
      <c r="A16248" s="204"/>
      <c r="B16248" s="205"/>
      <c r="C16248" s="206"/>
      <c r="D16248" s="208"/>
    </row>
    <row r="16249" spans="1:4">
      <c r="A16249" s="204"/>
      <c r="B16249" s="205"/>
      <c r="C16249" s="206"/>
      <c r="D16249" s="208"/>
    </row>
    <row r="16250" spans="1:4">
      <c r="A16250" s="204"/>
      <c r="B16250" s="205"/>
      <c r="C16250" s="206"/>
      <c r="D16250" s="208"/>
    </row>
    <row r="16251" spans="1:4">
      <c r="A16251" s="204"/>
      <c r="B16251" s="205"/>
      <c r="C16251" s="206"/>
      <c r="D16251" s="208"/>
    </row>
    <row r="16252" spans="1:4">
      <c r="A16252" s="204"/>
      <c r="B16252" s="205"/>
      <c r="C16252" s="206"/>
      <c r="D16252" s="208"/>
    </row>
    <row r="16253" spans="1:4">
      <c r="A16253" s="204"/>
      <c r="B16253" s="205"/>
      <c r="C16253" s="206"/>
      <c r="D16253" s="208"/>
    </row>
    <row r="16254" spans="1:4">
      <c r="A16254" s="204"/>
      <c r="B16254" s="205"/>
      <c r="C16254" s="206"/>
      <c r="D16254" s="208"/>
    </row>
    <row r="16255" spans="1:4">
      <c r="A16255" s="204"/>
      <c r="B16255" s="205"/>
      <c r="C16255" s="206"/>
      <c r="D16255" s="208"/>
    </row>
    <row r="16256" spans="1:4">
      <c r="A16256" s="204"/>
      <c r="B16256" s="205"/>
      <c r="C16256" s="206"/>
      <c r="D16256" s="208"/>
    </row>
    <row r="16257" spans="1:4">
      <c r="A16257" s="204"/>
      <c r="B16257" s="205"/>
      <c r="C16257" s="206"/>
      <c r="D16257" s="208"/>
    </row>
    <row r="16258" spans="1:4">
      <c r="A16258" s="204"/>
      <c r="B16258" s="205"/>
      <c r="C16258" s="206"/>
      <c r="D16258" s="208"/>
    </row>
    <row r="16259" spans="1:4">
      <c r="A16259" s="204"/>
      <c r="B16259" s="205"/>
      <c r="C16259" s="206"/>
      <c r="D16259" s="208"/>
    </row>
    <row r="16260" spans="1:4">
      <c r="A16260" s="204"/>
      <c r="B16260" s="205"/>
      <c r="C16260" s="206"/>
      <c r="D16260" s="208"/>
    </row>
    <row r="16261" spans="1:4">
      <c r="A16261" s="204"/>
      <c r="B16261" s="205"/>
      <c r="C16261" s="206"/>
      <c r="D16261" s="208"/>
    </row>
    <row r="16262" spans="1:4">
      <c r="A16262" s="204"/>
      <c r="B16262" s="205"/>
      <c r="C16262" s="206"/>
      <c r="D16262" s="208"/>
    </row>
    <row r="16263" spans="1:4">
      <c r="A16263" s="204"/>
      <c r="B16263" s="205"/>
      <c r="C16263" s="206"/>
      <c r="D16263" s="208"/>
    </row>
    <row r="16264" spans="1:4">
      <c r="A16264" s="204"/>
      <c r="B16264" s="205"/>
      <c r="C16264" s="206"/>
      <c r="D16264" s="208"/>
    </row>
    <row r="16265" spans="1:4">
      <c r="A16265" s="204"/>
      <c r="B16265" s="205"/>
      <c r="C16265" s="206"/>
      <c r="D16265" s="208"/>
    </row>
    <row r="16266" spans="1:4">
      <c r="A16266" s="204"/>
      <c r="B16266" s="205"/>
      <c r="C16266" s="206"/>
      <c r="D16266" s="208"/>
    </row>
    <row r="16267" spans="1:4">
      <c r="A16267" s="204"/>
      <c r="B16267" s="205"/>
      <c r="C16267" s="206"/>
      <c r="D16267" s="208"/>
    </row>
    <row r="16268" spans="1:4">
      <c r="A16268" s="204"/>
      <c r="B16268" s="205"/>
      <c r="C16268" s="206"/>
      <c r="D16268" s="208"/>
    </row>
    <row r="16269" spans="1:4">
      <c r="A16269" s="204"/>
      <c r="B16269" s="205"/>
      <c r="C16269" s="206"/>
      <c r="D16269" s="208"/>
    </row>
    <row r="16270" spans="1:4">
      <c r="A16270" s="204"/>
      <c r="B16270" s="205"/>
      <c r="C16270" s="206"/>
      <c r="D16270" s="208"/>
    </row>
    <row r="16271" spans="1:4">
      <c r="A16271" s="204"/>
      <c r="B16271" s="205"/>
      <c r="C16271" s="206"/>
      <c r="D16271" s="208"/>
    </row>
    <row r="16272" spans="1:4">
      <c r="A16272" s="204"/>
      <c r="B16272" s="205"/>
      <c r="C16272" s="206"/>
      <c r="D16272" s="208"/>
    </row>
    <row r="16273" spans="1:4">
      <c r="A16273" s="204"/>
      <c r="B16273" s="205"/>
      <c r="C16273" s="206"/>
      <c r="D16273" s="208"/>
    </row>
    <row r="16274" spans="1:4">
      <c r="A16274" s="204"/>
      <c r="B16274" s="205"/>
      <c r="C16274" s="206"/>
      <c r="D16274" s="208"/>
    </row>
    <row r="16275" spans="1:4">
      <c r="A16275" s="204"/>
      <c r="B16275" s="205"/>
      <c r="C16275" s="206"/>
      <c r="D16275" s="208"/>
    </row>
    <row r="16276" spans="1:4">
      <c r="A16276" s="204"/>
      <c r="B16276" s="205"/>
      <c r="C16276" s="206"/>
      <c r="D16276" s="208"/>
    </row>
    <row r="16277" spans="1:4">
      <c r="A16277" s="204"/>
      <c r="B16277" s="205"/>
      <c r="C16277" s="206"/>
      <c r="D16277" s="208"/>
    </row>
    <row r="16278" spans="1:4">
      <c r="A16278" s="204"/>
      <c r="B16278" s="205"/>
      <c r="C16278" s="206"/>
      <c r="D16278" s="208"/>
    </row>
    <row r="16279" spans="1:4">
      <c r="A16279" s="204"/>
      <c r="B16279" s="205"/>
      <c r="C16279" s="206"/>
      <c r="D16279" s="208"/>
    </row>
    <row r="16280" spans="1:4">
      <c r="A16280" s="204"/>
      <c r="B16280" s="205"/>
      <c r="C16280" s="206"/>
      <c r="D16280" s="208"/>
    </row>
    <row r="16281" spans="1:4">
      <c r="A16281" s="204"/>
      <c r="B16281" s="205"/>
      <c r="C16281" s="206"/>
      <c r="D16281" s="208"/>
    </row>
    <row r="16282" spans="1:4">
      <c r="A16282" s="204"/>
      <c r="B16282" s="205"/>
      <c r="C16282" s="206"/>
      <c r="D16282" s="208"/>
    </row>
    <row r="16283" spans="1:4">
      <c r="A16283" s="204"/>
      <c r="B16283" s="205"/>
      <c r="C16283" s="206"/>
      <c r="D16283" s="208"/>
    </row>
    <row r="16284" spans="1:4">
      <c r="A16284" s="204"/>
      <c r="B16284" s="205"/>
      <c r="C16284" s="206"/>
      <c r="D16284" s="208"/>
    </row>
    <row r="16285" spans="1:4">
      <c r="A16285" s="204"/>
      <c r="B16285" s="205"/>
      <c r="C16285" s="206"/>
      <c r="D16285" s="208"/>
    </row>
    <row r="16286" spans="1:4">
      <c r="A16286" s="204"/>
      <c r="B16286" s="205"/>
      <c r="C16286" s="206"/>
      <c r="D16286" s="208"/>
    </row>
    <row r="16287" spans="1:4">
      <c r="A16287" s="204"/>
      <c r="B16287" s="205"/>
      <c r="C16287" s="206"/>
      <c r="D16287" s="208"/>
    </row>
    <row r="16288" spans="1:4">
      <c r="A16288" s="204"/>
      <c r="B16288" s="205"/>
      <c r="C16288" s="206"/>
      <c r="D16288" s="208"/>
    </row>
    <row r="16289" spans="1:4">
      <c r="A16289" s="204"/>
      <c r="B16289" s="205"/>
      <c r="C16289" s="206"/>
      <c r="D16289" s="208"/>
    </row>
    <row r="16290" spans="1:4">
      <c r="A16290" s="204"/>
      <c r="B16290" s="205"/>
      <c r="C16290" s="206"/>
      <c r="D16290" s="208"/>
    </row>
    <row r="16291" spans="1:4">
      <c r="A16291" s="204"/>
      <c r="B16291" s="205"/>
      <c r="C16291" s="206"/>
      <c r="D16291" s="208"/>
    </row>
    <row r="16292" spans="1:4">
      <c r="A16292" s="204"/>
      <c r="B16292" s="205"/>
      <c r="C16292" s="206"/>
      <c r="D16292" s="208"/>
    </row>
    <row r="16293" spans="1:4">
      <c r="A16293" s="204"/>
      <c r="B16293" s="205"/>
      <c r="C16293" s="206"/>
      <c r="D16293" s="208"/>
    </row>
    <row r="16294" spans="1:4">
      <c r="A16294" s="204"/>
      <c r="B16294" s="205"/>
      <c r="C16294" s="206"/>
      <c r="D16294" s="208"/>
    </row>
    <row r="16295" spans="1:4">
      <c r="A16295" s="204"/>
      <c r="B16295" s="205"/>
      <c r="C16295" s="206"/>
      <c r="D16295" s="208"/>
    </row>
    <row r="16296" spans="1:4">
      <c r="A16296" s="204"/>
      <c r="B16296" s="205"/>
      <c r="C16296" s="206"/>
      <c r="D16296" s="208"/>
    </row>
    <row r="16297" spans="1:4">
      <c r="A16297" s="204"/>
      <c r="B16297" s="205"/>
      <c r="C16297" s="206"/>
      <c r="D16297" s="208"/>
    </row>
    <row r="16298" spans="1:4">
      <c r="A16298" s="204"/>
      <c r="B16298" s="205"/>
      <c r="C16298" s="206"/>
      <c r="D16298" s="208"/>
    </row>
    <row r="16299" spans="1:4">
      <c r="A16299" s="204"/>
      <c r="B16299" s="205"/>
      <c r="C16299" s="206"/>
      <c r="D16299" s="208"/>
    </row>
    <row r="16300" spans="1:4">
      <c r="A16300" s="204"/>
      <c r="B16300" s="205"/>
      <c r="C16300" s="206"/>
      <c r="D16300" s="208"/>
    </row>
    <row r="16301" spans="1:4">
      <c r="A16301" s="204"/>
      <c r="B16301" s="205"/>
      <c r="C16301" s="206"/>
      <c r="D16301" s="208"/>
    </row>
    <row r="16302" spans="1:4">
      <c r="A16302" s="204"/>
      <c r="B16302" s="205"/>
      <c r="C16302" s="206"/>
      <c r="D16302" s="208"/>
    </row>
    <row r="16303" spans="1:4">
      <c r="A16303" s="204"/>
      <c r="B16303" s="205"/>
      <c r="C16303" s="206"/>
      <c r="D16303" s="208"/>
    </row>
    <row r="16304" spans="1:4">
      <c r="A16304" s="204"/>
      <c r="B16304" s="205"/>
      <c r="C16304" s="206"/>
      <c r="D16304" s="208"/>
    </row>
    <row r="16305" spans="1:4">
      <c r="A16305" s="204"/>
      <c r="B16305" s="205"/>
      <c r="C16305" s="206"/>
      <c r="D16305" s="208"/>
    </row>
    <row r="16306" spans="1:4">
      <c r="A16306" s="204"/>
      <c r="B16306" s="205"/>
      <c r="C16306" s="206"/>
      <c r="D16306" s="208"/>
    </row>
    <row r="16307" spans="1:4">
      <c r="A16307" s="204"/>
      <c r="B16307" s="205"/>
      <c r="C16307" s="206"/>
      <c r="D16307" s="208"/>
    </row>
    <row r="16308" spans="1:4">
      <c r="A16308" s="204"/>
      <c r="B16308" s="205"/>
      <c r="C16308" s="206"/>
      <c r="D16308" s="208"/>
    </row>
    <row r="16309" spans="1:4">
      <c r="A16309" s="204"/>
      <c r="B16309" s="205"/>
      <c r="C16309" s="206"/>
      <c r="D16309" s="208"/>
    </row>
    <row r="16310" spans="1:4">
      <c r="A16310" s="204"/>
      <c r="B16310" s="205"/>
      <c r="C16310" s="206"/>
      <c r="D16310" s="208"/>
    </row>
    <row r="16311" spans="1:4">
      <c r="A16311" s="204"/>
      <c r="B16311" s="205"/>
      <c r="C16311" s="206"/>
      <c r="D16311" s="208"/>
    </row>
    <row r="16312" spans="1:4">
      <c r="A16312" s="204"/>
      <c r="B16312" s="205"/>
      <c r="C16312" s="206"/>
      <c r="D16312" s="208"/>
    </row>
    <row r="16313" spans="1:4">
      <c r="A16313" s="204"/>
      <c r="B16313" s="205"/>
      <c r="C16313" s="206"/>
      <c r="D16313" s="208"/>
    </row>
    <row r="16314" spans="1:4">
      <c r="A16314" s="204"/>
      <c r="B16314" s="205"/>
      <c r="C16314" s="206"/>
      <c r="D16314" s="208"/>
    </row>
    <row r="16315" spans="1:4">
      <c r="A16315" s="204"/>
      <c r="B16315" s="205"/>
      <c r="C16315" s="206"/>
      <c r="D16315" s="208"/>
    </row>
    <row r="16316" spans="1:4">
      <c r="A16316" s="204"/>
      <c r="B16316" s="205"/>
      <c r="C16316" s="206"/>
      <c r="D16316" s="208"/>
    </row>
    <row r="16317" spans="1:4">
      <c r="A16317" s="204"/>
      <c r="B16317" s="205"/>
      <c r="C16317" s="206"/>
      <c r="D16317" s="208"/>
    </row>
    <row r="16318" spans="1:4">
      <c r="A16318" s="204"/>
      <c r="B16318" s="205"/>
      <c r="C16318" s="206"/>
      <c r="D16318" s="208"/>
    </row>
    <row r="16319" spans="1:4">
      <c r="A16319" s="204"/>
      <c r="B16319" s="205"/>
      <c r="C16319" s="206"/>
      <c r="D16319" s="208"/>
    </row>
    <row r="16320" spans="1:4">
      <c r="A16320" s="204"/>
      <c r="B16320" s="205"/>
      <c r="C16320" s="206"/>
      <c r="D16320" s="208"/>
    </row>
    <row r="16321" spans="1:4">
      <c r="A16321" s="204"/>
      <c r="B16321" s="205"/>
      <c r="C16321" s="206"/>
      <c r="D16321" s="208"/>
    </row>
    <row r="16322" spans="1:4">
      <c r="A16322" s="204"/>
      <c r="B16322" s="205"/>
      <c r="C16322" s="206"/>
      <c r="D16322" s="208"/>
    </row>
    <row r="16323" spans="1:4">
      <c r="A16323" s="204"/>
      <c r="B16323" s="205"/>
      <c r="C16323" s="206"/>
      <c r="D16323" s="208"/>
    </row>
    <row r="16324" spans="1:4">
      <c r="A16324" s="204"/>
      <c r="B16324" s="205"/>
      <c r="C16324" s="206"/>
      <c r="D16324" s="208"/>
    </row>
    <row r="16325" spans="1:4">
      <c r="A16325" s="204"/>
      <c r="B16325" s="205"/>
      <c r="C16325" s="206"/>
      <c r="D16325" s="208"/>
    </row>
    <row r="16326" spans="1:4">
      <c r="A16326" s="204"/>
      <c r="B16326" s="205"/>
      <c r="C16326" s="206"/>
      <c r="D16326" s="208"/>
    </row>
    <row r="16327" spans="1:4">
      <c r="A16327" s="204"/>
      <c r="B16327" s="205"/>
      <c r="C16327" s="206"/>
      <c r="D16327" s="208"/>
    </row>
    <row r="16328" spans="1:4">
      <c r="A16328" s="204"/>
      <c r="B16328" s="205"/>
      <c r="C16328" s="206"/>
      <c r="D16328" s="208"/>
    </row>
    <row r="16329" spans="1:4">
      <c r="A16329" s="204"/>
      <c r="B16329" s="205"/>
      <c r="C16329" s="206"/>
      <c r="D16329" s="208"/>
    </row>
    <row r="16330" spans="1:4">
      <c r="A16330" s="204"/>
      <c r="B16330" s="205"/>
      <c r="C16330" s="206"/>
      <c r="D16330" s="208"/>
    </row>
    <row r="16331" spans="1:4">
      <c r="A16331" s="204"/>
      <c r="B16331" s="205"/>
      <c r="C16331" s="206"/>
      <c r="D16331" s="208"/>
    </row>
    <row r="16332" spans="1:4">
      <c r="A16332" s="204"/>
      <c r="B16332" s="205"/>
      <c r="C16332" s="206"/>
      <c r="D16332" s="208"/>
    </row>
    <row r="16333" spans="1:4">
      <c r="A16333" s="204"/>
      <c r="B16333" s="205"/>
      <c r="C16333" s="206"/>
      <c r="D16333" s="208"/>
    </row>
    <row r="16334" spans="1:4">
      <c r="A16334" s="204"/>
      <c r="B16334" s="205"/>
      <c r="C16334" s="206"/>
      <c r="D16334" s="208"/>
    </row>
    <row r="16335" spans="1:4">
      <c r="A16335" s="204"/>
      <c r="B16335" s="205"/>
      <c r="C16335" s="206"/>
      <c r="D16335" s="208"/>
    </row>
    <row r="16336" spans="1:4">
      <c r="A16336" s="204"/>
      <c r="B16336" s="205"/>
      <c r="C16336" s="206"/>
      <c r="D16336" s="208"/>
    </row>
    <row r="16337" spans="1:4">
      <c r="A16337" s="204"/>
      <c r="B16337" s="205"/>
      <c r="C16337" s="206"/>
      <c r="D16337" s="208"/>
    </row>
    <row r="16338" spans="1:4">
      <c r="A16338" s="204"/>
      <c r="B16338" s="205"/>
      <c r="C16338" s="206"/>
      <c r="D16338" s="208"/>
    </row>
    <row r="16339" spans="1:4">
      <c r="A16339" s="204"/>
      <c r="B16339" s="205"/>
      <c r="C16339" s="206"/>
      <c r="D16339" s="208"/>
    </row>
    <row r="16340" spans="1:4">
      <c r="A16340" s="204"/>
      <c r="B16340" s="205"/>
      <c r="C16340" s="206"/>
      <c r="D16340" s="208"/>
    </row>
    <row r="16341" spans="1:4">
      <c r="A16341" s="204"/>
      <c r="B16341" s="205"/>
      <c r="C16341" s="206"/>
      <c r="D16341" s="208"/>
    </row>
    <row r="16342" spans="1:4">
      <c r="A16342" s="204"/>
      <c r="B16342" s="205"/>
      <c r="C16342" s="206"/>
      <c r="D16342" s="208"/>
    </row>
    <row r="16343" spans="1:4">
      <c r="A16343" s="204"/>
      <c r="B16343" s="205"/>
      <c r="C16343" s="206"/>
      <c r="D16343" s="208"/>
    </row>
    <row r="16344" spans="1:4">
      <c r="A16344" s="204"/>
      <c r="B16344" s="205"/>
      <c r="C16344" s="206"/>
      <c r="D16344" s="208"/>
    </row>
    <row r="16345" spans="1:4">
      <c r="A16345" s="204"/>
      <c r="B16345" s="205"/>
      <c r="C16345" s="206"/>
      <c r="D16345" s="208"/>
    </row>
    <row r="16346" spans="1:4">
      <c r="A16346" s="204"/>
      <c r="B16346" s="205"/>
      <c r="C16346" s="206"/>
      <c r="D16346" s="208"/>
    </row>
    <row r="16347" spans="1:4">
      <c r="A16347" s="204"/>
      <c r="B16347" s="205"/>
      <c r="C16347" s="206"/>
      <c r="D16347" s="208"/>
    </row>
    <row r="16348" spans="1:4">
      <c r="A16348" s="204"/>
      <c r="B16348" s="205"/>
      <c r="C16348" s="206"/>
      <c r="D16348" s="208"/>
    </row>
    <row r="16349" spans="1:4">
      <c r="A16349" s="204"/>
      <c r="B16349" s="205"/>
      <c r="C16349" s="206"/>
      <c r="D16349" s="208"/>
    </row>
    <row r="16350" spans="1:4">
      <c r="A16350" s="204"/>
      <c r="B16350" s="205"/>
      <c r="C16350" s="206"/>
      <c r="D16350" s="208"/>
    </row>
    <row r="16351" spans="1:4">
      <c r="A16351" s="204"/>
      <c r="B16351" s="205"/>
      <c r="C16351" s="206"/>
      <c r="D16351" s="208"/>
    </row>
    <row r="16352" spans="1:4">
      <c r="A16352" s="204"/>
      <c r="B16352" s="205"/>
      <c r="C16352" s="206"/>
      <c r="D16352" s="208"/>
    </row>
    <row r="16353" spans="1:4">
      <c r="A16353" s="204"/>
      <c r="B16353" s="205"/>
      <c r="C16353" s="206"/>
      <c r="D16353" s="208"/>
    </row>
    <row r="16354" spans="1:4">
      <c r="A16354" s="204"/>
      <c r="B16354" s="205"/>
      <c r="C16354" s="206"/>
      <c r="D16354" s="208"/>
    </row>
    <row r="16355" spans="1:4">
      <c r="A16355" s="204"/>
      <c r="B16355" s="205"/>
      <c r="C16355" s="206"/>
      <c r="D16355" s="208"/>
    </row>
    <row r="16356" spans="1:4">
      <c r="A16356" s="204"/>
      <c r="B16356" s="205"/>
      <c r="C16356" s="206"/>
      <c r="D16356" s="208"/>
    </row>
    <row r="16357" spans="1:4">
      <c r="A16357" s="204"/>
      <c r="B16357" s="205"/>
      <c r="C16357" s="206"/>
      <c r="D16357" s="208"/>
    </row>
    <row r="16358" spans="1:4">
      <c r="A16358" s="204"/>
      <c r="B16358" s="205"/>
      <c r="C16358" s="206"/>
      <c r="D16358" s="208"/>
    </row>
    <row r="16359" spans="1:4">
      <c r="A16359" s="204"/>
      <c r="B16359" s="205"/>
      <c r="C16359" s="206"/>
      <c r="D16359" s="208"/>
    </row>
    <row r="16360" spans="1:4">
      <c r="A16360" s="204"/>
      <c r="B16360" s="205"/>
      <c r="C16360" s="206"/>
      <c r="D16360" s="208"/>
    </row>
    <row r="16361" spans="1:4">
      <c r="A16361" s="204"/>
      <c r="B16361" s="205"/>
      <c r="C16361" s="206"/>
      <c r="D16361" s="208"/>
    </row>
    <row r="16362" spans="1:4">
      <c r="A16362" s="204"/>
      <c r="B16362" s="205"/>
      <c r="C16362" s="206"/>
      <c r="D16362" s="208"/>
    </row>
    <row r="16363" spans="1:4">
      <c r="A16363" s="204"/>
      <c r="B16363" s="205"/>
      <c r="C16363" s="206"/>
      <c r="D16363" s="208"/>
    </row>
    <row r="16364" spans="1:4">
      <c r="A16364" s="204"/>
      <c r="B16364" s="205"/>
      <c r="C16364" s="206"/>
      <c r="D16364" s="208"/>
    </row>
    <row r="16365" spans="1:4">
      <c r="A16365" s="204"/>
      <c r="B16365" s="205"/>
      <c r="C16365" s="206"/>
      <c r="D16365" s="208"/>
    </row>
    <row r="16366" spans="1:4">
      <c r="A16366" s="204"/>
      <c r="B16366" s="205"/>
      <c r="C16366" s="206"/>
      <c r="D16366" s="208"/>
    </row>
    <row r="16367" spans="1:4">
      <c r="A16367" s="204"/>
      <c r="B16367" s="205"/>
      <c r="C16367" s="206"/>
      <c r="D16367" s="208"/>
    </row>
    <row r="16368" spans="1:4">
      <c r="A16368" s="204"/>
      <c r="B16368" s="205"/>
      <c r="C16368" s="206"/>
      <c r="D16368" s="208"/>
    </row>
    <row r="16369" spans="1:4">
      <c r="A16369" s="204"/>
      <c r="B16369" s="205"/>
      <c r="C16369" s="206"/>
      <c r="D16369" s="207"/>
    </row>
    <row r="16370" spans="1:4">
      <c r="A16370" s="204"/>
      <c r="B16370" s="205"/>
      <c r="C16370" s="206"/>
      <c r="D16370" s="207"/>
    </row>
    <row r="16371" spans="1:4">
      <c r="A16371" s="204"/>
      <c r="B16371" s="205"/>
      <c r="C16371" s="206"/>
      <c r="D16371" s="208"/>
    </row>
    <row r="16372" spans="1:4">
      <c r="A16372" s="204"/>
      <c r="B16372" s="205"/>
      <c r="C16372" s="206"/>
      <c r="D16372" s="208"/>
    </row>
    <row r="16373" spans="1:4">
      <c r="A16373" s="204"/>
      <c r="B16373" s="205"/>
      <c r="C16373" s="206"/>
      <c r="D16373" s="207"/>
    </row>
    <row r="16374" spans="1:4">
      <c r="A16374" s="204"/>
      <c r="B16374" s="205"/>
      <c r="C16374" s="206"/>
      <c r="D16374" s="208"/>
    </row>
    <row r="16375" spans="1:4">
      <c r="A16375" s="204"/>
      <c r="B16375" s="205"/>
      <c r="C16375" s="206"/>
      <c r="D16375" s="207"/>
    </row>
    <row r="16376" spans="1:4">
      <c r="A16376" s="204"/>
      <c r="B16376" s="205"/>
      <c r="C16376" s="206"/>
      <c r="D16376" s="208"/>
    </row>
    <row r="16377" spans="1:4">
      <c r="A16377" s="204"/>
      <c r="B16377" s="205"/>
      <c r="C16377" s="206"/>
      <c r="D16377" s="207"/>
    </row>
    <row r="16378" spans="1:4">
      <c r="A16378" s="204"/>
      <c r="B16378" s="205"/>
      <c r="C16378" s="206"/>
      <c r="D16378" s="208"/>
    </row>
    <row r="16379" spans="1:4">
      <c r="A16379" s="204"/>
      <c r="B16379" s="205"/>
      <c r="C16379" s="206"/>
      <c r="D16379" s="207"/>
    </row>
    <row r="16380" spans="1:4">
      <c r="A16380" s="204"/>
      <c r="B16380" s="205"/>
      <c r="C16380" s="206"/>
      <c r="D16380" s="208"/>
    </row>
    <row r="16381" spans="1:4">
      <c r="A16381" s="204"/>
      <c r="B16381" s="205"/>
      <c r="C16381" s="206"/>
      <c r="D16381" s="208"/>
    </row>
    <row r="16382" spans="1:4">
      <c r="A16382" s="204"/>
      <c r="B16382" s="205"/>
      <c r="C16382" s="206"/>
      <c r="D16382" s="208"/>
    </row>
    <row r="16383" spans="1:4">
      <c r="A16383" s="204"/>
      <c r="B16383" s="205"/>
      <c r="C16383" s="206"/>
      <c r="D16383" s="208"/>
    </row>
    <row r="16384" spans="1:4">
      <c r="A16384" s="204"/>
      <c r="B16384" s="205"/>
      <c r="C16384" s="206"/>
      <c r="D16384" s="208"/>
    </row>
    <row r="16385" spans="1:4">
      <c r="A16385" s="204"/>
      <c r="B16385" s="205"/>
      <c r="C16385" s="206"/>
      <c r="D16385" s="208"/>
    </row>
    <row r="16386" spans="1:4">
      <c r="A16386" s="204"/>
      <c r="B16386" s="205"/>
      <c r="C16386" s="206"/>
      <c r="D16386" s="208"/>
    </row>
    <row r="16387" spans="1:4">
      <c r="A16387" s="204"/>
      <c r="B16387" s="205"/>
      <c r="C16387" s="206"/>
      <c r="D16387" s="208"/>
    </row>
    <row r="16388" spans="1:4">
      <c r="A16388" s="204"/>
      <c r="B16388" s="205"/>
      <c r="C16388" s="206"/>
      <c r="D16388" s="208"/>
    </row>
    <row r="16389" spans="1:4">
      <c r="A16389" s="204"/>
      <c r="B16389" s="205"/>
      <c r="C16389" s="206"/>
      <c r="D16389" s="208"/>
    </row>
    <row r="16390" spans="1:4">
      <c r="A16390" s="204"/>
      <c r="B16390" s="205"/>
      <c r="C16390" s="206"/>
      <c r="D16390" s="208"/>
    </row>
    <row r="16391" spans="1:4">
      <c r="A16391" s="204"/>
      <c r="B16391" s="205"/>
      <c r="C16391" s="206"/>
      <c r="D16391" s="208"/>
    </row>
    <row r="16392" spans="1:4">
      <c r="A16392" s="204"/>
      <c r="B16392" s="205"/>
      <c r="C16392" s="206"/>
      <c r="D16392" s="208"/>
    </row>
    <row r="16393" spans="1:4">
      <c r="A16393" s="204"/>
      <c r="B16393" s="205"/>
      <c r="C16393" s="206"/>
      <c r="D16393" s="208"/>
    </row>
    <row r="16394" spans="1:4">
      <c r="A16394" s="204"/>
      <c r="B16394" s="205"/>
      <c r="C16394" s="206"/>
      <c r="D16394" s="208"/>
    </row>
    <row r="16395" spans="1:4">
      <c r="A16395" s="204"/>
      <c r="B16395" s="205"/>
      <c r="C16395" s="206"/>
      <c r="D16395" s="208"/>
    </row>
    <row r="16396" spans="1:4">
      <c r="A16396" s="204"/>
      <c r="B16396" s="205"/>
      <c r="C16396" s="206"/>
      <c r="D16396" s="208"/>
    </row>
    <row r="16397" spans="1:4">
      <c r="A16397" s="204"/>
      <c r="B16397" s="205"/>
      <c r="C16397" s="206"/>
      <c r="D16397" s="208"/>
    </row>
    <row r="16398" spans="1:4">
      <c r="A16398" s="204"/>
      <c r="B16398" s="205"/>
      <c r="C16398" s="206"/>
      <c r="D16398" s="208"/>
    </row>
    <row r="16399" spans="1:4">
      <c r="A16399" s="204"/>
      <c r="B16399" s="205"/>
      <c r="C16399" s="206"/>
      <c r="D16399" s="208"/>
    </row>
    <row r="16400" spans="1:4">
      <c r="A16400" s="204"/>
      <c r="B16400" s="205"/>
      <c r="C16400" s="206"/>
      <c r="D16400" s="208"/>
    </row>
    <row r="16401" spans="1:4">
      <c r="A16401" s="204"/>
      <c r="B16401" s="205"/>
      <c r="C16401" s="206"/>
      <c r="D16401" s="208"/>
    </row>
    <row r="16402" spans="1:4">
      <c r="A16402" s="204"/>
      <c r="B16402" s="205"/>
      <c r="C16402" s="206"/>
      <c r="D16402" s="208"/>
    </row>
    <row r="16403" spans="1:4">
      <c r="A16403" s="204"/>
      <c r="B16403" s="205"/>
      <c r="C16403" s="206"/>
      <c r="D16403" s="208"/>
    </row>
    <row r="16404" spans="1:4">
      <c r="A16404" s="204"/>
      <c r="B16404" s="205"/>
      <c r="C16404" s="206"/>
      <c r="D16404" s="208"/>
    </row>
    <row r="16405" spans="1:4">
      <c r="A16405" s="204"/>
      <c r="B16405" s="205"/>
      <c r="C16405" s="206"/>
      <c r="D16405" s="208"/>
    </row>
    <row r="16406" spans="1:4">
      <c r="A16406" s="204"/>
      <c r="B16406" s="205"/>
      <c r="C16406" s="206"/>
      <c r="D16406" s="208"/>
    </row>
    <row r="16407" spans="1:4">
      <c r="A16407" s="204"/>
      <c r="B16407" s="205"/>
      <c r="C16407" s="206"/>
      <c r="D16407" s="208"/>
    </row>
    <row r="16408" spans="1:4">
      <c r="A16408" s="204"/>
      <c r="B16408" s="205"/>
      <c r="C16408" s="206"/>
      <c r="D16408" s="208"/>
    </row>
    <row r="16409" spans="1:4">
      <c r="A16409" s="204"/>
      <c r="B16409" s="205"/>
      <c r="C16409" s="206"/>
      <c r="D16409" s="208"/>
    </row>
    <row r="16410" spans="1:4">
      <c r="A16410" s="204"/>
      <c r="B16410" s="205"/>
      <c r="C16410" s="206"/>
      <c r="D16410" s="208"/>
    </row>
    <row r="16411" spans="1:4">
      <c r="A16411" s="204"/>
      <c r="B16411" s="205"/>
      <c r="C16411" s="206"/>
      <c r="D16411" s="208"/>
    </row>
    <row r="16412" spans="1:4">
      <c r="A16412" s="204"/>
      <c r="B16412" s="205"/>
      <c r="C16412" s="206"/>
      <c r="D16412" s="208"/>
    </row>
    <row r="16413" spans="1:4">
      <c r="A16413" s="204"/>
      <c r="B16413" s="205"/>
      <c r="C16413" s="206"/>
      <c r="D16413" s="208"/>
    </row>
    <row r="16414" spans="1:4">
      <c r="A16414" s="204"/>
      <c r="B16414" s="205"/>
      <c r="C16414" s="206"/>
      <c r="D16414" s="208"/>
    </row>
    <row r="16415" spans="1:4">
      <c r="A16415" s="204"/>
      <c r="B16415" s="205"/>
      <c r="C16415" s="206"/>
      <c r="D16415" s="208"/>
    </row>
    <row r="16416" spans="1:4">
      <c r="A16416" s="204"/>
      <c r="B16416" s="205"/>
      <c r="C16416" s="206"/>
      <c r="D16416" s="208"/>
    </row>
    <row r="16417" spans="1:4">
      <c r="A16417" s="204"/>
      <c r="B16417" s="205"/>
      <c r="C16417" s="206"/>
      <c r="D16417" s="208"/>
    </row>
    <row r="16418" spans="1:4">
      <c r="A16418" s="204"/>
      <c r="B16418" s="205"/>
      <c r="C16418" s="206"/>
      <c r="D16418" s="208"/>
    </row>
    <row r="16419" spans="1:4">
      <c r="A16419" s="204"/>
      <c r="B16419" s="205"/>
      <c r="C16419" s="206"/>
      <c r="D16419" s="208"/>
    </row>
    <row r="16420" spans="1:4">
      <c r="A16420" s="204"/>
      <c r="B16420" s="205"/>
      <c r="C16420" s="206"/>
      <c r="D16420" s="208"/>
    </row>
    <row r="16421" spans="1:4">
      <c r="A16421" s="204"/>
      <c r="B16421" s="205"/>
      <c r="C16421" s="206"/>
      <c r="D16421" s="208"/>
    </row>
    <row r="16422" spans="1:4">
      <c r="A16422" s="204"/>
      <c r="B16422" s="205"/>
      <c r="C16422" s="206"/>
      <c r="D16422" s="208"/>
    </row>
    <row r="16423" spans="1:4">
      <c r="A16423" s="204"/>
      <c r="B16423" s="205"/>
      <c r="C16423" s="206"/>
      <c r="D16423" s="207"/>
    </row>
    <row r="16424" spans="1:4">
      <c r="A16424" s="204"/>
      <c r="B16424" s="205"/>
      <c r="C16424" s="206"/>
      <c r="D16424" s="208"/>
    </row>
    <row r="16425" spans="1:4">
      <c r="A16425" s="204"/>
      <c r="B16425" s="205"/>
      <c r="C16425" s="206"/>
      <c r="D16425" s="208"/>
    </row>
    <row r="16426" spans="1:4">
      <c r="A16426" s="204"/>
      <c r="B16426" s="205"/>
      <c r="C16426" s="206"/>
      <c r="D16426" s="208"/>
    </row>
    <row r="16427" spans="1:4">
      <c r="A16427" s="204"/>
      <c r="B16427" s="205"/>
      <c r="C16427" s="206"/>
      <c r="D16427" s="208"/>
    </row>
    <row r="16428" spans="1:4">
      <c r="A16428" s="204"/>
      <c r="B16428" s="205"/>
      <c r="C16428" s="206"/>
      <c r="D16428" s="208"/>
    </row>
    <row r="16429" spans="1:4">
      <c r="A16429" s="204"/>
      <c r="B16429" s="205"/>
      <c r="C16429" s="206"/>
      <c r="D16429" s="208"/>
    </row>
    <row r="16430" spans="1:4">
      <c r="A16430" s="204"/>
      <c r="B16430" s="205"/>
      <c r="C16430" s="206"/>
      <c r="D16430" s="208"/>
    </row>
    <row r="16431" spans="1:4">
      <c r="A16431" s="204"/>
      <c r="B16431" s="205"/>
      <c r="C16431" s="206"/>
      <c r="D16431" s="208"/>
    </row>
    <row r="16432" spans="1:4">
      <c r="A16432" s="204"/>
      <c r="B16432" s="205"/>
      <c r="C16432" s="206"/>
      <c r="D16432" s="208"/>
    </row>
    <row r="16433" spans="1:4">
      <c r="A16433" s="204"/>
      <c r="B16433" s="205"/>
      <c r="C16433" s="206"/>
      <c r="D16433" s="208"/>
    </row>
    <row r="16434" spans="1:4">
      <c r="A16434" s="204"/>
      <c r="B16434" s="205"/>
      <c r="C16434" s="206"/>
      <c r="D16434" s="208"/>
    </row>
    <row r="16435" spans="1:4">
      <c r="A16435" s="204"/>
      <c r="B16435" s="205"/>
      <c r="C16435" s="206"/>
      <c r="D16435" s="208"/>
    </row>
    <row r="16436" spans="1:4">
      <c r="A16436" s="204"/>
      <c r="B16436" s="205"/>
      <c r="C16436" s="206"/>
      <c r="D16436" s="208"/>
    </row>
    <row r="16437" spans="1:4">
      <c r="A16437" s="204"/>
      <c r="B16437" s="205"/>
      <c r="C16437" s="206"/>
      <c r="D16437" s="208"/>
    </row>
    <row r="16438" spans="1:4">
      <c r="A16438" s="204"/>
      <c r="B16438" s="205"/>
      <c r="C16438" s="206"/>
      <c r="D16438" s="208"/>
    </row>
    <row r="16439" spans="1:4">
      <c r="A16439" s="204"/>
      <c r="B16439" s="205"/>
      <c r="C16439" s="206"/>
      <c r="D16439" s="208"/>
    </row>
    <row r="16440" spans="1:4">
      <c r="A16440" s="204"/>
      <c r="B16440" s="205"/>
      <c r="C16440" s="206"/>
      <c r="D16440" s="208"/>
    </row>
    <row r="16441" spans="1:4">
      <c r="A16441" s="204"/>
      <c r="B16441" s="205"/>
      <c r="C16441" s="206"/>
      <c r="D16441" s="208"/>
    </row>
    <row r="16442" spans="1:4">
      <c r="A16442" s="204"/>
      <c r="B16442" s="205"/>
      <c r="C16442" s="206"/>
      <c r="D16442" s="208"/>
    </row>
    <row r="16443" spans="1:4">
      <c r="A16443" s="204"/>
      <c r="B16443" s="205"/>
      <c r="C16443" s="206"/>
      <c r="D16443" s="208"/>
    </row>
    <row r="16444" spans="1:4">
      <c r="A16444" s="204"/>
      <c r="B16444" s="205"/>
      <c r="C16444" s="206"/>
      <c r="D16444" s="208"/>
    </row>
    <row r="16445" spans="1:4">
      <c r="A16445" s="204"/>
      <c r="B16445" s="205"/>
      <c r="C16445" s="206"/>
      <c r="D16445" s="208"/>
    </row>
    <row r="16446" spans="1:4">
      <c r="A16446" s="204"/>
      <c r="B16446" s="205"/>
      <c r="C16446" s="206"/>
      <c r="D16446" s="208"/>
    </row>
    <row r="16447" spans="1:4">
      <c r="A16447" s="204"/>
      <c r="B16447" s="205"/>
      <c r="C16447" s="206"/>
      <c r="D16447" s="208"/>
    </row>
    <row r="16448" spans="1:4">
      <c r="A16448" s="204"/>
      <c r="B16448" s="205"/>
      <c r="C16448" s="206"/>
      <c r="D16448" s="208"/>
    </row>
    <row r="16449" spans="1:4">
      <c r="A16449" s="204"/>
      <c r="B16449" s="205"/>
      <c r="C16449" s="206"/>
      <c r="D16449" s="208"/>
    </row>
    <row r="16450" spans="1:4">
      <c r="A16450" s="204"/>
      <c r="B16450" s="205"/>
      <c r="C16450" s="206"/>
      <c r="D16450" s="208"/>
    </row>
    <row r="16451" spans="1:4">
      <c r="A16451" s="204"/>
      <c r="B16451" s="205"/>
      <c r="C16451" s="206"/>
      <c r="D16451" s="208"/>
    </row>
    <row r="16452" spans="1:4">
      <c r="A16452" s="204"/>
      <c r="B16452" s="205"/>
      <c r="C16452" s="206"/>
      <c r="D16452" s="208"/>
    </row>
    <row r="16453" spans="1:4">
      <c r="A16453" s="204"/>
      <c r="B16453" s="205"/>
      <c r="C16453" s="206"/>
      <c r="D16453" s="208"/>
    </row>
    <row r="16454" spans="1:4">
      <c r="A16454" s="204"/>
      <c r="B16454" s="205"/>
      <c r="C16454" s="206"/>
      <c r="D16454" s="208"/>
    </row>
    <row r="16455" spans="1:4">
      <c r="A16455" s="204"/>
      <c r="B16455" s="205"/>
      <c r="C16455" s="206"/>
      <c r="D16455" s="208"/>
    </row>
    <row r="16456" spans="1:4">
      <c r="A16456" s="204"/>
      <c r="B16456" s="205"/>
      <c r="C16456" s="206"/>
      <c r="D16456" s="208"/>
    </row>
    <row r="16457" spans="1:4">
      <c r="A16457" s="204"/>
      <c r="B16457" s="205"/>
      <c r="C16457" s="206"/>
      <c r="D16457" s="208"/>
    </row>
    <row r="16458" spans="1:4">
      <c r="A16458" s="204"/>
      <c r="B16458" s="205"/>
      <c r="C16458" s="206"/>
      <c r="D16458" s="208"/>
    </row>
    <row r="16459" spans="1:4">
      <c r="A16459" s="204"/>
      <c r="B16459" s="205"/>
      <c r="C16459" s="206"/>
      <c r="D16459" s="208"/>
    </row>
    <row r="16460" spans="1:4">
      <c r="A16460" s="204"/>
      <c r="B16460" s="205"/>
      <c r="C16460" s="206"/>
      <c r="D16460" s="208"/>
    </row>
    <row r="16461" spans="1:4">
      <c r="A16461" s="204"/>
      <c r="B16461" s="205"/>
      <c r="C16461" s="206"/>
      <c r="D16461" s="208"/>
    </row>
    <row r="16462" spans="1:4">
      <c r="A16462" s="204"/>
      <c r="B16462" s="205"/>
      <c r="C16462" s="206"/>
      <c r="D16462" s="208"/>
    </row>
    <row r="16463" spans="1:4">
      <c r="A16463" s="204"/>
      <c r="B16463" s="205"/>
      <c r="C16463" s="206"/>
      <c r="D16463" s="208"/>
    </row>
    <row r="16464" spans="1:4">
      <c r="A16464" s="204"/>
      <c r="B16464" s="205"/>
      <c r="C16464" s="206"/>
      <c r="D16464" s="208"/>
    </row>
    <row r="16465" spans="1:4">
      <c r="A16465" s="204"/>
      <c r="B16465" s="205"/>
      <c r="C16465" s="206"/>
      <c r="D16465" s="208"/>
    </row>
    <row r="16466" spans="1:4">
      <c r="A16466" s="204"/>
      <c r="B16466" s="205"/>
      <c r="C16466" s="206"/>
      <c r="D16466" s="208"/>
    </row>
    <row r="16467" spans="1:4">
      <c r="A16467" s="204"/>
      <c r="B16467" s="205"/>
      <c r="C16467" s="206"/>
      <c r="D16467" s="208"/>
    </row>
    <row r="16468" spans="1:4">
      <c r="A16468" s="204"/>
      <c r="B16468" s="205"/>
      <c r="C16468" s="206"/>
      <c r="D16468" s="208"/>
    </row>
    <row r="16469" spans="1:4">
      <c r="A16469" s="204"/>
      <c r="B16469" s="205"/>
      <c r="C16469" s="206"/>
      <c r="D16469" s="208"/>
    </row>
    <row r="16470" spans="1:4">
      <c r="A16470" s="204"/>
      <c r="B16470" s="205"/>
      <c r="C16470" s="206"/>
      <c r="D16470" s="208"/>
    </row>
    <row r="16471" spans="1:4">
      <c r="A16471" s="204"/>
      <c r="B16471" s="205"/>
      <c r="C16471" s="206"/>
      <c r="D16471" s="208"/>
    </row>
    <row r="16472" spans="1:4">
      <c r="A16472" s="204"/>
      <c r="B16472" s="205"/>
      <c r="C16472" s="206"/>
      <c r="D16472" s="208"/>
    </row>
    <row r="16473" spans="1:4">
      <c r="A16473" s="204"/>
      <c r="B16473" s="205"/>
      <c r="C16473" s="206"/>
      <c r="D16473" s="208"/>
    </row>
    <row r="16474" spans="1:4">
      <c r="A16474" s="204"/>
      <c r="B16474" s="205"/>
      <c r="C16474" s="206"/>
      <c r="D16474" s="208"/>
    </row>
    <row r="16475" spans="1:4">
      <c r="A16475" s="204"/>
      <c r="B16475" s="205"/>
      <c r="C16475" s="206"/>
      <c r="D16475" s="208"/>
    </row>
    <row r="16476" spans="1:4">
      <c r="A16476" s="204"/>
      <c r="B16476" s="205"/>
      <c r="C16476" s="206"/>
      <c r="D16476" s="208"/>
    </row>
    <row r="16477" spans="1:4">
      <c r="A16477" s="204"/>
      <c r="B16477" s="205"/>
      <c r="C16477" s="206"/>
      <c r="D16477" s="208"/>
    </row>
    <row r="16478" spans="1:4">
      <c r="A16478" s="204"/>
      <c r="B16478" s="205"/>
      <c r="C16478" s="206"/>
      <c r="D16478" s="208"/>
    </row>
    <row r="16479" spans="1:4">
      <c r="A16479" s="204"/>
      <c r="B16479" s="205"/>
      <c r="C16479" s="206"/>
      <c r="D16479" s="208"/>
    </row>
    <row r="16480" spans="1:4">
      <c r="A16480" s="204"/>
      <c r="B16480" s="205"/>
      <c r="C16480" s="206"/>
      <c r="D16480" s="208"/>
    </row>
    <row r="16481" spans="1:4">
      <c r="A16481" s="204"/>
      <c r="B16481" s="205"/>
      <c r="C16481" s="206"/>
      <c r="D16481" s="208"/>
    </row>
    <row r="16482" spans="1:4">
      <c r="A16482" s="204"/>
      <c r="B16482" s="205"/>
      <c r="C16482" s="206"/>
      <c r="D16482" s="208"/>
    </row>
    <row r="16483" spans="1:4">
      <c r="A16483" s="204"/>
      <c r="B16483" s="205"/>
      <c r="C16483" s="206"/>
      <c r="D16483" s="208"/>
    </row>
    <row r="16484" spans="1:4">
      <c r="A16484" s="204"/>
      <c r="B16484" s="205"/>
      <c r="C16484" s="206"/>
      <c r="D16484" s="207"/>
    </row>
    <row r="16485" spans="1:4">
      <c r="A16485" s="204"/>
      <c r="B16485" s="205"/>
      <c r="C16485" s="206"/>
      <c r="D16485" s="208"/>
    </row>
    <row r="16486" spans="1:4">
      <c r="A16486" s="204"/>
      <c r="B16486" s="205"/>
      <c r="C16486" s="206"/>
      <c r="D16486" s="208"/>
    </row>
    <row r="16487" spans="1:4">
      <c r="A16487" s="204"/>
      <c r="B16487" s="205"/>
      <c r="C16487" s="206"/>
      <c r="D16487" s="208"/>
    </row>
    <row r="16488" spans="1:4">
      <c r="A16488" s="204"/>
      <c r="B16488" s="205"/>
      <c r="C16488" s="206"/>
      <c r="D16488" s="208"/>
    </row>
    <row r="16489" spans="1:4">
      <c r="A16489" s="204"/>
      <c r="B16489" s="205"/>
      <c r="C16489" s="206"/>
      <c r="D16489" s="208"/>
    </row>
    <row r="16490" spans="1:4">
      <c r="A16490" s="204"/>
      <c r="B16490" s="205"/>
      <c r="C16490" s="206"/>
      <c r="D16490" s="208"/>
    </row>
    <row r="16491" spans="1:4">
      <c r="A16491" s="204"/>
      <c r="B16491" s="205"/>
      <c r="C16491" s="206"/>
      <c r="D16491" s="208"/>
    </row>
    <row r="16492" spans="1:4">
      <c r="A16492" s="204"/>
      <c r="B16492" s="205"/>
      <c r="C16492" s="206"/>
      <c r="D16492" s="208"/>
    </row>
    <row r="16493" spans="1:4">
      <c r="A16493" s="204"/>
      <c r="B16493" s="205"/>
      <c r="C16493" s="206"/>
      <c r="D16493" s="208"/>
    </row>
    <row r="16494" spans="1:4">
      <c r="A16494" s="204"/>
      <c r="B16494" s="205"/>
      <c r="C16494" s="206"/>
      <c r="D16494" s="208"/>
    </row>
    <row r="16495" spans="1:4">
      <c r="A16495" s="204"/>
      <c r="B16495" s="205"/>
      <c r="C16495" s="206"/>
      <c r="D16495" s="208"/>
    </row>
    <row r="16496" spans="1:4">
      <c r="A16496" s="204"/>
      <c r="B16496" s="205"/>
      <c r="C16496" s="206"/>
      <c r="D16496" s="208"/>
    </row>
    <row r="16497" spans="1:4">
      <c r="A16497" s="204"/>
      <c r="B16497" s="205"/>
      <c r="C16497" s="206"/>
      <c r="D16497" s="208"/>
    </row>
    <row r="16498" spans="1:4">
      <c r="A16498" s="204"/>
      <c r="B16498" s="205"/>
      <c r="C16498" s="206"/>
      <c r="D16498" s="208"/>
    </row>
    <row r="16499" spans="1:4">
      <c r="A16499" s="204"/>
      <c r="B16499" s="205"/>
      <c r="C16499" s="206"/>
      <c r="D16499" s="208"/>
    </row>
    <row r="16500" spans="1:4">
      <c r="A16500" s="204"/>
      <c r="B16500" s="205"/>
      <c r="C16500" s="206"/>
      <c r="D16500" s="208"/>
    </row>
    <row r="16501" spans="1:4">
      <c r="A16501" s="204"/>
      <c r="B16501" s="205"/>
      <c r="C16501" s="206"/>
      <c r="D16501" s="208"/>
    </row>
    <row r="16502" spans="1:4">
      <c r="A16502" s="204"/>
      <c r="B16502" s="205"/>
      <c r="C16502" s="206"/>
      <c r="D16502" s="208"/>
    </row>
    <row r="16503" spans="1:4">
      <c r="A16503" s="204"/>
      <c r="B16503" s="205"/>
      <c r="C16503" s="206"/>
      <c r="D16503" s="208"/>
    </row>
    <row r="16504" spans="1:4">
      <c r="A16504" s="204"/>
      <c r="B16504" s="205"/>
      <c r="C16504" s="206"/>
      <c r="D16504" s="208"/>
    </row>
    <row r="16505" spans="1:4">
      <c r="A16505" s="204"/>
      <c r="B16505" s="205"/>
      <c r="C16505" s="206"/>
      <c r="D16505" s="208"/>
    </row>
    <row r="16506" spans="1:4">
      <c r="A16506" s="204"/>
      <c r="B16506" s="205"/>
      <c r="C16506" s="206"/>
      <c r="D16506" s="208"/>
    </row>
    <row r="16507" spans="1:4">
      <c r="A16507" s="204"/>
      <c r="B16507" s="205"/>
      <c r="C16507" s="206"/>
      <c r="D16507" s="208"/>
    </row>
    <row r="16508" spans="1:4">
      <c r="A16508" s="204"/>
      <c r="B16508" s="205"/>
      <c r="C16508" s="206"/>
      <c r="D16508" s="208"/>
    </row>
    <row r="16509" spans="1:4">
      <c r="A16509" s="204"/>
      <c r="B16509" s="205"/>
      <c r="C16509" s="206"/>
      <c r="D16509" s="208"/>
    </row>
    <row r="16510" spans="1:4">
      <c r="A16510" s="204"/>
      <c r="B16510" s="205"/>
      <c r="C16510" s="206"/>
      <c r="D16510" s="208"/>
    </row>
    <row r="16511" spans="1:4">
      <c r="A16511" s="204"/>
      <c r="B16511" s="205"/>
      <c r="C16511" s="206"/>
      <c r="D16511" s="208"/>
    </row>
    <row r="16512" spans="1:4">
      <c r="A16512" s="204"/>
      <c r="B16512" s="205"/>
      <c r="C16512" s="206"/>
      <c r="D16512" s="208"/>
    </row>
    <row r="16513" spans="1:4">
      <c r="A16513" s="204"/>
      <c r="B16513" s="205"/>
      <c r="C16513" s="206"/>
      <c r="D16513" s="208"/>
    </row>
    <row r="16514" spans="1:4">
      <c r="A16514" s="204"/>
      <c r="B16514" s="205"/>
      <c r="C16514" s="206"/>
      <c r="D16514" s="208"/>
    </row>
    <row r="16515" spans="1:4">
      <c r="A16515" s="204"/>
      <c r="B16515" s="205"/>
      <c r="C16515" s="206"/>
      <c r="D16515" s="208"/>
    </row>
    <row r="16516" spans="1:4">
      <c r="A16516" s="204"/>
      <c r="B16516" s="205"/>
      <c r="C16516" s="206"/>
      <c r="D16516" s="208"/>
    </row>
    <row r="16517" spans="1:4">
      <c r="A16517" s="204"/>
      <c r="B16517" s="205"/>
      <c r="C16517" s="206"/>
      <c r="D16517" s="208"/>
    </row>
    <row r="16518" spans="1:4">
      <c r="A16518" s="204"/>
      <c r="B16518" s="205"/>
      <c r="C16518" s="206"/>
      <c r="D16518" s="208"/>
    </row>
    <row r="16519" spans="1:4">
      <c r="A16519" s="204"/>
      <c r="B16519" s="205"/>
      <c r="C16519" s="206"/>
      <c r="D16519" s="208"/>
    </row>
    <row r="16520" spans="1:4">
      <c r="A16520" s="204"/>
      <c r="B16520" s="205"/>
      <c r="C16520" s="206"/>
      <c r="D16520" s="208"/>
    </row>
    <row r="16521" spans="1:4">
      <c r="A16521" s="204"/>
      <c r="B16521" s="205"/>
      <c r="C16521" s="206"/>
      <c r="D16521" s="208"/>
    </row>
    <row r="16522" spans="1:4">
      <c r="A16522" s="204"/>
      <c r="B16522" s="205"/>
      <c r="C16522" s="206"/>
      <c r="D16522" s="208"/>
    </row>
    <row r="16523" spans="1:4">
      <c r="A16523" s="204"/>
      <c r="B16523" s="205"/>
      <c r="C16523" s="206"/>
      <c r="D16523" s="208"/>
    </row>
    <row r="16524" spans="1:4">
      <c r="A16524" s="204"/>
      <c r="B16524" s="205"/>
      <c r="C16524" s="206"/>
      <c r="D16524" s="208"/>
    </row>
    <row r="16525" spans="1:4">
      <c r="A16525" s="204"/>
      <c r="B16525" s="205"/>
      <c r="C16525" s="206"/>
      <c r="D16525" s="208"/>
    </row>
    <row r="16526" spans="1:4">
      <c r="A16526" s="204"/>
      <c r="B16526" s="205"/>
      <c r="C16526" s="206"/>
      <c r="D16526" s="208"/>
    </row>
    <row r="16527" spans="1:4">
      <c r="A16527" s="204"/>
      <c r="B16527" s="205"/>
      <c r="C16527" s="206"/>
      <c r="D16527" s="208"/>
    </row>
    <row r="16528" spans="1:4">
      <c r="A16528" s="204"/>
      <c r="B16528" s="205"/>
      <c r="C16528" s="206"/>
      <c r="D16528" s="208"/>
    </row>
    <row r="16529" spans="1:4">
      <c r="A16529" s="204"/>
      <c r="B16529" s="205"/>
      <c r="C16529" s="206"/>
      <c r="D16529" s="208"/>
    </row>
    <row r="16530" spans="1:4">
      <c r="A16530" s="204"/>
      <c r="B16530" s="205"/>
      <c r="C16530" s="206"/>
      <c r="D16530" s="208"/>
    </row>
    <row r="16531" spans="1:4">
      <c r="A16531" s="204"/>
      <c r="B16531" s="205"/>
      <c r="C16531" s="206"/>
      <c r="D16531" s="208"/>
    </row>
    <row r="16532" spans="1:4">
      <c r="A16532" s="204"/>
      <c r="B16532" s="205"/>
      <c r="C16532" s="206"/>
      <c r="D16532" s="208"/>
    </row>
    <row r="16533" spans="1:4">
      <c r="A16533" s="204"/>
      <c r="B16533" s="205"/>
      <c r="C16533" s="206"/>
      <c r="D16533" s="208"/>
    </row>
    <row r="16534" spans="1:4">
      <c r="A16534" s="204"/>
      <c r="B16534" s="205"/>
      <c r="C16534" s="206"/>
      <c r="D16534" s="208"/>
    </row>
    <row r="16535" spans="1:4">
      <c r="A16535" s="204"/>
      <c r="B16535" s="205"/>
      <c r="C16535" s="206"/>
      <c r="D16535" s="208"/>
    </row>
    <row r="16536" spans="1:4">
      <c r="A16536" s="204"/>
      <c r="B16536" s="205"/>
      <c r="C16536" s="206"/>
      <c r="D16536" s="207"/>
    </row>
    <row r="16537" spans="1:4">
      <c r="A16537" s="204"/>
      <c r="B16537" s="205"/>
      <c r="C16537" s="206"/>
      <c r="D16537" s="208"/>
    </row>
    <row r="16538" spans="1:4">
      <c r="A16538" s="204"/>
      <c r="B16538" s="205"/>
      <c r="C16538" s="206"/>
      <c r="D16538" s="208"/>
    </row>
    <row r="16539" spans="1:4">
      <c r="A16539" s="204"/>
      <c r="B16539" s="205"/>
      <c r="C16539" s="206"/>
      <c r="D16539" s="208"/>
    </row>
    <row r="16540" spans="1:4">
      <c r="A16540" s="204"/>
      <c r="B16540" s="205"/>
      <c r="C16540" s="206"/>
      <c r="D16540" s="208"/>
    </row>
    <row r="16541" spans="1:4">
      <c r="A16541" s="204"/>
      <c r="B16541" s="205"/>
      <c r="C16541" s="206"/>
      <c r="D16541" s="207"/>
    </row>
    <row r="16542" spans="1:4">
      <c r="A16542" s="204"/>
      <c r="B16542" s="205"/>
      <c r="C16542" s="206"/>
      <c r="D16542" s="208"/>
    </row>
    <row r="16543" spans="1:4">
      <c r="A16543" s="204"/>
      <c r="B16543" s="205"/>
      <c r="C16543" s="206"/>
      <c r="D16543" s="208"/>
    </row>
    <row r="16544" spans="1:4">
      <c r="A16544" s="204"/>
      <c r="B16544" s="205"/>
      <c r="C16544" s="206"/>
      <c r="D16544" s="208"/>
    </row>
    <row r="16545" spans="1:4">
      <c r="A16545" s="204"/>
      <c r="B16545" s="205"/>
      <c r="C16545" s="206"/>
      <c r="D16545" s="208"/>
    </row>
    <row r="16546" spans="1:4">
      <c r="A16546" s="204"/>
      <c r="B16546" s="205"/>
      <c r="C16546" s="206"/>
      <c r="D16546" s="208"/>
    </row>
    <row r="16547" spans="1:4">
      <c r="A16547" s="204"/>
      <c r="B16547" s="205"/>
      <c r="C16547" s="206"/>
      <c r="D16547" s="208"/>
    </row>
    <row r="16548" spans="1:4">
      <c r="A16548" s="204"/>
      <c r="B16548" s="205"/>
      <c r="C16548" s="206"/>
      <c r="D16548" s="208"/>
    </row>
    <row r="16549" spans="1:4">
      <c r="A16549" s="204"/>
      <c r="B16549" s="205"/>
      <c r="C16549" s="206"/>
      <c r="D16549" s="208"/>
    </row>
    <row r="16550" spans="1:4">
      <c r="A16550" s="204"/>
      <c r="B16550" s="205"/>
      <c r="C16550" s="206"/>
      <c r="D16550" s="208"/>
    </row>
    <row r="16551" spans="1:4">
      <c r="A16551" s="204"/>
      <c r="B16551" s="205"/>
      <c r="C16551" s="206"/>
      <c r="D16551" s="208"/>
    </row>
    <row r="16552" spans="1:4">
      <c r="A16552" s="204"/>
      <c r="B16552" s="205"/>
      <c r="C16552" s="206"/>
      <c r="D16552" s="208"/>
    </row>
    <row r="16553" spans="1:4">
      <c r="A16553" s="204"/>
      <c r="B16553" s="205"/>
      <c r="C16553" s="206"/>
      <c r="D16553" s="208"/>
    </row>
    <row r="16554" spans="1:4">
      <c r="A16554" s="204"/>
      <c r="B16554" s="205"/>
      <c r="C16554" s="206"/>
      <c r="D16554" s="208"/>
    </row>
    <row r="16555" spans="1:4">
      <c r="A16555" s="204"/>
      <c r="B16555" s="205"/>
      <c r="C16555" s="206"/>
      <c r="D16555" s="208"/>
    </row>
    <row r="16556" spans="1:4">
      <c r="A16556" s="204"/>
      <c r="B16556" s="205"/>
      <c r="C16556" s="206"/>
      <c r="D16556" s="208"/>
    </row>
    <row r="16557" spans="1:4">
      <c r="A16557" s="204"/>
      <c r="B16557" s="205"/>
      <c r="C16557" s="206"/>
      <c r="D16557" s="208"/>
    </row>
    <row r="16558" spans="1:4">
      <c r="A16558" s="204"/>
      <c r="B16558" s="205"/>
      <c r="C16558" s="206"/>
      <c r="D16558" s="208"/>
    </row>
    <row r="16559" spans="1:4">
      <c r="A16559" s="204"/>
      <c r="B16559" s="205"/>
      <c r="C16559" s="206"/>
      <c r="D16559" s="208"/>
    </row>
    <row r="16560" spans="1:4">
      <c r="A16560" s="204"/>
      <c r="B16560" s="205"/>
      <c r="C16560" s="206"/>
      <c r="D16560" s="208"/>
    </row>
    <row r="16561" spans="1:4">
      <c r="A16561" s="204"/>
      <c r="B16561" s="205"/>
      <c r="C16561" s="206"/>
      <c r="D16561" s="208"/>
    </row>
    <row r="16562" spans="1:4">
      <c r="A16562" s="204"/>
      <c r="B16562" s="205"/>
      <c r="C16562" s="206"/>
      <c r="D16562" s="208"/>
    </row>
    <row r="16563" spans="1:4">
      <c r="A16563" s="204"/>
      <c r="B16563" s="205"/>
      <c r="C16563" s="206"/>
      <c r="D16563" s="208"/>
    </row>
    <row r="16564" spans="1:4">
      <c r="A16564" s="204"/>
      <c r="B16564" s="205"/>
      <c r="C16564" s="206"/>
      <c r="D16564" s="208"/>
    </row>
    <row r="16565" spans="1:4">
      <c r="A16565" s="204"/>
      <c r="B16565" s="205"/>
      <c r="C16565" s="206"/>
      <c r="D16565" s="208"/>
    </row>
    <row r="16566" spans="1:4">
      <c r="A16566" s="204"/>
      <c r="B16566" s="205"/>
      <c r="C16566" s="206"/>
      <c r="D16566" s="208"/>
    </row>
    <row r="16567" spans="1:4">
      <c r="A16567" s="204"/>
      <c r="B16567" s="205"/>
      <c r="C16567" s="206"/>
      <c r="D16567" s="208"/>
    </row>
    <row r="16568" spans="1:4">
      <c r="A16568" s="204"/>
      <c r="B16568" s="205"/>
      <c r="C16568" s="206"/>
      <c r="D16568" s="208"/>
    </row>
    <row r="16569" spans="1:4">
      <c r="A16569" s="204"/>
      <c r="B16569" s="205"/>
      <c r="C16569" s="206"/>
      <c r="D16569" s="208"/>
    </row>
    <row r="16570" spans="1:4">
      <c r="A16570" s="204"/>
      <c r="B16570" s="205"/>
      <c r="C16570" s="206"/>
      <c r="D16570" s="208"/>
    </row>
    <row r="16571" spans="1:4">
      <c r="A16571" s="204"/>
      <c r="B16571" s="205"/>
      <c r="C16571" s="206"/>
      <c r="D16571" s="208"/>
    </row>
    <row r="16572" spans="1:4">
      <c r="A16572" s="204"/>
      <c r="B16572" s="205"/>
      <c r="C16572" s="206"/>
      <c r="D16572" s="208"/>
    </row>
    <row r="16573" spans="1:4">
      <c r="A16573" s="204"/>
      <c r="B16573" s="205"/>
      <c r="C16573" s="206"/>
      <c r="D16573" s="208"/>
    </row>
    <row r="16574" spans="1:4">
      <c r="A16574" s="204"/>
      <c r="B16574" s="205"/>
      <c r="C16574" s="206"/>
      <c r="D16574" s="208"/>
    </row>
    <row r="16575" spans="1:4">
      <c r="A16575" s="204"/>
      <c r="B16575" s="205"/>
      <c r="C16575" s="206"/>
      <c r="D16575" s="208"/>
    </row>
    <row r="16576" spans="1:4">
      <c r="A16576" s="204"/>
      <c r="B16576" s="205"/>
      <c r="C16576" s="206"/>
      <c r="D16576" s="208"/>
    </row>
    <row r="16577" spans="1:4">
      <c r="A16577" s="204"/>
      <c r="B16577" s="205"/>
      <c r="C16577" s="206"/>
      <c r="D16577" s="208"/>
    </row>
    <row r="16578" spans="1:4">
      <c r="A16578" s="204"/>
      <c r="B16578" s="205"/>
      <c r="C16578" s="206"/>
      <c r="D16578" s="208"/>
    </row>
    <row r="16579" spans="1:4">
      <c r="A16579" s="204"/>
      <c r="B16579" s="205"/>
      <c r="C16579" s="206"/>
      <c r="D16579" s="208"/>
    </row>
    <row r="16580" spans="1:4">
      <c r="A16580" s="204"/>
      <c r="B16580" s="205"/>
      <c r="C16580" s="206"/>
      <c r="D16580" s="208"/>
    </row>
    <row r="16581" spans="1:4">
      <c r="A16581" s="204"/>
      <c r="B16581" s="205"/>
      <c r="C16581" s="206"/>
      <c r="D16581" s="208"/>
    </row>
    <row r="16582" spans="1:4">
      <c r="A16582" s="204"/>
      <c r="B16582" s="205"/>
      <c r="C16582" s="206"/>
      <c r="D16582" s="208"/>
    </row>
    <row r="16583" spans="1:4">
      <c r="A16583" s="204"/>
      <c r="B16583" s="205"/>
      <c r="C16583" s="206"/>
      <c r="D16583" s="208"/>
    </row>
    <row r="16584" spans="1:4">
      <c r="A16584" s="204"/>
      <c r="B16584" s="205"/>
      <c r="C16584" s="206"/>
      <c r="D16584" s="208"/>
    </row>
    <row r="16585" spans="1:4">
      <c r="A16585" s="204"/>
      <c r="B16585" s="205"/>
      <c r="C16585" s="206"/>
      <c r="D16585" s="208"/>
    </row>
    <row r="16586" spans="1:4">
      <c r="A16586" s="204"/>
      <c r="B16586" s="205"/>
      <c r="C16586" s="206"/>
      <c r="D16586" s="208"/>
    </row>
    <row r="16587" spans="1:4">
      <c r="A16587" s="204"/>
      <c r="B16587" s="205"/>
      <c r="C16587" s="206"/>
      <c r="D16587" s="207"/>
    </row>
    <row r="16588" spans="1:4">
      <c r="A16588" s="204"/>
      <c r="B16588" s="205"/>
      <c r="C16588" s="206"/>
      <c r="D16588" s="208"/>
    </row>
    <row r="16589" spans="1:4">
      <c r="A16589" s="204"/>
      <c r="B16589" s="205"/>
      <c r="C16589" s="206"/>
      <c r="D16589" s="208"/>
    </row>
    <row r="16590" spans="1:4">
      <c r="A16590" s="204"/>
      <c r="B16590" s="205"/>
      <c r="C16590" s="206"/>
      <c r="D16590" s="208"/>
    </row>
    <row r="16591" spans="1:4">
      <c r="A16591" s="204"/>
      <c r="B16591" s="205"/>
      <c r="C16591" s="206"/>
      <c r="D16591" s="208"/>
    </row>
    <row r="16592" spans="1:4">
      <c r="A16592" s="204"/>
      <c r="B16592" s="205"/>
      <c r="C16592" s="206"/>
      <c r="D16592" s="208"/>
    </row>
    <row r="16593" spans="1:4">
      <c r="A16593" s="204"/>
      <c r="B16593" s="205"/>
      <c r="C16593" s="206"/>
      <c r="D16593" s="208"/>
    </row>
    <row r="16594" spans="1:4">
      <c r="A16594" s="204"/>
      <c r="B16594" s="205"/>
      <c r="C16594" s="206"/>
      <c r="D16594" s="208"/>
    </row>
    <row r="16595" spans="1:4">
      <c r="A16595" s="204"/>
      <c r="B16595" s="205"/>
      <c r="C16595" s="206"/>
      <c r="D16595" s="208"/>
    </row>
    <row r="16596" spans="1:4">
      <c r="A16596" s="204"/>
      <c r="B16596" s="205"/>
      <c r="C16596" s="206"/>
      <c r="D16596" s="208"/>
    </row>
    <row r="16597" spans="1:4">
      <c r="A16597" s="204"/>
      <c r="B16597" s="205"/>
      <c r="C16597" s="206"/>
      <c r="D16597" s="208"/>
    </row>
    <row r="16598" spans="1:4">
      <c r="A16598" s="204"/>
      <c r="B16598" s="205"/>
      <c r="C16598" s="206"/>
      <c r="D16598" s="208"/>
    </row>
    <row r="16599" spans="1:4">
      <c r="A16599" s="204"/>
      <c r="B16599" s="205"/>
      <c r="C16599" s="206"/>
      <c r="D16599" s="208"/>
    </row>
    <row r="16600" spans="1:4">
      <c r="A16600" s="204"/>
      <c r="B16600" s="205"/>
      <c r="C16600" s="206"/>
      <c r="D16600" s="208"/>
    </row>
    <row r="16601" spans="1:4">
      <c r="A16601" s="204"/>
      <c r="B16601" s="205"/>
      <c r="C16601" s="206"/>
      <c r="D16601" s="208"/>
    </row>
    <row r="16602" spans="1:4">
      <c r="A16602" s="204"/>
      <c r="B16602" s="205"/>
      <c r="C16602" s="206"/>
      <c r="D16602" s="208"/>
    </row>
    <row r="16603" spans="1:4">
      <c r="A16603" s="204"/>
      <c r="B16603" s="205"/>
      <c r="C16603" s="206"/>
      <c r="D16603" s="208"/>
    </row>
    <row r="16604" spans="1:4">
      <c r="A16604" s="204"/>
      <c r="B16604" s="205"/>
      <c r="C16604" s="206"/>
      <c r="D16604" s="208"/>
    </row>
    <row r="16605" spans="1:4">
      <c r="A16605" s="204"/>
      <c r="B16605" s="205"/>
      <c r="C16605" s="206"/>
      <c r="D16605" s="208"/>
    </row>
    <row r="16606" spans="1:4">
      <c r="A16606" s="204"/>
      <c r="B16606" s="205"/>
      <c r="C16606" s="206"/>
      <c r="D16606" s="208"/>
    </row>
    <row r="16607" spans="1:4">
      <c r="A16607" s="204"/>
      <c r="B16607" s="205"/>
      <c r="C16607" s="206"/>
      <c r="D16607" s="208"/>
    </row>
    <row r="16608" spans="1:4">
      <c r="A16608" s="204"/>
      <c r="B16608" s="205"/>
      <c r="C16608" s="206"/>
      <c r="D16608" s="208"/>
    </row>
    <row r="16609" spans="1:4">
      <c r="A16609" s="204"/>
      <c r="B16609" s="205"/>
      <c r="C16609" s="206"/>
      <c r="D16609" s="208"/>
    </row>
    <row r="16610" spans="1:4">
      <c r="A16610" s="204"/>
      <c r="B16610" s="205"/>
      <c r="C16610" s="206"/>
      <c r="D16610" s="208"/>
    </row>
    <row r="16611" spans="1:4">
      <c r="A16611" s="204"/>
      <c r="B16611" s="205"/>
      <c r="C16611" s="206"/>
      <c r="D16611" s="208"/>
    </row>
    <row r="16612" spans="1:4">
      <c r="A16612" s="204"/>
      <c r="B16612" s="205"/>
      <c r="C16612" s="206"/>
      <c r="D16612" s="208"/>
    </row>
    <row r="16613" spans="1:4">
      <c r="A16613" s="204"/>
      <c r="B16613" s="205"/>
      <c r="C16613" s="206"/>
      <c r="D16613" s="208"/>
    </row>
    <row r="16614" spans="1:4">
      <c r="A16614" s="204"/>
      <c r="B16614" s="205"/>
      <c r="C16614" s="206"/>
      <c r="D16614" s="208"/>
    </row>
    <row r="16615" spans="1:4">
      <c r="A16615" s="204"/>
      <c r="B16615" s="205"/>
      <c r="C16615" s="206"/>
      <c r="D16615" s="208"/>
    </row>
    <row r="16616" spans="1:4">
      <c r="A16616" s="204"/>
      <c r="B16616" s="205"/>
      <c r="C16616" s="206"/>
      <c r="D16616" s="208"/>
    </row>
    <row r="16617" spans="1:4">
      <c r="A16617" s="204"/>
      <c r="B16617" s="205"/>
      <c r="C16617" s="206"/>
      <c r="D16617" s="208"/>
    </row>
    <row r="16618" spans="1:4">
      <c r="A16618" s="204"/>
      <c r="B16618" s="205"/>
      <c r="C16618" s="206"/>
      <c r="D16618" s="208"/>
    </row>
    <row r="16619" spans="1:4">
      <c r="A16619" s="204"/>
      <c r="B16619" s="205"/>
      <c r="C16619" s="206"/>
      <c r="D16619" s="208"/>
    </row>
    <row r="16620" spans="1:4">
      <c r="A16620" s="204"/>
      <c r="B16620" s="205"/>
      <c r="C16620" s="206"/>
      <c r="D16620" s="208"/>
    </row>
    <row r="16621" spans="1:4">
      <c r="A16621" s="204"/>
      <c r="B16621" s="205"/>
      <c r="C16621" s="206"/>
      <c r="D16621" s="208"/>
    </row>
    <row r="16622" spans="1:4">
      <c r="A16622" s="204"/>
      <c r="B16622" s="205"/>
      <c r="C16622" s="206"/>
      <c r="D16622" s="207"/>
    </row>
    <row r="16623" spans="1:4">
      <c r="A16623" s="204"/>
      <c r="B16623" s="205"/>
      <c r="C16623" s="206"/>
      <c r="D16623" s="207"/>
    </row>
    <row r="16624" spans="1:4">
      <c r="A16624" s="204"/>
      <c r="B16624" s="205"/>
      <c r="C16624" s="206"/>
      <c r="D16624" s="207"/>
    </row>
    <row r="16625" spans="1:4">
      <c r="A16625" s="204"/>
      <c r="B16625" s="205"/>
      <c r="C16625" s="206"/>
      <c r="D16625" s="207"/>
    </row>
    <row r="16626" spans="1:4">
      <c r="A16626" s="204"/>
      <c r="B16626" s="205"/>
      <c r="C16626" s="206"/>
      <c r="D16626" s="207"/>
    </row>
    <row r="16627" spans="1:4">
      <c r="A16627" s="204"/>
      <c r="B16627" s="205"/>
      <c r="C16627" s="206"/>
      <c r="D16627" s="207"/>
    </row>
    <row r="16628" spans="1:4">
      <c r="A16628" s="204"/>
      <c r="B16628" s="205"/>
      <c r="C16628" s="206"/>
      <c r="D16628" s="207"/>
    </row>
    <row r="16629" spans="1:4">
      <c r="A16629" s="204"/>
      <c r="B16629" s="205"/>
      <c r="C16629" s="206"/>
      <c r="D16629" s="207"/>
    </row>
    <row r="16630" spans="1:4">
      <c r="A16630" s="204"/>
      <c r="B16630" s="205"/>
      <c r="C16630" s="206"/>
      <c r="D16630" s="207"/>
    </row>
    <row r="16631" spans="1:4">
      <c r="A16631" s="204"/>
      <c r="B16631" s="205"/>
      <c r="C16631" s="206"/>
      <c r="D16631" s="207"/>
    </row>
    <row r="16632" spans="1:4">
      <c r="A16632" s="204"/>
      <c r="B16632" s="205"/>
      <c r="C16632" s="206"/>
      <c r="D16632" s="207"/>
    </row>
    <row r="16633" spans="1:4">
      <c r="A16633" s="204"/>
      <c r="B16633" s="205"/>
      <c r="C16633" s="206"/>
      <c r="D16633" s="207"/>
    </row>
    <row r="16634" spans="1:4">
      <c r="A16634" s="204"/>
      <c r="B16634" s="205"/>
      <c r="C16634" s="206"/>
      <c r="D16634" s="208"/>
    </row>
    <row r="16635" spans="1:4">
      <c r="A16635" s="204"/>
      <c r="B16635" s="205"/>
      <c r="C16635" s="206"/>
      <c r="D16635" s="208"/>
    </row>
    <row r="16636" spans="1:4">
      <c r="A16636" s="204"/>
      <c r="B16636" s="205"/>
      <c r="C16636" s="206"/>
      <c r="D16636" s="207"/>
    </row>
    <row r="16637" spans="1:4">
      <c r="A16637" s="204"/>
      <c r="B16637" s="205"/>
      <c r="C16637" s="206"/>
      <c r="D16637" s="207"/>
    </row>
    <row r="16638" spans="1:4">
      <c r="A16638" s="204"/>
      <c r="B16638" s="205"/>
      <c r="C16638" s="206"/>
      <c r="D16638" s="207"/>
    </row>
    <row r="16639" spans="1:4">
      <c r="A16639" s="204"/>
      <c r="B16639" s="205"/>
      <c r="C16639" s="206"/>
      <c r="D16639" s="207"/>
    </row>
    <row r="16640" spans="1:4">
      <c r="A16640" s="204"/>
      <c r="B16640" s="205"/>
      <c r="C16640" s="206"/>
      <c r="D16640" s="207"/>
    </row>
    <row r="16641" spans="1:4">
      <c r="A16641" s="204"/>
      <c r="B16641" s="205"/>
      <c r="C16641" s="206"/>
      <c r="D16641" s="207"/>
    </row>
    <row r="16642" spans="1:4">
      <c r="A16642" s="204"/>
      <c r="B16642" s="205"/>
      <c r="C16642" s="206"/>
      <c r="D16642" s="207"/>
    </row>
    <row r="16643" spans="1:4">
      <c r="A16643" s="204"/>
      <c r="B16643" s="205"/>
      <c r="C16643" s="206"/>
      <c r="D16643" s="207"/>
    </row>
    <row r="16644" spans="1:4">
      <c r="A16644" s="204"/>
      <c r="B16644" s="205"/>
      <c r="C16644" s="206"/>
      <c r="D16644" s="207"/>
    </row>
    <row r="16645" spans="1:4">
      <c r="A16645" s="204"/>
      <c r="B16645" s="205"/>
      <c r="C16645" s="206"/>
      <c r="D16645" s="207"/>
    </row>
    <row r="16646" spans="1:4">
      <c r="A16646" s="204"/>
      <c r="B16646" s="205"/>
      <c r="C16646" s="206"/>
      <c r="D16646" s="207"/>
    </row>
    <row r="16647" spans="1:4">
      <c r="A16647" s="204"/>
      <c r="B16647" s="205"/>
      <c r="C16647" s="206"/>
      <c r="D16647" s="207"/>
    </row>
    <row r="16648" spans="1:4">
      <c r="A16648" s="204"/>
      <c r="B16648" s="205"/>
      <c r="C16648" s="206"/>
      <c r="D16648" s="207"/>
    </row>
    <row r="16649" spans="1:4">
      <c r="A16649" s="204"/>
      <c r="B16649" s="205"/>
      <c r="C16649" s="206"/>
      <c r="D16649" s="207"/>
    </row>
    <row r="16650" spans="1:4">
      <c r="A16650" s="204"/>
      <c r="B16650" s="205"/>
      <c r="C16650" s="206"/>
      <c r="D16650" s="207"/>
    </row>
    <row r="16651" spans="1:4">
      <c r="A16651" s="204"/>
      <c r="B16651" s="205"/>
      <c r="C16651" s="206"/>
      <c r="D16651" s="208"/>
    </row>
    <row r="16652" spans="1:4">
      <c r="A16652" s="204"/>
      <c r="B16652" s="205"/>
      <c r="C16652" s="206"/>
      <c r="D16652" s="208"/>
    </row>
    <row r="16653" spans="1:4">
      <c r="A16653" s="204"/>
      <c r="B16653" s="205"/>
      <c r="C16653" s="206"/>
      <c r="D16653" s="208"/>
    </row>
    <row r="16654" spans="1:4">
      <c r="A16654" s="204"/>
      <c r="B16654" s="205"/>
      <c r="C16654" s="206"/>
      <c r="D16654" s="208"/>
    </row>
    <row r="16655" spans="1:4">
      <c r="A16655" s="204"/>
      <c r="B16655" s="205"/>
      <c r="C16655" s="206"/>
      <c r="D16655" s="208"/>
    </row>
    <row r="16656" spans="1:4">
      <c r="A16656" s="204"/>
      <c r="B16656" s="205"/>
      <c r="C16656" s="206"/>
      <c r="D16656" s="208"/>
    </row>
    <row r="16657" spans="1:4">
      <c r="A16657" s="204"/>
      <c r="B16657" s="205"/>
      <c r="C16657" s="206"/>
      <c r="D16657" s="208"/>
    </row>
    <row r="16658" spans="1:4">
      <c r="A16658" s="204"/>
      <c r="B16658" s="205"/>
      <c r="C16658" s="206"/>
      <c r="D16658" s="208"/>
    </row>
    <row r="16659" spans="1:4">
      <c r="A16659" s="204"/>
      <c r="B16659" s="205"/>
      <c r="C16659" s="206"/>
      <c r="D16659" s="208"/>
    </row>
    <row r="16660" spans="1:4">
      <c r="A16660" s="204"/>
      <c r="B16660" s="205"/>
      <c r="C16660" s="206"/>
      <c r="D16660" s="208"/>
    </row>
    <row r="16661" spans="1:4">
      <c r="A16661" s="204"/>
      <c r="B16661" s="205"/>
      <c r="C16661" s="206"/>
      <c r="D16661" s="208"/>
    </row>
    <row r="16662" spans="1:4">
      <c r="A16662" s="204"/>
      <c r="B16662" s="205"/>
      <c r="C16662" s="206"/>
      <c r="D16662" s="208"/>
    </row>
    <row r="16663" spans="1:4">
      <c r="A16663" s="204"/>
      <c r="B16663" s="205"/>
      <c r="C16663" s="206"/>
      <c r="D16663" s="208"/>
    </row>
    <row r="16664" spans="1:4">
      <c r="A16664" s="204"/>
      <c r="B16664" s="205"/>
      <c r="C16664" s="206"/>
      <c r="D16664" s="208"/>
    </row>
    <row r="16665" spans="1:4">
      <c r="A16665" s="204"/>
      <c r="B16665" s="205"/>
      <c r="C16665" s="206"/>
      <c r="D16665" s="208"/>
    </row>
    <row r="16666" spans="1:4">
      <c r="A16666" s="204"/>
      <c r="B16666" s="205"/>
      <c r="C16666" s="206"/>
      <c r="D16666" s="208"/>
    </row>
    <row r="16667" spans="1:4">
      <c r="A16667" s="204"/>
      <c r="B16667" s="205"/>
      <c r="C16667" s="206"/>
      <c r="D16667" s="208"/>
    </row>
    <row r="16668" spans="1:4">
      <c r="A16668" s="204"/>
      <c r="B16668" s="205"/>
      <c r="C16668" s="206"/>
      <c r="D16668" s="208"/>
    </row>
    <row r="16669" spans="1:4">
      <c r="A16669" s="204"/>
      <c r="B16669" s="205"/>
      <c r="C16669" s="206"/>
      <c r="D16669" s="208"/>
    </row>
    <row r="16670" spans="1:4">
      <c r="A16670" s="204"/>
      <c r="B16670" s="205"/>
      <c r="C16670" s="206"/>
      <c r="D16670" s="207"/>
    </row>
    <row r="16671" spans="1:4">
      <c r="A16671" s="204"/>
      <c r="B16671" s="205"/>
      <c r="C16671" s="206"/>
      <c r="D16671" s="208"/>
    </row>
    <row r="16672" spans="1:4">
      <c r="A16672" s="204"/>
      <c r="B16672" s="205"/>
      <c r="C16672" s="206"/>
      <c r="D16672" s="208"/>
    </row>
    <row r="16673" spans="1:4">
      <c r="A16673" s="204"/>
      <c r="B16673" s="205"/>
      <c r="C16673" s="206"/>
      <c r="D16673" s="208"/>
    </row>
    <row r="16674" spans="1:4">
      <c r="A16674" s="204"/>
      <c r="B16674" s="205"/>
      <c r="C16674" s="206"/>
      <c r="D16674" s="208"/>
    </row>
    <row r="16675" spans="1:4">
      <c r="A16675" s="204"/>
      <c r="B16675" s="205"/>
      <c r="C16675" s="206"/>
      <c r="D16675" s="208"/>
    </row>
    <row r="16676" spans="1:4">
      <c r="A16676" s="204"/>
      <c r="B16676" s="205"/>
      <c r="C16676" s="206"/>
      <c r="D16676" s="208"/>
    </row>
    <row r="16677" spans="1:4">
      <c r="A16677" s="204"/>
      <c r="B16677" s="205"/>
      <c r="C16677" s="206"/>
      <c r="D16677" s="208"/>
    </row>
    <row r="16678" spans="1:4">
      <c r="A16678" s="204"/>
      <c r="B16678" s="205"/>
      <c r="C16678" s="206"/>
      <c r="D16678" s="208"/>
    </row>
    <row r="16679" spans="1:4">
      <c r="A16679" s="204"/>
      <c r="B16679" s="205"/>
      <c r="C16679" s="206"/>
      <c r="D16679" s="208"/>
    </row>
    <row r="16680" spans="1:4">
      <c r="A16680" s="204"/>
      <c r="B16680" s="205"/>
      <c r="C16680" s="206"/>
      <c r="D16680" s="208"/>
    </row>
    <row r="16681" spans="1:4">
      <c r="A16681" s="204"/>
      <c r="B16681" s="205"/>
      <c r="C16681" s="206"/>
      <c r="D16681" s="208"/>
    </row>
    <row r="16682" spans="1:4">
      <c r="A16682" s="204"/>
      <c r="B16682" s="205"/>
      <c r="C16682" s="206"/>
      <c r="D16682" s="208"/>
    </row>
    <row r="16683" spans="1:4">
      <c r="A16683" s="204"/>
      <c r="B16683" s="205"/>
      <c r="C16683" s="206"/>
      <c r="D16683" s="208"/>
    </row>
    <row r="16684" spans="1:4">
      <c r="A16684" s="204"/>
      <c r="B16684" s="205"/>
      <c r="C16684" s="206"/>
      <c r="D16684" s="208"/>
    </row>
    <row r="16685" spans="1:4">
      <c r="A16685" s="204"/>
      <c r="B16685" s="205"/>
      <c r="C16685" s="206"/>
      <c r="D16685" s="208"/>
    </row>
    <row r="16686" spans="1:4">
      <c r="A16686" s="204"/>
      <c r="B16686" s="205"/>
      <c r="C16686" s="206"/>
      <c r="D16686" s="208"/>
    </row>
    <row r="16687" spans="1:4">
      <c r="A16687" s="204"/>
      <c r="B16687" s="205"/>
      <c r="C16687" s="206"/>
      <c r="D16687" s="208"/>
    </row>
    <row r="16688" spans="1:4">
      <c r="A16688" s="204"/>
      <c r="B16688" s="205"/>
      <c r="C16688" s="206"/>
      <c r="D16688" s="208"/>
    </row>
    <row r="16689" spans="1:4">
      <c r="A16689" s="204"/>
      <c r="B16689" s="205"/>
      <c r="C16689" s="206"/>
      <c r="D16689" s="208"/>
    </row>
    <row r="16690" spans="1:4">
      <c r="A16690" s="204"/>
      <c r="B16690" s="205"/>
      <c r="C16690" s="206"/>
      <c r="D16690" s="208"/>
    </row>
    <row r="16691" spans="1:4">
      <c r="A16691" s="204"/>
      <c r="B16691" s="205"/>
      <c r="C16691" s="206"/>
      <c r="D16691" s="208"/>
    </row>
    <row r="16692" spans="1:4">
      <c r="A16692" s="204"/>
      <c r="B16692" s="205"/>
      <c r="C16692" s="206"/>
      <c r="D16692" s="208"/>
    </row>
    <row r="16693" spans="1:4">
      <c r="A16693" s="204"/>
      <c r="B16693" s="205"/>
      <c r="C16693" s="206"/>
      <c r="D16693" s="208"/>
    </row>
    <row r="16694" spans="1:4">
      <c r="A16694" s="204"/>
      <c r="B16694" s="205"/>
      <c r="C16694" s="206"/>
      <c r="D16694" s="208"/>
    </row>
    <row r="16695" spans="1:4">
      <c r="A16695" s="204"/>
      <c r="B16695" s="205"/>
      <c r="C16695" s="206"/>
      <c r="D16695" s="208"/>
    </row>
    <row r="16696" spans="1:4">
      <c r="A16696" s="204"/>
      <c r="B16696" s="205"/>
      <c r="C16696" s="206"/>
      <c r="D16696" s="208"/>
    </row>
    <row r="16697" spans="1:4">
      <c r="A16697" s="204"/>
      <c r="B16697" s="205"/>
      <c r="C16697" s="206"/>
      <c r="D16697" s="208"/>
    </row>
    <row r="16698" spans="1:4">
      <c r="A16698" s="204"/>
      <c r="B16698" s="205"/>
      <c r="C16698" s="206"/>
      <c r="D16698" s="208"/>
    </row>
    <row r="16699" spans="1:4">
      <c r="A16699" s="204"/>
      <c r="B16699" s="205"/>
      <c r="C16699" s="206"/>
      <c r="D16699" s="208"/>
    </row>
    <row r="16700" spans="1:4">
      <c r="A16700" s="204"/>
      <c r="B16700" s="205"/>
      <c r="C16700" s="206"/>
      <c r="D16700" s="208"/>
    </row>
    <row r="16701" spans="1:4">
      <c r="A16701" s="204"/>
      <c r="B16701" s="205"/>
      <c r="C16701" s="206"/>
      <c r="D16701" s="208"/>
    </row>
    <row r="16702" spans="1:4">
      <c r="A16702" s="204"/>
      <c r="B16702" s="205"/>
      <c r="C16702" s="206"/>
      <c r="D16702" s="208"/>
    </row>
    <row r="16703" spans="1:4">
      <c r="A16703" s="204"/>
      <c r="B16703" s="205"/>
      <c r="C16703" s="206"/>
      <c r="D16703" s="208"/>
    </row>
    <row r="16704" spans="1:4">
      <c r="A16704" s="204"/>
      <c r="B16704" s="205"/>
      <c r="C16704" s="206"/>
      <c r="D16704" s="208"/>
    </row>
    <row r="16705" spans="1:4">
      <c r="A16705" s="204"/>
      <c r="B16705" s="205"/>
      <c r="C16705" s="206"/>
      <c r="D16705" s="208"/>
    </row>
    <row r="16706" spans="1:4">
      <c r="A16706" s="204"/>
      <c r="B16706" s="205"/>
      <c r="C16706" s="206"/>
      <c r="D16706" s="208"/>
    </row>
    <row r="16707" spans="1:4">
      <c r="A16707" s="204"/>
      <c r="B16707" s="205"/>
      <c r="C16707" s="206"/>
      <c r="D16707" s="208"/>
    </row>
    <row r="16708" spans="1:4">
      <c r="A16708" s="204"/>
      <c r="B16708" s="205"/>
      <c r="C16708" s="206"/>
      <c r="D16708" s="208"/>
    </row>
    <row r="16709" spans="1:4">
      <c r="A16709" s="204"/>
      <c r="B16709" s="205"/>
      <c r="C16709" s="206"/>
      <c r="D16709" s="208"/>
    </row>
    <row r="16710" spans="1:4">
      <c r="A16710" s="204"/>
      <c r="B16710" s="205"/>
      <c r="C16710" s="206"/>
      <c r="D16710" s="208"/>
    </row>
    <row r="16711" spans="1:4">
      <c r="A16711" s="204"/>
      <c r="B16711" s="205"/>
      <c r="C16711" s="206"/>
      <c r="D16711" s="208"/>
    </row>
    <row r="16712" spans="1:4">
      <c r="A16712" s="204"/>
      <c r="B16712" s="205"/>
      <c r="C16712" s="206"/>
      <c r="D16712" s="208"/>
    </row>
    <row r="16713" spans="1:4">
      <c r="A16713" s="204"/>
      <c r="B16713" s="205"/>
      <c r="C16713" s="206"/>
      <c r="D16713" s="208"/>
    </row>
    <row r="16714" spans="1:4">
      <c r="A16714" s="204"/>
      <c r="B16714" s="205"/>
      <c r="C16714" s="206"/>
      <c r="D16714" s="208"/>
    </row>
    <row r="16715" spans="1:4">
      <c r="A16715" s="204"/>
      <c r="B16715" s="205"/>
      <c r="C16715" s="206"/>
      <c r="D16715" s="208"/>
    </row>
    <row r="16716" spans="1:4">
      <c r="A16716" s="204"/>
      <c r="B16716" s="205"/>
      <c r="C16716" s="206"/>
      <c r="D16716" s="208"/>
    </row>
    <row r="16717" spans="1:4">
      <c r="A16717" s="204"/>
      <c r="B16717" s="205"/>
      <c r="C16717" s="206"/>
      <c r="D16717" s="208"/>
    </row>
    <row r="16718" spans="1:4">
      <c r="A16718" s="204"/>
      <c r="B16718" s="205"/>
      <c r="C16718" s="206"/>
      <c r="D16718" s="208"/>
    </row>
    <row r="16719" spans="1:4">
      <c r="A16719" s="204"/>
      <c r="B16719" s="205"/>
      <c r="C16719" s="206"/>
      <c r="D16719" s="208"/>
    </row>
    <row r="16720" spans="1:4">
      <c r="A16720" s="204"/>
      <c r="B16720" s="205"/>
      <c r="C16720" s="206"/>
      <c r="D16720" s="208"/>
    </row>
    <row r="16721" spans="1:4">
      <c r="A16721" s="204"/>
      <c r="B16721" s="205"/>
      <c r="C16721" s="206"/>
      <c r="D16721" s="208"/>
    </row>
    <row r="16722" spans="1:4">
      <c r="A16722" s="204"/>
      <c r="B16722" s="205"/>
      <c r="C16722" s="206"/>
      <c r="D16722" s="208"/>
    </row>
    <row r="16723" spans="1:4">
      <c r="A16723" s="204"/>
      <c r="B16723" s="205"/>
      <c r="C16723" s="206"/>
      <c r="D16723" s="208"/>
    </row>
    <row r="16724" spans="1:4">
      <c r="A16724" s="204"/>
      <c r="B16724" s="205"/>
      <c r="C16724" s="206"/>
      <c r="D16724" s="208"/>
    </row>
    <row r="16725" spans="1:4">
      <c r="A16725" s="204"/>
      <c r="B16725" s="205"/>
      <c r="C16725" s="206"/>
      <c r="D16725" s="208"/>
    </row>
    <row r="16726" spans="1:4">
      <c r="A16726" s="204"/>
      <c r="B16726" s="205"/>
      <c r="C16726" s="206"/>
      <c r="D16726" s="208"/>
    </row>
    <row r="16727" spans="1:4">
      <c r="A16727" s="204"/>
      <c r="B16727" s="205"/>
      <c r="C16727" s="206"/>
      <c r="D16727" s="208"/>
    </row>
    <row r="16728" spans="1:4">
      <c r="A16728" s="204"/>
      <c r="B16728" s="205"/>
      <c r="C16728" s="206"/>
      <c r="D16728" s="208"/>
    </row>
    <row r="16729" spans="1:4">
      <c r="A16729" s="204"/>
      <c r="B16729" s="205"/>
      <c r="C16729" s="206"/>
      <c r="D16729" s="208"/>
    </row>
    <row r="16730" spans="1:4">
      <c r="A16730" s="204"/>
      <c r="B16730" s="205"/>
      <c r="C16730" s="206"/>
      <c r="D16730" s="208"/>
    </row>
    <row r="16731" spans="1:4">
      <c r="A16731" s="204"/>
      <c r="B16731" s="205"/>
      <c r="C16731" s="206"/>
      <c r="D16731" s="208"/>
    </row>
    <row r="16732" spans="1:4">
      <c r="A16732" s="204"/>
      <c r="B16732" s="205"/>
      <c r="C16732" s="206"/>
      <c r="D16732" s="208"/>
    </row>
    <row r="16733" spans="1:4">
      <c r="A16733" s="204"/>
      <c r="B16733" s="205"/>
      <c r="C16733" s="206"/>
      <c r="D16733" s="208"/>
    </row>
    <row r="16734" spans="1:4">
      <c r="A16734" s="204"/>
      <c r="B16734" s="205"/>
      <c r="C16734" s="206"/>
      <c r="D16734" s="208"/>
    </row>
    <row r="16735" spans="1:4">
      <c r="A16735" s="204"/>
      <c r="B16735" s="205"/>
      <c r="C16735" s="206"/>
      <c r="D16735" s="208"/>
    </row>
    <row r="16736" spans="1:4">
      <c r="A16736" s="204"/>
      <c r="B16736" s="205"/>
      <c r="C16736" s="206"/>
      <c r="D16736" s="208"/>
    </row>
    <row r="16737" spans="1:4">
      <c r="A16737" s="204"/>
      <c r="B16737" s="205"/>
      <c r="C16737" s="206"/>
      <c r="D16737" s="208"/>
    </row>
    <row r="16738" spans="1:4">
      <c r="A16738" s="204"/>
      <c r="B16738" s="205"/>
      <c r="C16738" s="206"/>
      <c r="D16738" s="208"/>
    </row>
    <row r="16739" spans="1:4">
      <c r="A16739" s="204"/>
      <c r="B16739" s="205"/>
      <c r="C16739" s="206"/>
      <c r="D16739" s="208"/>
    </row>
    <row r="16740" spans="1:4">
      <c r="A16740" s="204"/>
      <c r="B16740" s="205"/>
      <c r="C16740" s="206"/>
      <c r="D16740" s="208"/>
    </row>
    <row r="16741" spans="1:4">
      <c r="A16741" s="204"/>
      <c r="B16741" s="205"/>
      <c r="C16741" s="206"/>
      <c r="D16741" s="208"/>
    </row>
    <row r="16742" spans="1:4">
      <c r="A16742" s="204"/>
      <c r="B16742" s="205"/>
      <c r="C16742" s="206"/>
      <c r="D16742" s="208"/>
    </row>
    <row r="16743" spans="1:4">
      <c r="A16743" s="204"/>
      <c r="B16743" s="205"/>
      <c r="C16743" s="206"/>
      <c r="D16743" s="208"/>
    </row>
    <row r="16744" spans="1:4">
      <c r="A16744" s="204"/>
      <c r="B16744" s="205"/>
      <c r="C16744" s="206"/>
      <c r="D16744" s="208"/>
    </row>
    <row r="16745" spans="1:4">
      <c r="A16745" s="204"/>
      <c r="B16745" s="205"/>
      <c r="C16745" s="206"/>
      <c r="D16745" s="208"/>
    </row>
    <row r="16746" spans="1:4">
      <c r="A16746" s="204"/>
      <c r="B16746" s="205"/>
      <c r="C16746" s="206"/>
      <c r="D16746" s="208"/>
    </row>
    <row r="16747" spans="1:4">
      <c r="A16747" s="204"/>
      <c r="B16747" s="205"/>
      <c r="C16747" s="206"/>
      <c r="D16747" s="208"/>
    </row>
    <row r="16748" spans="1:4">
      <c r="A16748" s="204"/>
      <c r="B16748" s="205"/>
      <c r="C16748" s="206"/>
      <c r="D16748" s="208"/>
    </row>
    <row r="16749" spans="1:4">
      <c r="A16749" s="204"/>
      <c r="B16749" s="205"/>
      <c r="C16749" s="206"/>
      <c r="D16749" s="208"/>
    </row>
    <row r="16750" spans="1:4">
      <c r="A16750" s="204"/>
      <c r="B16750" s="205"/>
      <c r="C16750" s="206"/>
      <c r="D16750" s="208"/>
    </row>
    <row r="16751" spans="1:4">
      <c r="A16751" s="204"/>
      <c r="B16751" s="205"/>
      <c r="C16751" s="206"/>
      <c r="D16751" s="208"/>
    </row>
    <row r="16752" spans="1:4">
      <c r="A16752" s="204"/>
      <c r="B16752" s="205"/>
      <c r="C16752" s="206"/>
      <c r="D16752" s="208"/>
    </row>
    <row r="16753" spans="1:4">
      <c r="A16753" s="204"/>
      <c r="B16753" s="205"/>
      <c r="C16753" s="206"/>
      <c r="D16753" s="208"/>
    </row>
    <row r="16754" spans="1:4">
      <c r="A16754" s="204"/>
      <c r="B16754" s="205"/>
      <c r="C16754" s="206"/>
      <c r="D16754" s="208"/>
    </row>
    <row r="16755" spans="1:4">
      <c r="A16755" s="204"/>
      <c r="B16755" s="205"/>
      <c r="C16755" s="206"/>
      <c r="D16755" s="208"/>
    </row>
    <row r="16756" spans="1:4">
      <c r="A16756" s="204"/>
      <c r="B16756" s="205"/>
      <c r="C16756" s="206"/>
      <c r="D16756" s="208"/>
    </row>
    <row r="16757" spans="1:4">
      <c r="A16757" s="204"/>
      <c r="B16757" s="205"/>
      <c r="C16757" s="206"/>
      <c r="D16757" s="208"/>
    </row>
    <row r="16758" spans="1:4">
      <c r="A16758" s="204"/>
      <c r="B16758" s="205"/>
      <c r="C16758" s="206"/>
      <c r="D16758" s="208"/>
    </row>
    <row r="16759" spans="1:4">
      <c r="A16759" s="204"/>
      <c r="B16759" s="205"/>
      <c r="C16759" s="206"/>
      <c r="D16759" s="208"/>
    </row>
    <row r="16760" spans="1:4">
      <c r="A16760" s="204"/>
      <c r="B16760" s="205"/>
      <c r="C16760" s="206"/>
      <c r="D16760" s="208"/>
    </row>
    <row r="16761" spans="1:4">
      <c r="A16761" s="204"/>
      <c r="B16761" s="205"/>
      <c r="C16761" s="206"/>
      <c r="D16761" s="208"/>
    </row>
    <row r="16762" spans="1:4">
      <c r="A16762" s="204"/>
      <c r="B16762" s="205"/>
      <c r="C16762" s="206"/>
      <c r="D16762" s="207"/>
    </row>
    <row r="16763" spans="1:4">
      <c r="A16763" s="204"/>
      <c r="B16763" s="205"/>
      <c r="C16763" s="206"/>
      <c r="D16763" s="208"/>
    </row>
    <row r="16764" spans="1:4">
      <c r="A16764" s="204"/>
      <c r="B16764" s="205"/>
      <c r="C16764" s="206"/>
      <c r="D16764" s="208"/>
    </row>
    <row r="16765" spans="1:4">
      <c r="A16765" s="204"/>
      <c r="B16765" s="205"/>
      <c r="C16765" s="206"/>
      <c r="D16765" s="208"/>
    </row>
    <row r="16766" spans="1:4">
      <c r="A16766" s="204"/>
      <c r="B16766" s="205"/>
      <c r="C16766" s="206"/>
      <c r="D16766" s="208"/>
    </row>
    <row r="16767" spans="1:4">
      <c r="A16767" s="204"/>
      <c r="B16767" s="205"/>
      <c r="C16767" s="206"/>
      <c r="D16767" s="208"/>
    </row>
    <row r="16768" spans="1:4">
      <c r="A16768" s="204"/>
      <c r="B16768" s="205"/>
      <c r="C16768" s="206"/>
      <c r="D16768" s="208"/>
    </row>
    <row r="16769" spans="1:4">
      <c r="A16769" s="204"/>
      <c r="B16769" s="205"/>
      <c r="C16769" s="206"/>
      <c r="D16769" s="208"/>
    </row>
    <row r="16770" spans="1:4">
      <c r="A16770" s="204"/>
      <c r="B16770" s="205"/>
      <c r="C16770" s="206"/>
      <c r="D16770" s="208"/>
    </row>
    <row r="16771" spans="1:4">
      <c r="A16771" s="204"/>
      <c r="B16771" s="205"/>
      <c r="C16771" s="206"/>
      <c r="D16771" s="208"/>
    </row>
    <row r="16772" spans="1:4">
      <c r="A16772" s="204"/>
      <c r="B16772" s="205"/>
      <c r="C16772" s="206"/>
      <c r="D16772" s="208"/>
    </row>
    <row r="16773" spans="1:4">
      <c r="A16773" s="204"/>
      <c r="B16773" s="205"/>
      <c r="C16773" s="206"/>
      <c r="D16773" s="208"/>
    </row>
    <row r="16774" spans="1:4">
      <c r="A16774" s="204"/>
      <c r="B16774" s="205"/>
      <c r="C16774" s="206"/>
      <c r="D16774" s="208"/>
    </row>
    <row r="16775" spans="1:4">
      <c r="A16775" s="204"/>
      <c r="B16775" s="205"/>
      <c r="C16775" s="206"/>
      <c r="D16775" s="208"/>
    </row>
    <row r="16776" spans="1:4">
      <c r="A16776" s="204"/>
      <c r="B16776" s="205"/>
      <c r="C16776" s="206"/>
      <c r="D16776" s="208"/>
    </row>
    <row r="16777" spans="1:4">
      <c r="A16777" s="204"/>
      <c r="B16777" s="205"/>
      <c r="C16777" s="206"/>
      <c r="D16777" s="208"/>
    </row>
    <row r="16778" spans="1:4">
      <c r="A16778" s="204"/>
      <c r="B16778" s="205"/>
      <c r="C16778" s="206"/>
      <c r="D16778" s="208"/>
    </row>
    <row r="16779" spans="1:4">
      <c r="A16779" s="204"/>
      <c r="B16779" s="205"/>
      <c r="C16779" s="206"/>
      <c r="D16779" s="208"/>
    </row>
    <row r="16780" spans="1:4">
      <c r="A16780" s="204"/>
      <c r="B16780" s="205"/>
      <c r="C16780" s="206"/>
      <c r="D16780" s="208"/>
    </row>
    <row r="16781" spans="1:4">
      <c r="A16781" s="204"/>
      <c r="B16781" s="205"/>
      <c r="C16781" s="206"/>
      <c r="D16781" s="208"/>
    </row>
    <row r="16782" spans="1:4">
      <c r="A16782" s="204"/>
      <c r="B16782" s="205"/>
      <c r="C16782" s="206"/>
      <c r="D16782" s="208"/>
    </row>
    <row r="16783" spans="1:4">
      <c r="A16783" s="204"/>
      <c r="B16783" s="205"/>
      <c r="C16783" s="206"/>
      <c r="D16783" s="208"/>
    </row>
    <row r="16784" spans="1:4">
      <c r="A16784" s="204"/>
      <c r="B16784" s="205"/>
      <c r="C16784" s="206"/>
      <c r="D16784" s="208"/>
    </row>
    <row r="16785" spans="1:4">
      <c r="A16785" s="204"/>
      <c r="B16785" s="205"/>
      <c r="C16785" s="206"/>
      <c r="D16785" s="208"/>
    </row>
    <row r="16786" spans="1:4">
      <c r="A16786" s="204"/>
      <c r="B16786" s="205"/>
      <c r="C16786" s="206"/>
      <c r="D16786" s="208"/>
    </row>
    <row r="16787" spans="1:4">
      <c r="A16787" s="204"/>
      <c r="B16787" s="205"/>
      <c r="C16787" s="206"/>
      <c r="D16787" s="208"/>
    </row>
    <row r="16788" spans="1:4">
      <c r="A16788" s="204"/>
      <c r="B16788" s="205"/>
      <c r="C16788" s="206"/>
      <c r="D16788" s="208"/>
    </row>
    <row r="16789" spans="1:4">
      <c r="A16789" s="204"/>
      <c r="B16789" s="205"/>
      <c r="C16789" s="206"/>
      <c r="D16789" s="208"/>
    </row>
    <row r="16790" spans="1:4">
      <c r="A16790" s="204"/>
      <c r="B16790" s="205"/>
      <c r="C16790" s="206"/>
      <c r="D16790" s="208"/>
    </row>
    <row r="16791" spans="1:4">
      <c r="A16791" s="204"/>
      <c r="B16791" s="205"/>
      <c r="C16791" s="206"/>
      <c r="D16791" s="208"/>
    </row>
    <row r="16792" spans="1:4">
      <c r="A16792" s="204"/>
      <c r="B16792" s="205"/>
      <c r="C16792" s="206"/>
      <c r="D16792" s="208"/>
    </row>
    <row r="16793" spans="1:4">
      <c r="A16793" s="204"/>
      <c r="B16793" s="205"/>
      <c r="C16793" s="206"/>
      <c r="D16793" s="208"/>
    </row>
    <row r="16794" spans="1:4">
      <c r="A16794" s="204"/>
      <c r="B16794" s="205"/>
      <c r="C16794" s="206"/>
      <c r="D16794" s="208"/>
    </row>
    <row r="16795" spans="1:4">
      <c r="A16795" s="204"/>
      <c r="B16795" s="205"/>
      <c r="C16795" s="206"/>
      <c r="D16795" s="208"/>
    </row>
    <row r="16796" spans="1:4">
      <c r="A16796" s="204"/>
      <c r="B16796" s="205"/>
      <c r="C16796" s="206"/>
      <c r="D16796" s="208"/>
    </row>
    <row r="16797" spans="1:4">
      <c r="A16797" s="204"/>
      <c r="B16797" s="205"/>
      <c r="C16797" s="206"/>
      <c r="D16797" s="208"/>
    </row>
    <row r="16798" spans="1:4">
      <c r="A16798" s="204"/>
      <c r="B16798" s="205"/>
      <c r="C16798" s="206"/>
      <c r="D16798" s="208"/>
    </row>
    <row r="16799" spans="1:4">
      <c r="A16799" s="204"/>
      <c r="B16799" s="205"/>
      <c r="C16799" s="206"/>
      <c r="D16799" s="208"/>
    </row>
    <row r="16800" spans="1:4">
      <c r="A16800" s="204"/>
      <c r="B16800" s="205"/>
      <c r="C16800" s="206"/>
      <c r="D16800" s="208"/>
    </row>
    <row r="16801" spans="1:4">
      <c r="A16801" s="204"/>
      <c r="B16801" s="205"/>
      <c r="C16801" s="206"/>
      <c r="D16801" s="208"/>
    </row>
    <row r="16802" spans="1:4">
      <c r="A16802" s="204"/>
      <c r="B16802" s="205"/>
      <c r="C16802" s="206"/>
      <c r="D16802" s="208"/>
    </row>
    <row r="16803" spans="1:4">
      <c r="A16803" s="204"/>
      <c r="B16803" s="205"/>
      <c r="C16803" s="206"/>
      <c r="D16803" s="208"/>
    </row>
    <row r="16804" spans="1:4">
      <c r="A16804" s="204"/>
      <c r="B16804" s="205"/>
      <c r="C16804" s="206"/>
      <c r="D16804" s="208"/>
    </row>
    <row r="16805" spans="1:4">
      <c r="A16805" s="204"/>
      <c r="B16805" s="205"/>
      <c r="C16805" s="206"/>
      <c r="D16805" s="208"/>
    </row>
    <row r="16806" spans="1:4">
      <c r="A16806" s="204"/>
      <c r="B16806" s="205"/>
      <c r="C16806" s="206"/>
      <c r="D16806" s="208"/>
    </row>
    <row r="16807" spans="1:4">
      <c r="A16807" s="204"/>
      <c r="B16807" s="205"/>
      <c r="C16807" s="206"/>
      <c r="D16807" s="208"/>
    </row>
    <row r="16808" spans="1:4">
      <c r="A16808" s="204"/>
      <c r="B16808" s="205"/>
      <c r="C16808" s="206"/>
      <c r="D16808" s="208"/>
    </row>
    <row r="16809" spans="1:4">
      <c r="A16809" s="204"/>
      <c r="B16809" s="205"/>
      <c r="C16809" s="206"/>
      <c r="D16809" s="208"/>
    </row>
    <row r="16810" spans="1:4">
      <c r="A16810" s="204"/>
      <c r="B16810" s="205"/>
      <c r="C16810" s="206"/>
      <c r="D16810" s="208"/>
    </row>
    <row r="16811" spans="1:4">
      <c r="A16811" s="204"/>
      <c r="B16811" s="205"/>
      <c r="C16811" s="206"/>
      <c r="D16811" s="208"/>
    </row>
    <row r="16812" spans="1:4">
      <c r="A16812" s="204"/>
      <c r="B16812" s="205"/>
      <c r="C16812" s="206"/>
      <c r="D16812" s="208"/>
    </row>
    <row r="16813" spans="1:4">
      <c r="A16813" s="204"/>
      <c r="B16813" s="205"/>
      <c r="C16813" s="206"/>
      <c r="D16813" s="208"/>
    </row>
    <row r="16814" spans="1:4">
      <c r="A16814" s="204"/>
      <c r="B16814" s="205"/>
      <c r="C16814" s="206"/>
      <c r="D16814" s="208"/>
    </row>
    <row r="16815" spans="1:4">
      <c r="A16815" s="204"/>
      <c r="B16815" s="205"/>
      <c r="C16815" s="206"/>
      <c r="D16815" s="208"/>
    </row>
    <row r="16816" spans="1:4">
      <c r="A16816" s="204"/>
      <c r="B16816" s="205"/>
      <c r="C16816" s="206"/>
      <c r="D16816" s="208"/>
    </row>
    <row r="16817" spans="1:4">
      <c r="A16817" s="204"/>
      <c r="B16817" s="205"/>
      <c r="C16817" s="206"/>
      <c r="D16817" s="208"/>
    </row>
    <row r="16818" spans="1:4">
      <c r="A16818" s="204"/>
      <c r="B16818" s="205"/>
      <c r="C16818" s="206"/>
      <c r="D16818" s="208"/>
    </row>
    <row r="16819" spans="1:4">
      <c r="A16819" s="204"/>
      <c r="B16819" s="205"/>
      <c r="C16819" s="206"/>
      <c r="D16819" s="208"/>
    </row>
    <row r="16820" spans="1:4">
      <c r="A16820" s="204"/>
      <c r="B16820" s="205"/>
      <c r="C16820" s="206"/>
      <c r="D16820" s="208"/>
    </row>
    <row r="16821" spans="1:4">
      <c r="A16821" s="204"/>
      <c r="B16821" s="205"/>
      <c r="C16821" s="206"/>
      <c r="D16821" s="208"/>
    </row>
    <row r="16822" spans="1:4">
      <c r="A16822" s="204"/>
      <c r="B16822" s="205"/>
      <c r="C16822" s="206"/>
      <c r="D16822" s="208"/>
    </row>
    <row r="16823" spans="1:4">
      <c r="A16823" s="204"/>
      <c r="B16823" s="205"/>
      <c r="C16823" s="206"/>
      <c r="D16823" s="208"/>
    </row>
    <row r="16824" spans="1:4">
      <c r="A16824" s="204"/>
      <c r="B16824" s="205"/>
      <c r="C16824" s="206"/>
      <c r="D16824" s="208"/>
    </row>
    <row r="16825" spans="1:4">
      <c r="A16825" s="204"/>
      <c r="B16825" s="205"/>
      <c r="C16825" s="206"/>
      <c r="D16825" s="208"/>
    </row>
    <row r="16826" spans="1:4">
      <c r="A16826" s="204"/>
      <c r="B16826" s="205"/>
      <c r="C16826" s="206"/>
      <c r="D16826" s="208"/>
    </row>
    <row r="16827" spans="1:4">
      <c r="A16827" s="204"/>
      <c r="B16827" s="205"/>
      <c r="C16827" s="206"/>
      <c r="D16827" s="208"/>
    </row>
    <row r="16828" spans="1:4">
      <c r="A16828" s="204"/>
      <c r="B16828" s="205"/>
      <c r="C16828" s="206"/>
      <c r="D16828" s="208"/>
    </row>
    <row r="16829" spans="1:4">
      <c r="A16829" s="204"/>
      <c r="B16829" s="205"/>
      <c r="C16829" s="206"/>
      <c r="D16829" s="208"/>
    </row>
    <row r="16830" spans="1:4">
      <c r="A16830" s="204"/>
      <c r="B16830" s="205"/>
      <c r="C16830" s="206"/>
      <c r="D16830" s="208"/>
    </row>
    <row r="16831" spans="1:4">
      <c r="A16831" s="204"/>
      <c r="B16831" s="205"/>
      <c r="C16831" s="206"/>
      <c r="D16831" s="208"/>
    </row>
    <row r="16832" spans="1:4">
      <c r="A16832" s="204"/>
      <c r="B16832" s="205"/>
      <c r="C16832" s="206"/>
      <c r="D16832" s="208"/>
    </row>
    <row r="16833" spans="1:4">
      <c r="A16833" s="204"/>
      <c r="B16833" s="205"/>
      <c r="C16833" s="206"/>
      <c r="D16833" s="208"/>
    </row>
    <row r="16834" spans="1:4">
      <c r="A16834" s="204"/>
      <c r="B16834" s="205"/>
      <c r="C16834" s="206"/>
      <c r="D16834" s="208"/>
    </row>
    <row r="16835" spans="1:4">
      <c r="A16835" s="204"/>
      <c r="B16835" s="205"/>
      <c r="C16835" s="206"/>
      <c r="D16835" s="208"/>
    </row>
    <row r="16836" spans="1:4">
      <c r="A16836" s="204"/>
      <c r="B16836" s="205"/>
      <c r="C16836" s="206"/>
      <c r="D16836" s="208"/>
    </row>
    <row r="16837" spans="1:4">
      <c r="A16837" s="204"/>
      <c r="B16837" s="205"/>
      <c r="C16837" s="206"/>
      <c r="D16837" s="208"/>
    </row>
    <row r="16838" spans="1:4">
      <c r="A16838" s="204"/>
      <c r="B16838" s="205"/>
      <c r="C16838" s="206"/>
      <c r="D16838" s="208"/>
    </row>
    <row r="16839" spans="1:4">
      <c r="A16839" s="204"/>
      <c r="B16839" s="205"/>
      <c r="C16839" s="206"/>
      <c r="D16839" s="208"/>
    </row>
    <row r="16840" spans="1:4">
      <c r="A16840" s="204"/>
      <c r="B16840" s="205"/>
      <c r="C16840" s="206"/>
      <c r="D16840" s="208"/>
    </row>
    <row r="16841" spans="1:4">
      <c r="A16841" s="204"/>
      <c r="B16841" s="205"/>
      <c r="C16841" s="206"/>
      <c r="D16841" s="208"/>
    </row>
    <row r="16842" spans="1:4">
      <c r="A16842" s="204"/>
      <c r="B16842" s="205"/>
      <c r="C16842" s="206"/>
      <c r="D16842" s="208"/>
    </row>
    <row r="16843" spans="1:4">
      <c r="A16843" s="204"/>
      <c r="B16843" s="205"/>
      <c r="C16843" s="206"/>
      <c r="D16843" s="208"/>
    </row>
    <row r="16844" spans="1:4">
      <c r="A16844" s="204"/>
      <c r="B16844" s="205"/>
      <c r="C16844" s="206"/>
      <c r="D16844" s="208"/>
    </row>
    <row r="16845" spans="1:4">
      <c r="A16845" s="204"/>
      <c r="B16845" s="205"/>
      <c r="C16845" s="206"/>
      <c r="D16845" s="208"/>
    </row>
    <row r="16846" spans="1:4">
      <c r="A16846" s="204"/>
      <c r="B16846" s="205"/>
      <c r="C16846" s="206"/>
      <c r="D16846" s="208"/>
    </row>
    <row r="16847" spans="1:4">
      <c r="A16847" s="204"/>
      <c r="B16847" s="205"/>
      <c r="C16847" s="206"/>
      <c r="D16847" s="208"/>
    </row>
    <row r="16848" spans="1:4">
      <c r="A16848" s="204"/>
      <c r="B16848" s="205"/>
      <c r="C16848" s="206"/>
      <c r="D16848" s="208"/>
    </row>
    <row r="16849" spans="1:4">
      <c r="A16849" s="204"/>
      <c r="B16849" s="205"/>
      <c r="C16849" s="206"/>
      <c r="D16849" s="208"/>
    </row>
    <row r="16850" spans="1:4">
      <c r="A16850" s="204"/>
      <c r="B16850" s="205"/>
      <c r="C16850" s="206"/>
      <c r="D16850" s="208"/>
    </row>
    <row r="16851" spans="1:4">
      <c r="A16851" s="204"/>
      <c r="B16851" s="205"/>
      <c r="C16851" s="206"/>
      <c r="D16851" s="208"/>
    </row>
    <row r="16852" spans="1:4">
      <c r="A16852" s="204"/>
      <c r="B16852" s="205"/>
      <c r="C16852" s="206"/>
      <c r="D16852" s="208"/>
    </row>
    <row r="16853" spans="1:4">
      <c r="A16853" s="204"/>
      <c r="B16853" s="205"/>
      <c r="C16853" s="206"/>
      <c r="D16853" s="208"/>
    </row>
    <row r="16854" spans="1:4">
      <c r="A16854" s="204"/>
      <c r="B16854" s="205"/>
      <c r="C16854" s="206"/>
      <c r="D16854" s="208"/>
    </row>
    <row r="16855" spans="1:4">
      <c r="A16855" s="204"/>
      <c r="B16855" s="205"/>
      <c r="C16855" s="206"/>
      <c r="D16855" s="207"/>
    </row>
    <row r="16856" spans="1:4">
      <c r="A16856" s="204"/>
      <c r="B16856" s="205"/>
      <c r="C16856" s="206"/>
      <c r="D16856" s="208"/>
    </row>
    <row r="16857" spans="1:4">
      <c r="A16857" s="204"/>
      <c r="B16857" s="205"/>
      <c r="C16857" s="206"/>
      <c r="D16857" s="207"/>
    </row>
    <row r="16858" spans="1:4">
      <c r="A16858" s="204"/>
      <c r="B16858" s="205"/>
      <c r="C16858" s="206"/>
      <c r="D16858" s="207"/>
    </row>
    <row r="16859" spans="1:4">
      <c r="A16859" s="204"/>
      <c r="B16859" s="205"/>
      <c r="C16859" s="206"/>
      <c r="D16859" s="208"/>
    </row>
    <row r="16860" spans="1:4">
      <c r="A16860" s="204"/>
      <c r="B16860" s="205"/>
      <c r="C16860" s="206"/>
      <c r="D16860" s="207"/>
    </row>
    <row r="16861" spans="1:4">
      <c r="A16861" s="204"/>
      <c r="B16861" s="205"/>
      <c r="C16861" s="206"/>
      <c r="D16861" s="207"/>
    </row>
    <row r="16862" spans="1:4">
      <c r="A16862" s="204"/>
      <c r="B16862" s="205"/>
      <c r="C16862" s="206"/>
      <c r="D16862" s="208"/>
    </row>
    <row r="16863" spans="1:4">
      <c r="A16863" s="204"/>
      <c r="B16863" s="205"/>
      <c r="C16863" s="206"/>
      <c r="D16863" s="208"/>
    </row>
    <row r="16864" spans="1:4">
      <c r="A16864" s="204"/>
      <c r="B16864" s="205"/>
      <c r="C16864" s="206"/>
      <c r="D16864" s="207"/>
    </row>
    <row r="16865" spans="1:4">
      <c r="A16865" s="204"/>
      <c r="B16865" s="205"/>
      <c r="C16865" s="206"/>
      <c r="D16865" s="208"/>
    </row>
    <row r="16866" spans="1:4">
      <c r="A16866" s="204"/>
      <c r="B16866" s="205"/>
      <c r="C16866" s="206"/>
      <c r="D16866" s="207"/>
    </row>
    <row r="16867" spans="1:4">
      <c r="A16867" s="204"/>
      <c r="B16867" s="205"/>
      <c r="C16867" s="206"/>
      <c r="D16867" s="207"/>
    </row>
    <row r="16868" spans="1:4">
      <c r="A16868" s="204"/>
      <c r="B16868" s="205"/>
      <c r="C16868" s="206"/>
      <c r="D16868" s="207"/>
    </row>
    <row r="16869" spans="1:4">
      <c r="A16869" s="204"/>
      <c r="B16869" s="205"/>
      <c r="C16869" s="206"/>
      <c r="D16869" s="208"/>
    </row>
    <row r="16870" spans="1:4">
      <c r="A16870" s="204"/>
      <c r="B16870" s="205"/>
      <c r="C16870" s="206"/>
      <c r="D16870" s="207"/>
    </row>
    <row r="16871" spans="1:4">
      <c r="A16871" s="204"/>
      <c r="B16871" s="205"/>
      <c r="C16871" s="206"/>
      <c r="D16871" s="208"/>
    </row>
    <row r="16872" spans="1:4">
      <c r="A16872" s="204"/>
      <c r="B16872" s="205"/>
      <c r="C16872" s="206"/>
      <c r="D16872" s="208"/>
    </row>
    <row r="16873" spans="1:4">
      <c r="A16873" s="204"/>
      <c r="B16873" s="205"/>
      <c r="C16873" s="206"/>
      <c r="D16873" s="208"/>
    </row>
    <row r="16874" spans="1:4">
      <c r="A16874" s="204"/>
      <c r="B16874" s="205"/>
      <c r="C16874" s="206"/>
      <c r="D16874" s="208"/>
    </row>
    <row r="16875" spans="1:4">
      <c r="A16875" s="204"/>
      <c r="B16875" s="205"/>
      <c r="C16875" s="206"/>
      <c r="D16875" s="208"/>
    </row>
    <row r="16876" spans="1:4">
      <c r="A16876" s="204"/>
      <c r="B16876" s="205"/>
      <c r="C16876" s="206"/>
      <c r="D16876" s="208"/>
    </row>
    <row r="16877" spans="1:4">
      <c r="A16877" s="204"/>
      <c r="B16877" s="205"/>
      <c r="C16877" s="206"/>
      <c r="D16877" s="207"/>
    </row>
    <row r="16878" spans="1:4">
      <c r="A16878" s="204"/>
      <c r="B16878" s="205"/>
      <c r="C16878" s="206"/>
      <c r="D16878" s="207"/>
    </row>
    <row r="16879" spans="1:4">
      <c r="A16879" s="204"/>
      <c r="B16879" s="205"/>
      <c r="C16879" s="206"/>
      <c r="D16879" s="208"/>
    </row>
    <row r="16880" spans="1:4">
      <c r="A16880" s="204"/>
      <c r="B16880" s="205"/>
      <c r="C16880" s="206"/>
      <c r="D16880" s="208"/>
    </row>
    <row r="16881" spans="1:4">
      <c r="A16881" s="204"/>
      <c r="B16881" s="205"/>
      <c r="C16881" s="206"/>
      <c r="D16881" s="208"/>
    </row>
    <row r="16882" spans="1:4">
      <c r="A16882" s="204"/>
      <c r="B16882" s="205"/>
      <c r="C16882" s="206"/>
      <c r="D16882" s="208"/>
    </row>
    <row r="16883" spans="1:4">
      <c r="A16883" s="204"/>
      <c r="B16883" s="205"/>
      <c r="C16883" s="206"/>
      <c r="D16883" s="208"/>
    </row>
    <row r="16884" spans="1:4">
      <c r="A16884" s="204"/>
      <c r="B16884" s="205"/>
      <c r="C16884" s="206"/>
      <c r="D16884" s="208"/>
    </row>
    <row r="16885" spans="1:4">
      <c r="A16885" s="204"/>
      <c r="B16885" s="205"/>
      <c r="C16885" s="206"/>
      <c r="D16885" s="208"/>
    </row>
    <row r="16886" spans="1:4">
      <c r="A16886" s="204"/>
      <c r="B16886" s="205"/>
      <c r="C16886" s="206"/>
      <c r="D16886" s="208"/>
    </row>
    <row r="16887" spans="1:4">
      <c r="A16887" s="204"/>
      <c r="B16887" s="205"/>
      <c r="C16887" s="206"/>
      <c r="D16887" s="208"/>
    </row>
    <row r="16888" spans="1:4">
      <c r="A16888" s="204"/>
      <c r="B16888" s="205"/>
      <c r="C16888" s="206"/>
      <c r="D16888" s="208"/>
    </row>
    <row r="16889" spans="1:4">
      <c r="A16889" s="204"/>
      <c r="B16889" s="205"/>
      <c r="C16889" s="206"/>
      <c r="D16889" s="208"/>
    </row>
    <row r="16890" spans="1:4">
      <c r="A16890" s="204"/>
      <c r="B16890" s="205"/>
      <c r="C16890" s="206"/>
      <c r="D16890" s="208"/>
    </row>
    <row r="16891" spans="1:4">
      <c r="A16891" s="204"/>
      <c r="B16891" s="205"/>
      <c r="C16891" s="206"/>
      <c r="D16891" s="208"/>
    </row>
    <row r="16892" spans="1:4">
      <c r="A16892" s="204"/>
      <c r="B16892" s="205"/>
      <c r="C16892" s="206"/>
      <c r="D16892" s="208"/>
    </row>
    <row r="16893" spans="1:4">
      <c r="A16893" s="204"/>
      <c r="B16893" s="205"/>
      <c r="C16893" s="206"/>
      <c r="D16893" s="208"/>
    </row>
    <row r="16894" spans="1:4">
      <c r="A16894" s="204"/>
      <c r="B16894" s="205"/>
      <c r="C16894" s="206"/>
      <c r="D16894" s="208"/>
    </row>
    <row r="16895" spans="1:4">
      <c r="A16895" s="204"/>
      <c r="B16895" s="205"/>
      <c r="C16895" s="206"/>
      <c r="D16895" s="208"/>
    </row>
    <row r="16896" spans="1:4">
      <c r="A16896" s="204"/>
      <c r="B16896" s="205"/>
      <c r="C16896" s="206"/>
      <c r="D16896" s="208"/>
    </row>
    <row r="16897" spans="1:4">
      <c r="A16897" s="204"/>
      <c r="B16897" s="205"/>
      <c r="C16897" s="206"/>
      <c r="D16897" s="208"/>
    </row>
    <row r="16898" spans="1:4">
      <c r="A16898" s="204"/>
      <c r="B16898" s="205"/>
      <c r="C16898" s="206"/>
      <c r="D16898" s="208"/>
    </row>
    <row r="16899" spans="1:4">
      <c r="A16899" s="204"/>
      <c r="B16899" s="205"/>
      <c r="C16899" s="206"/>
      <c r="D16899" s="208"/>
    </row>
    <row r="16900" spans="1:4">
      <c r="A16900" s="204"/>
      <c r="B16900" s="205"/>
      <c r="C16900" s="206"/>
      <c r="D16900" s="208"/>
    </row>
    <row r="16901" spans="1:4">
      <c r="A16901" s="204"/>
      <c r="B16901" s="205"/>
      <c r="C16901" s="206"/>
      <c r="D16901" s="208"/>
    </row>
    <row r="16902" spans="1:4">
      <c r="A16902" s="204"/>
      <c r="B16902" s="205"/>
      <c r="C16902" s="206"/>
      <c r="D16902" s="208"/>
    </row>
    <row r="16903" spans="1:4">
      <c r="A16903" s="204"/>
      <c r="B16903" s="205"/>
      <c r="C16903" s="206"/>
      <c r="D16903" s="208"/>
    </row>
    <row r="16904" spans="1:4">
      <c r="A16904" s="204"/>
      <c r="B16904" s="205"/>
      <c r="C16904" s="206"/>
      <c r="D16904" s="208"/>
    </row>
    <row r="16905" spans="1:4">
      <c r="A16905" s="204"/>
      <c r="B16905" s="205"/>
      <c r="C16905" s="206"/>
      <c r="D16905" s="208"/>
    </row>
    <row r="16906" spans="1:4">
      <c r="A16906" s="204"/>
      <c r="B16906" s="205"/>
      <c r="C16906" s="206"/>
      <c r="D16906" s="208"/>
    </row>
    <row r="16907" spans="1:4">
      <c r="A16907" s="204"/>
      <c r="B16907" s="205"/>
      <c r="C16907" s="206"/>
      <c r="D16907" s="208"/>
    </row>
    <row r="16908" spans="1:4">
      <c r="A16908" s="204"/>
      <c r="B16908" s="205"/>
      <c r="C16908" s="206"/>
      <c r="D16908" s="208"/>
    </row>
    <row r="16909" spans="1:4">
      <c r="A16909" s="204"/>
      <c r="B16909" s="205"/>
      <c r="C16909" s="206"/>
      <c r="D16909" s="208"/>
    </row>
    <row r="16910" spans="1:4">
      <c r="A16910" s="204"/>
      <c r="B16910" s="205"/>
      <c r="C16910" s="206"/>
      <c r="D16910" s="208"/>
    </row>
    <row r="16911" spans="1:4">
      <c r="A16911" s="204"/>
      <c r="B16911" s="205"/>
      <c r="C16911" s="206"/>
      <c r="D16911" s="208"/>
    </row>
    <row r="16912" spans="1:4">
      <c r="A16912" s="204"/>
      <c r="B16912" s="205"/>
      <c r="C16912" s="206"/>
      <c r="D16912" s="208"/>
    </row>
    <row r="16913" spans="1:4">
      <c r="A16913" s="204"/>
      <c r="B16913" s="205"/>
      <c r="C16913" s="206"/>
      <c r="D16913" s="208"/>
    </row>
    <row r="16914" spans="1:4">
      <c r="A16914" s="204"/>
      <c r="B16914" s="205"/>
      <c r="C16914" s="206"/>
      <c r="D16914" s="208"/>
    </row>
    <row r="16915" spans="1:4">
      <c r="A16915" s="204"/>
      <c r="B16915" s="205"/>
      <c r="C16915" s="206"/>
      <c r="D16915" s="208"/>
    </row>
    <row r="16916" spans="1:4">
      <c r="A16916" s="204"/>
      <c r="B16916" s="205"/>
      <c r="C16916" s="206"/>
      <c r="D16916" s="208"/>
    </row>
    <row r="16917" spans="1:4">
      <c r="A16917" s="204"/>
      <c r="B16917" s="205"/>
      <c r="C16917" s="206"/>
      <c r="D16917" s="208"/>
    </row>
    <row r="16918" spans="1:4">
      <c r="A16918" s="204"/>
      <c r="B16918" s="205"/>
      <c r="C16918" s="206"/>
      <c r="D16918" s="208"/>
    </row>
    <row r="16919" spans="1:4">
      <c r="A16919" s="204"/>
      <c r="B16919" s="205"/>
      <c r="C16919" s="206"/>
      <c r="D16919" s="208"/>
    </row>
    <row r="16920" spans="1:4">
      <c r="A16920" s="204"/>
      <c r="B16920" s="205"/>
      <c r="C16920" s="206"/>
      <c r="D16920" s="208"/>
    </row>
    <row r="16921" spans="1:4">
      <c r="A16921" s="204"/>
      <c r="B16921" s="205"/>
      <c r="C16921" s="206"/>
      <c r="D16921" s="208"/>
    </row>
    <row r="16922" spans="1:4">
      <c r="A16922" s="204"/>
      <c r="B16922" s="205"/>
      <c r="C16922" s="206"/>
      <c r="D16922" s="208"/>
    </row>
    <row r="16923" spans="1:4">
      <c r="A16923" s="204"/>
      <c r="B16923" s="205"/>
      <c r="C16923" s="206"/>
      <c r="D16923" s="208"/>
    </row>
    <row r="16924" spans="1:4">
      <c r="A16924" s="204"/>
      <c r="B16924" s="205"/>
      <c r="C16924" s="206"/>
      <c r="D16924" s="208"/>
    </row>
    <row r="16925" spans="1:4">
      <c r="A16925" s="204"/>
      <c r="B16925" s="205"/>
      <c r="C16925" s="206"/>
      <c r="D16925" s="208"/>
    </row>
    <row r="16926" spans="1:4">
      <c r="A16926" s="204"/>
      <c r="B16926" s="205"/>
      <c r="C16926" s="206"/>
      <c r="D16926" s="208"/>
    </row>
    <row r="16927" spans="1:4">
      <c r="A16927" s="204"/>
      <c r="B16927" s="205"/>
      <c r="C16927" s="206"/>
      <c r="D16927" s="208"/>
    </row>
    <row r="16928" spans="1:4">
      <c r="A16928" s="204"/>
      <c r="B16928" s="205"/>
      <c r="C16928" s="206"/>
      <c r="D16928" s="208"/>
    </row>
    <row r="16929" spans="1:4">
      <c r="A16929" s="204"/>
      <c r="B16929" s="205"/>
      <c r="C16929" s="206"/>
      <c r="D16929" s="208"/>
    </row>
    <row r="16930" spans="1:4">
      <c r="A16930" s="204"/>
      <c r="B16930" s="205"/>
      <c r="C16930" s="206"/>
      <c r="D16930" s="208"/>
    </row>
    <row r="16931" spans="1:4">
      <c r="A16931" s="204"/>
      <c r="B16931" s="205"/>
      <c r="C16931" s="206"/>
      <c r="D16931" s="208"/>
    </row>
    <row r="16932" spans="1:4">
      <c r="A16932" s="204"/>
      <c r="B16932" s="205"/>
      <c r="C16932" s="206"/>
      <c r="D16932" s="208"/>
    </row>
    <row r="16933" spans="1:4">
      <c r="A16933" s="204"/>
      <c r="B16933" s="205"/>
      <c r="C16933" s="206"/>
      <c r="D16933" s="208"/>
    </row>
    <row r="16934" spans="1:4">
      <c r="A16934" s="204"/>
      <c r="B16934" s="205"/>
      <c r="C16934" s="206"/>
      <c r="D16934" s="208"/>
    </row>
    <row r="16935" spans="1:4">
      <c r="A16935" s="204"/>
      <c r="B16935" s="205"/>
      <c r="C16935" s="206"/>
      <c r="D16935" s="208"/>
    </row>
    <row r="16936" spans="1:4">
      <c r="A16936" s="204"/>
      <c r="B16936" s="205"/>
      <c r="C16936" s="206"/>
      <c r="D16936" s="208"/>
    </row>
    <row r="16937" spans="1:4">
      <c r="A16937" s="204"/>
      <c r="B16937" s="205"/>
      <c r="C16937" s="206"/>
      <c r="D16937" s="208"/>
    </row>
    <row r="16938" spans="1:4">
      <c r="A16938" s="204"/>
      <c r="B16938" s="205"/>
      <c r="C16938" s="206"/>
      <c r="D16938" s="208"/>
    </row>
    <row r="16939" spans="1:4">
      <c r="A16939" s="204"/>
      <c r="B16939" s="205"/>
      <c r="C16939" s="206"/>
      <c r="D16939" s="208"/>
    </row>
    <row r="16940" spans="1:4">
      <c r="A16940" s="204"/>
      <c r="B16940" s="205"/>
      <c r="C16940" s="206"/>
      <c r="D16940" s="208"/>
    </row>
    <row r="16941" spans="1:4">
      <c r="A16941" s="204"/>
      <c r="B16941" s="205"/>
      <c r="C16941" s="206"/>
      <c r="D16941" s="208"/>
    </row>
    <row r="16942" spans="1:4">
      <c r="A16942" s="204"/>
      <c r="B16942" s="205"/>
      <c r="C16942" s="206"/>
      <c r="D16942" s="208"/>
    </row>
    <row r="16943" spans="1:4">
      <c r="A16943" s="204"/>
      <c r="B16943" s="205"/>
      <c r="C16943" s="206"/>
      <c r="D16943" s="208"/>
    </row>
    <row r="16944" spans="1:4">
      <c r="A16944" s="204"/>
      <c r="B16944" s="205"/>
      <c r="C16944" s="206"/>
      <c r="D16944" s="208"/>
    </row>
    <row r="16945" spans="1:4">
      <c r="A16945" s="204"/>
      <c r="B16945" s="205"/>
      <c r="C16945" s="206"/>
      <c r="D16945" s="208"/>
    </row>
    <row r="16946" spans="1:4">
      <c r="A16946" s="204"/>
      <c r="B16946" s="205"/>
      <c r="C16946" s="206"/>
      <c r="D16946" s="208"/>
    </row>
    <row r="16947" spans="1:4">
      <c r="A16947" s="204"/>
      <c r="B16947" s="205"/>
      <c r="C16947" s="206"/>
      <c r="D16947" s="208"/>
    </row>
    <row r="16948" spans="1:4">
      <c r="A16948" s="204"/>
      <c r="B16948" s="205"/>
      <c r="C16948" s="206"/>
      <c r="D16948" s="208"/>
    </row>
    <row r="16949" spans="1:4">
      <c r="A16949" s="204"/>
      <c r="B16949" s="205"/>
      <c r="C16949" s="206"/>
      <c r="D16949" s="208"/>
    </row>
    <row r="16950" spans="1:4">
      <c r="A16950" s="204"/>
      <c r="B16950" s="205"/>
      <c r="C16950" s="206"/>
      <c r="D16950" s="208"/>
    </row>
    <row r="16951" spans="1:4">
      <c r="A16951" s="204"/>
      <c r="B16951" s="205"/>
      <c r="C16951" s="206"/>
      <c r="D16951" s="208"/>
    </row>
    <row r="16952" spans="1:4">
      <c r="A16952" s="204"/>
      <c r="B16952" s="205"/>
      <c r="C16952" s="206"/>
      <c r="D16952" s="208"/>
    </row>
    <row r="16953" spans="1:4">
      <c r="A16953" s="204"/>
      <c r="B16953" s="205"/>
      <c r="C16953" s="206"/>
      <c r="D16953" s="208"/>
    </row>
    <row r="16954" spans="1:4">
      <c r="A16954" s="204"/>
      <c r="B16954" s="205"/>
      <c r="C16954" s="206"/>
      <c r="D16954" s="208"/>
    </row>
    <row r="16955" spans="1:4">
      <c r="A16955" s="204"/>
      <c r="B16955" s="205"/>
      <c r="C16955" s="206"/>
      <c r="D16955" s="208"/>
    </row>
    <row r="16956" spans="1:4">
      <c r="A16956" s="204"/>
      <c r="B16956" s="205"/>
      <c r="C16956" s="206"/>
      <c r="D16956" s="208"/>
    </row>
    <row r="16957" spans="1:4">
      <c r="A16957" s="204"/>
      <c r="B16957" s="205"/>
      <c r="C16957" s="206"/>
      <c r="D16957" s="208"/>
    </row>
    <row r="16958" spans="1:4">
      <c r="A16958" s="204"/>
      <c r="B16958" s="205"/>
      <c r="C16958" s="206"/>
      <c r="D16958" s="208"/>
    </row>
    <row r="16959" spans="1:4">
      <c r="A16959" s="204"/>
      <c r="B16959" s="205"/>
      <c r="C16959" s="206"/>
      <c r="D16959" s="208"/>
    </row>
    <row r="16960" spans="1:4">
      <c r="A16960" s="204"/>
      <c r="B16960" s="205"/>
      <c r="C16960" s="206"/>
      <c r="D16960" s="208"/>
    </row>
    <row r="16961" spans="1:4">
      <c r="A16961" s="204"/>
      <c r="B16961" s="205"/>
      <c r="C16961" s="206"/>
      <c r="D16961" s="208"/>
    </row>
    <row r="16962" spans="1:4">
      <c r="A16962" s="204"/>
      <c r="B16962" s="205"/>
      <c r="C16962" s="206"/>
      <c r="D16962" s="208"/>
    </row>
    <row r="16963" spans="1:4">
      <c r="A16963" s="204"/>
      <c r="B16963" s="205"/>
      <c r="C16963" s="206"/>
      <c r="D16963" s="208"/>
    </row>
    <row r="16964" spans="1:4">
      <c r="A16964" s="204"/>
      <c r="B16964" s="205"/>
      <c r="C16964" s="206"/>
      <c r="D16964" s="208"/>
    </row>
    <row r="16965" spans="1:4">
      <c r="A16965" s="204"/>
      <c r="B16965" s="205"/>
      <c r="C16965" s="206"/>
      <c r="D16965" s="208"/>
    </row>
    <row r="16966" spans="1:4">
      <c r="A16966" s="204"/>
      <c r="B16966" s="205"/>
      <c r="C16966" s="206"/>
      <c r="D16966" s="208"/>
    </row>
    <row r="16967" spans="1:4">
      <c r="A16967" s="204"/>
      <c r="B16967" s="205"/>
      <c r="C16967" s="206"/>
      <c r="D16967" s="207"/>
    </row>
    <row r="16968" spans="1:4">
      <c r="A16968" s="204"/>
      <c r="B16968" s="205"/>
      <c r="C16968" s="206"/>
      <c r="D16968" s="207"/>
    </row>
    <row r="16969" spans="1:4">
      <c r="A16969" s="204"/>
      <c r="B16969" s="205"/>
      <c r="C16969" s="206"/>
      <c r="D16969" s="207"/>
    </row>
    <row r="16970" spans="1:4">
      <c r="A16970" s="204"/>
      <c r="B16970" s="205"/>
      <c r="C16970" s="206"/>
      <c r="D16970" s="208"/>
    </row>
    <row r="16971" spans="1:4">
      <c r="A16971" s="204"/>
      <c r="B16971" s="205"/>
      <c r="C16971" s="206"/>
      <c r="D16971" s="208"/>
    </row>
    <row r="16972" spans="1:4">
      <c r="A16972" s="204"/>
      <c r="B16972" s="205"/>
      <c r="C16972" s="206"/>
      <c r="D16972" s="208"/>
    </row>
    <row r="16973" spans="1:4">
      <c r="A16973" s="204"/>
      <c r="B16973" s="205"/>
      <c r="C16973" s="206"/>
      <c r="D16973" s="208"/>
    </row>
    <row r="16974" spans="1:4">
      <c r="A16974" s="204"/>
      <c r="B16974" s="205"/>
      <c r="C16974" s="206"/>
      <c r="D16974" s="208"/>
    </row>
    <row r="16975" spans="1:4">
      <c r="A16975" s="204"/>
      <c r="B16975" s="205"/>
      <c r="C16975" s="206"/>
      <c r="D16975" s="208"/>
    </row>
    <row r="16976" spans="1:4">
      <c r="A16976" s="204"/>
      <c r="B16976" s="205"/>
      <c r="C16976" s="206"/>
      <c r="D16976" s="208"/>
    </row>
    <row r="16977" spans="1:4">
      <c r="A16977" s="204"/>
      <c r="B16977" s="205"/>
      <c r="C16977" s="206"/>
      <c r="D16977" s="208"/>
    </row>
    <row r="16978" spans="1:4">
      <c r="A16978" s="204"/>
      <c r="B16978" s="205"/>
      <c r="C16978" s="206"/>
      <c r="D16978" s="208"/>
    </row>
    <row r="16979" spans="1:4">
      <c r="A16979" s="204"/>
      <c r="B16979" s="205"/>
      <c r="C16979" s="206"/>
      <c r="D16979" s="208"/>
    </row>
    <row r="16980" spans="1:4">
      <c r="A16980" s="204"/>
      <c r="B16980" s="205"/>
      <c r="C16980" s="206"/>
      <c r="D16980" s="208"/>
    </row>
    <row r="16981" spans="1:4">
      <c r="A16981" s="204"/>
      <c r="B16981" s="205"/>
      <c r="C16981" s="206"/>
      <c r="D16981" s="208"/>
    </row>
    <row r="16982" spans="1:4">
      <c r="A16982" s="204"/>
      <c r="B16982" s="205"/>
      <c r="C16982" s="206"/>
      <c r="D16982" s="208"/>
    </row>
    <row r="16983" spans="1:4">
      <c r="A16983" s="204"/>
      <c r="B16983" s="205"/>
      <c r="C16983" s="206"/>
      <c r="D16983" s="208"/>
    </row>
    <row r="16984" spans="1:4">
      <c r="A16984" s="204"/>
      <c r="B16984" s="205"/>
      <c r="C16984" s="206"/>
      <c r="D16984" s="208"/>
    </row>
    <row r="16985" spans="1:4">
      <c r="A16985" s="204"/>
      <c r="B16985" s="205"/>
      <c r="C16985" s="206"/>
      <c r="D16985" s="208"/>
    </row>
    <row r="16986" spans="1:4">
      <c r="A16986" s="204"/>
      <c r="B16986" s="205"/>
      <c r="C16986" s="206"/>
      <c r="D16986" s="208"/>
    </row>
    <row r="16987" spans="1:4">
      <c r="A16987" s="204"/>
      <c r="B16987" s="205"/>
      <c r="C16987" s="206"/>
      <c r="D16987" s="208"/>
    </row>
    <row r="16988" spans="1:4">
      <c r="A16988" s="204"/>
      <c r="B16988" s="205"/>
      <c r="C16988" s="206"/>
      <c r="D16988" s="208"/>
    </row>
    <row r="16989" spans="1:4">
      <c r="A16989" s="204"/>
      <c r="B16989" s="205"/>
      <c r="C16989" s="206"/>
      <c r="D16989" s="208"/>
    </row>
    <row r="16990" spans="1:4">
      <c r="A16990" s="204"/>
      <c r="B16990" s="205"/>
      <c r="C16990" s="206"/>
      <c r="D16990" s="208"/>
    </row>
    <row r="16991" spans="1:4">
      <c r="A16991" s="204"/>
      <c r="B16991" s="205"/>
      <c r="C16991" s="206"/>
      <c r="D16991" s="208"/>
    </row>
    <row r="16992" spans="1:4">
      <c r="A16992" s="204"/>
      <c r="B16992" s="205"/>
      <c r="C16992" s="206"/>
      <c r="D16992" s="208"/>
    </row>
    <row r="16993" spans="1:4">
      <c r="A16993" s="204"/>
      <c r="B16993" s="205"/>
      <c r="C16993" s="206"/>
      <c r="D16993" s="208"/>
    </row>
    <row r="16994" spans="1:4">
      <c r="A16994" s="204"/>
      <c r="B16994" s="205"/>
      <c r="C16994" s="206"/>
      <c r="D16994" s="208"/>
    </row>
    <row r="16995" spans="1:4">
      <c r="A16995" s="204"/>
      <c r="B16995" s="205"/>
      <c r="C16995" s="206"/>
      <c r="D16995" s="208"/>
    </row>
    <row r="16996" spans="1:4">
      <c r="A16996" s="204"/>
      <c r="B16996" s="205"/>
      <c r="C16996" s="206"/>
      <c r="D16996" s="208"/>
    </row>
    <row r="16997" spans="1:4">
      <c r="A16997" s="204"/>
      <c r="B16997" s="205"/>
      <c r="C16997" s="206"/>
      <c r="D16997" s="208"/>
    </row>
    <row r="16998" spans="1:4">
      <c r="A16998" s="204"/>
      <c r="B16998" s="205"/>
      <c r="C16998" s="206"/>
      <c r="D16998" s="208"/>
    </row>
    <row r="16999" spans="1:4">
      <c r="A16999" s="204"/>
      <c r="B16999" s="205"/>
      <c r="C16999" s="206"/>
      <c r="D16999" s="208"/>
    </row>
    <row r="17000" spans="1:4">
      <c r="A17000" s="204"/>
      <c r="B17000" s="205"/>
      <c r="C17000" s="206"/>
      <c r="D17000" s="208"/>
    </row>
    <row r="17001" spans="1:4">
      <c r="A17001" s="204"/>
      <c r="B17001" s="205"/>
      <c r="C17001" s="206"/>
      <c r="D17001" s="208"/>
    </row>
    <row r="17002" spans="1:4">
      <c r="A17002" s="204"/>
      <c r="B17002" s="205"/>
      <c r="C17002" s="206"/>
      <c r="D17002" s="208"/>
    </row>
    <row r="17003" spans="1:4">
      <c r="A17003" s="204"/>
      <c r="B17003" s="205"/>
      <c r="C17003" s="206"/>
      <c r="D17003" s="208"/>
    </row>
    <row r="17004" spans="1:4">
      <c r="A17004" s="204"/>
      <c r="B17004" s="205"/>
      <c r="C17004" s="206"/>
      <c r="D17004" s="208"/>
    </row>
    <row r="17005" spans="1:4">
      <c r="A17005" s="204"/>
      <c r="B17005" s="205"/>
      <c r="C17005" s="206"/>
      <c r="D17005" s="208"/>
    </row>
    <row r="17006" spans="1:4">
      <c r="A17006" s="204"/>
      <c r="B17006" s="205"/>
      <c r="C17006" s="206"/>
      <c r="D17006" s="208"/>
    </row>
    <row r="17007" spans="1:4">
      <c r="A17007" s="204"/>
      <c r="B17007" s="205"/>
      <c r="C17007" s="206"/>
      <c r="D17007" s="208"/>
    </row>
    <row r="17008" spans="1:4">
      <c r="A17008" s="204"/>
      <c r="B17008" s="205"/>
      <c r="C17008" s="206"/>
      <c r="D17008" s="208"/>
    </row>
    <row r="17009" spans="1:4">
      <c r="A17009" s="204"/>
      <c r="B17009" s="205"/>
      <c r="C17009" s="206"/>
      <c r="D17009" s="208"/>
    </row>
    <row r="17010" spans="1:4">
      <c r="A17010" s="204"/>
      <c r="B17010" s="205"/>
      <c r="C17010" s="206"/>
      <c r="D17010" s="208"/>
    </row>
    <row r="17011" spans="1:4">
      <c r="A17011" s="204"/>
      <c r="B17011" s="205"/>
      <c r="C17011" s="206"/>
      <c r="D17011" s="208"/>
    </row>
    <row r="17012" spans="1:4">
      <c r="A17012" s="204"/>
      <c r="B17012" s="205"/>
      <c r="C17012" s="206"/>
      <c r="D17012" s="208"/>
    </row>
    <row r="17013" spans="1:4">
      <c r="A17013" s="204"/>
      <c r="B17013" s="205"/>
      <c r="C17013" s="206"/>
      <c r="D17013" s="208"/>
    </row>
    <row r="17014" spans="1:4">
      <c r="A17014" s="204"/>
      <c r="B17014" s="205"/>
      <c r="C17014" s="206"/>
      <c r="D17014" s="208"/>
    </row>
    <row r="17015" spans="1:4">
      <c r="A17015" s="204"/>
      <c r="B17015" s="205"/>
      <c r="C17015" s="206"/>
      <c r="D17015" s="208"/>
    </row>
    <row r="17016" spans="1:4">
      <c r="A17016" s="204"/>
      <c r="B17016" s="205"/>
      <c r="C17016" s="206"/>
      <c r="D17016" s="208"/>
    </row>
    <row r="17017" spans="1:4">
      <c r="A17017" s="204"/>
      <c r="B17017" s="205"/>
      <c r="C17017" s="206"/>
      <c r="D17017" s="208"/>
    </row>
    <row r="17018" spans="1:4">
      <c r="A17018" s="204"/>
      <c r="B17018" s="205"/>
      <c r="C17018" s="206"/>
      <c r="D17018" s="208"/>
    </row>
    <row r="17019" spans="1:4">
      <c r="A17019" s="204"/>
      <c r="B17019" s="205"/>
      <c r="C17019" s="206"/>
      <c r="D17019" s="208"/>
    </row>
    <row r="17020" spans="1:4">
      <c r="A17020" s="204"/>
      <c r="B17020" s="205"/>
      <c r="C17020" s="206"/>
      <c r="D17020" s="208"/>
    </row>
    <row r="17021" spans="1:4">
      <c r="A17021" s="204"/>
      <c r="B17021" s="205"/>
      <c r="C17021" s="206"/>
      <c r="D17021" s="208"/>
    </row>
    <row r="17022" spans="1:4">
      <c r="A17022" s="204"/>
      <c r="B17022" s="205"/>
      <c r="C17022" s="206"/>
      <c r="D17022" s="208"/>
    </row>
    <row r="17023" spans="1:4">
      <c r="A17023" s="204"/>
      <c r="B17023" s="205"/>
      <c r="C17023" s="206"/>
      <c r="D17023" s="208"/>
    </row>
    <row r="17024" spans="1:4">
      <c r="A17024" s="204"/>
      <c r="B17024" s="205"/>
      <c r="C17024" s="206"/>
      <c r="D17024" s="208"/>
    </row>
    <row r="17025" spans="1:4">
      <c r="A17025" s="204"/>
      <c r="B17025" s="205"/>
      <c r="C17025" s="206"/>
      <c r="D17025" s="208"/>
    </row>
    <row r="17026" spans="1:4">
      <c r="A17026" s="204"/>
      <c r="B17026" s="205"/>
      <c r="C17026" s="206"/>
      <c r="D17026" s="208"/>
    </row>
    <row r="17027" spans="1:4">
      <c r="A17027" s="204"/>
      <c r="B17027" s="205"/>
      <c r="C17027" s="206"/>
      <c r="D17027" s="208"/>
    </row>
    <row r="17028" spans="1:4">
      <c r="A17028" s="204"/>
      <c r="B17028" s="205"/>
      <c r="C17028" s="206"/>
      <c r="D17028" s="208"/>
    </row>
    <row r="17029" spans="1:4">
      <c r="A17029" s="204"/>
      <c r="B17029" s="205"/>
      <c r="C17029" s="206"/>
      <c r="D17029" s="208"/>
    </row>
    <row r="17030" spans="1:4">
      <c r="A17030" s="204"/>
      <c r="B17030" s="205"/>
      <c r="C17030" s="206"/>
      <c r="D17030" s="208"/>
    </row>
    <row r="17031" spans="1:4">
      <c r="A17031" s="204"/>
      <c r="B17031" s="205"/>
      <c r="C17031" s="206"/>
      <c r="D17031" s="208"/>
    </row>
    <row r="17032" spans="1:4">
      <c r="A17032" s="204"/>
      <c r="B17032" s="205"/>
      <c r="C17032" s="206"/>
      <c r="D17032" s="208"/>
    </row>
    <row r="17033" spans="1:4">
      <c r="A17033" s="204"/>
      <c r="B17033" s="205"/>
      <c r="C17033" s="206"/>
      <c r="D17033" s="208"/>
    </row>
    <row r="17034" spans="1:4">
      <c r="A17034" s="204"/>
      <c r="B17034" s="205"/>
      <c r="C17034" s="206"/>
      <c r="D17034" s="208"/>
    </row>
    <row r="17035" spans="1:4">
      <c r="A17035" s="204"/>
      <c r="B17035" s="205"/>
      <c r="C17035" s="206"/>
      <c r="D17035" s="208"/>
    </row>
    <row r="17036" spans="1:4">
      <c r="A17036" s="204"/>
      <c r="B17036" s="205"/>
      <c r="C17036" s="206"/>
      <c r="D17036" s="207"/>
    </row>
    <row r="17037" spans="1:4">
      <c r="A17037" s="204"/>
      <c r="B17037" s="205"/>
      <c r="C17037" s="206"/>
      <c r="D17037" s="207"/>
    </row>
    <row r="17038" spans="1:4">
      <c r="A17038" s="204"/>
      <c r="B17038" s="205"/>
      <c r="C17038" s="206"/>
      <c r="D17038" s="207"/>
    </row>
    <row r="17039" spans="1:4">
      <c r="A17039" s="204"/>
      <c r="B17039" s="205"/>
      <c r="C17039" s="206"/>
      <c r="D17039" s="207"/>
    </row>
    <row r="17040" spans="1:4">
      <c r="A17040" s="204"/>
      <c r="B17040" s="205"/>
      <c r="C17040" s="206"/>
      <c r="D17040" s="207"/>
    </row>
    <row r="17041" spans="1:4">
      <c r="A17041" s="204"/>
      <c r="B17041" s="205"/>
      <c r="C17041" s="206"/>
      <c r="D17041" s="207"/>
    </row>
    <row r="17042" spans="1:4">
      <c r="A17042" s="204"/>
      <c r="B17042" s="205"/>
      <c r="C17042" s="206"/>
      <c r="D17042" s="207"/>
    </row>
    <row r="17043" spans="1:4">
      <c r="A17043" s="204"/>
      <c r="B17043" s="205"/>
      <c r="C17043" s="206"/>
      <c r="D17043" s="207"/>
    </row>
    <row r="17044" spans="1:4">
      <c r="A17044" s="204"/>
      <c r="B17044" s="205"/>
      <c r="C17044" s="206"/>
      <c r="D17044" s="207"/>
    </row>
    <row r="17045" spans="1:4">
      <c r="A17045" s="204"/>
      <c r="B17045" s="205"/>
      <c r="C17045" s="206"/>
      <c r="D17045" s="207"/>
    </row>
    <row r="17046" spans="1:4">
      <c r="A17046" s="204"/>
      <c r="B17046" s="205"/>
      <c r="C17046" s="206"/>
      <c r="D17046" s="207"/>
    </row>
    <row r="17047" spans="1:4">
      <c r="A17047" s="204"/>
      <c r="B17047" s="205"/>
      <c r="C17047" s="206"/>
      <c r="D17047" s="208"/>
    </row>
    <row r="17048" spans="1:4">
      <c r="A17048" s="204"/>
      <c r="B17048" s="205"/>
      <c r="C17048" s="206"/>
      <c r="D17048" s="208"/>
    </row>
    <row r="17049" spans="1:4">
      <c r="A17049" s="204"/>
      <c r="B17049" s="205"/>
      <c r="C17049" s="206"/>
      <c r="D17049" s="208"/>
    </row>
    <row r="17050" spans="1:4">
      <c r="A17050" s="204"/>
      <c r="B17050" s="205"/>
      <c r="C17050" s="206"/>
      <c r="D17050" s="208"/>
    </row>
    <row r="17051" spans="1:4">
      <c r="A17051" s="204"/>
      <c r="B17051" s="205"/>
      <c r="C17051" s="206"/>
      <c r="D17051" s="208"/>
    </row>
    <row r="17052" spans="1:4">
      <c r="A17052" s="204"/>
      <c r="B17052" s="205"/>
      <c r="C17052" s="206"/>
      <c r="D17052" s="208"/>
    </row>
    <row r="17053" spans="1:4">
      <c r="A17053" s="204"/>
      <c r="B17053" s="205"/>
      <c r="C17053" s="206"/>
      <c r="D17053" s="208"/>
    </row>
    <row r="17054" spans="1:4">
      <c r="A17054" s="204"/>
      <c r="B17054" s="205"/>
      <c r="C17054" s="206"/>
      <c r="D17054" s="208"/>
    </row>
    <row r="17055" spans="1:4">
      <c r="A17055" s="204"/>
      <c r="B17055" s="205"/>
      <c r="C17055" s="206"/>
      <c r="D17055" s="208"/>
    </row>
    <row r="17056" spans="1:4">
      <c r="A17056" s="204"/>
      <c r="B17056" s="205"/>
      <c r="C17056" s="206"/>
      <c r="D17056" s="208"/>
    </row>
    <row r="17057" spans="1:4">
      <c r="A17057" s="204"/>
      <c r="B17057" s="205"/>
      <c r="C17057" s="206"/>
      <c r="D17057" s="208"/>
    </row>
    <row r="17058" spans="1:4">
      <c r="A17058" s="204"/>
      <c r="B17058" s="205"/>
      <c r="C17058" s="206"/>
      <c r="D17058" s="208"/>
    </row>
    <row r="17059" spans="1:4">
      <c r="A17059" s="204"/>
      <c r="B17059" s="205"/>
      <c r="C17059" s="206"/>
      <c r="D17059" s="208"/>
    </row>
    <row r="17060" spans="1:4">
      <c r="A17060" s="204"/>
      <c r="B17060" s="205"/>
      <c r="C17060" s="206"/>
      <c r="D17060" s="208"/>
    </row>
    <row r="17061" spans="1:4">
      <c r="A17061" s="204"/>
      <c r="B17061" s="205"/>
      <c r="C17061" s="206"/>
      <c r="D17061" s="208"/>
    </row>
    <row r="17062" spans="1:4">
      <c r="A17062" s="204"/>
      <c r="B17062" s="205"/>
      <c r="C17062" s="206"/>
      <c r="D17062" s="208"/>
    </row>
    <row r="17063" spans="1:4">
      <c r="A17063" s="204"/>
      <c r="B17063" s="205"/>
      <c r="C17063" s="206"/>
      <c r="D17063" s="208"/>
    </row>
    <row r="17064" spans="1:4">
      <c r="A17064" s="204"/>
      <c r="B17064" s="205"/>
      <c r="C17064" s="206"/>
      <c r="D17064" s="208"/>
    </row>
    <row r="17065" spans="1:4">
      <c r="A17065" s="204"/>
      <c r="B17065" s="205"/>
      <c r="C17065" s="206"/>
      <c r="D17065" s="208"/>
    </row>
    <row r="17066" spans="1:4">
      <c r="A17066" s="204"/>
      <c r="B17066" s="205"/>
      <c r="C17066" s="206"/>
      <c r="D17066" s="208"/>
    </row>
    <row r="17067" spans="1:4">
      <c r="A17067" s="204"/>
      <c r="B17067" s="205"/>
      <c r="C17067" s="206"/>
      <c r="D17067" s="208"/>
    </row>
    <row r="17068" spans="1:4">
      <c r="A17068" s="204"/>
      <c r="B17068" s="205"/>
      <c r="C17068" s="206"/>
      <c r="D17068" s="208"/>
    </row>
    <row r="17069" spans="1:4">
      <c r="A17069" s="204"/>
      <c r="B17069" s="205"/>
      <c r="C17069" s="206"/>
      <c r="D17069" s="208"/>
    </row>
    <row r="17070" spans="1:4">
      <c r="A17070" s="204"/>
      <c r="B17070" s="205"/>
      <c r="C17070" s="206"/>
      <c r="D17070" s="208"/>
    </row>
    <row r="17071" spans="1:4">
      <c r="A17071" s="204"/>
      <c r="B17071" s="205"/>
      <c r="C17071" s="206"/>
      <c r="D17071" s="208"/>
    </row>
    <row r="17072" spans="1:4">
      <c r="A17072" s="204"/>
      <c r="B17072" s="205"/>
      <c r="C17072" s="206"/>
      <c r="D17072" s="208"/>
    </row>
    <row r="17073" spans="1:4">
      <c r="A17073" s="204"/>
      <c r="B17073" s="205"/>
      <c r="C17073" s="206"/>
      <c r="D17073" s="208"/>
    </row>
    <row r="17074" spans="1:4">
      <c r="A17074" s="204"/>
      <c r="B17074" s="205"/>
      <c r="C17074" s="206"/>
      <c r="D17074" s="208"/>
    </row>
    <row r="17075" spans="1:4">
      <c r="A17075" s="204"/>
      <c r="B17075" s="205"/>
      <c r="C17075" s="206"/>
      <c r="D17075" s="208"/>
    </row>
    <row r="17076" spans="1:4">
      <c r="A17076" s="204"/>
      <c r="B17076" s="205"/>
      <c r="C17076" s="206"/>
      <c r="D17076" s="208"/>
    </row>
    <row r="17077" spans="1:4">
      <c r="A17077" s="204"/>
      <c r="B17077" s="205"/>
      <c r="C17077" s="206"/>
      <c r="D17077" s="208"/>
    </row>
    <row r="17078" spans="1:4">
      <c r="A17078" s="204"/>
      <c r="B17078" s="205"/>
      <c r="C17078" s="206"/>
      <c r="D17078" s="208"/>
    </row>
    <row r="17079" spans="1:4">
      <c r="A17079" s="204"/>
      <c r="B17079" s="205"/>
      <c r="C17079" s="206"/>
      <c r="D17079" s="208"/>
    </row>
    <row r="17080" spans="1:4">
      <c r="A17080" s="204"/>
      <c r="B17080" s="205"/>
      <c r="C17080" s="206"/>
      <c r="D17080" s="208"/>
    </row>
    <row r="17081" spans="1:4">
      <c r="A17081" s="204"/>
      <c r="B17081" s="205"/>
      <c r="C17081" s="206"/>
      <c r="D17081" s="208"/>
    </row>
    <row r="17082" spans="1:4">
      <c r="A17082" s="204"/>
      <c r="B17082" s="205"/>
      <c r="C17082" s="206"/>
      <c r="D17082" s="208"/>
    </row>
    <row r="17083" spans="1:4">
      <c r="A17083" s="204"/>
      <c r="B17083" s="205"/>
      <c r="C17083" s="206"/>
      <c r="D17083" s="208"/>
    </row>
    <row r="17084" spans="1:4">
      <c r="A17084" s="204"/>
      <c r="B17084" s="205"/>
      <c r="C17084" s="206"/>
      <c r="D17084" s="208"/>
    </row>
    <row r="17085" spans="1:4">
      <c r="A17085" s="204"/>
      <c r="B17085" s="205"/>
      <c r="C17085" s="206"/>
      <c r="D17085" s="208"/>
    </row>
    <row r="17086" spans="1:4">
      <c r="A17086" s="204"/>
      <c r="B17086" s="205"/>
      <c r="C17086" s="206"/>
      <c r="D17086" s="208"/>
    </row>
    <row r="17087" spans="1:4">
      <c r="A17087" s="204"/>
      <c r="B17087" s="205"/>
      <c r="C17087" s="206"/>
      <c r="D17087" s="208"/>
    </row>
    <row r="17088" spans="1:4">
      <c r="A17088" s="204"/>
      <c r="B17088" s="205"/>
      <c r="C17088" s="206"/>
      <c r="D17088" s="208"/>
    </row>
    <row r="17089" spans="1:4">
      <c r="A17089" s="204"/>
      <c r="B17089" s="205"/>
      <c r="C17089" s="206"/>
      <c r="D17089" s="208"/>
    </row>
    <row r="17090" spans="1:4">
      <c r="A17090" s="204"/>
      <c r="B17090" s="205"/>
      <c r="C17090" s="206"/>
      <c r="D17090" s="208"/>
    </row>
    <row r="17091" spans="1:4">
      <c r="A17091" s="204"/>
      <c r="B17091" s="205"/>
      <c r="C17091" s="206"/>
      <c r="D17091" s="208"/>
    </row>
    <row r="17092" spans="1:4">
      <c r="A17092" s="204"/>
      <c r="B17092" s="205"/>
      <c r="C17092" s="206"/>
      <c r="D17092" s="208"/>
    </row>
    <row r="17093" spans="1:4">
      <c r="A17093" s="204"/>
      <c r="B17093" s="205"/>
      <c r="C17093" s="206"/>
      <c r="D17093" s="208"/>
    </row>
    <row r="17094" spans="1:4">
      <c r="A17094" s="204"/>
      <c r="B17094" s="205"/>
      <c r="C17094" s="206"/>
      <c r="D17094" s="208"/>
    </row>
    <row r="17095" spans="1:4">
      <c r="A17095" s="204"/>
      <c r="B17095" s="205"/>
      <c r="C17095" s="206"/>
      <c r="D17095" s="208"/>
    </row>
    <row r="17096" spans="1:4">
      <c r="A17096" s="204"/>
      <c r="B17096" s="205"/>
      <c r="C17096" s="206"/>
      <c r="D17096" s="208"/>
    </row>
    <row r="17097" spans="1:4">
      <c r="A17097" s="204"/>
      <c r="B17097" s="205"/>
      <c r="C17097" s="206"/>
      <c r="D17097" s="208"/>
    </row>
    <row r="17098" spans="1:4">
      <c r="A17098" s="204"/>
      <c r="B17098" s="205"/>
      <c r="C17098" s="206"/>
      <c r="D17098" s="208"/>
    </row>
    <row r="17099" spans="1:4">
      <c r="A17099" s="204"/>
      <c r="B17099" s="205"/>
      <c r="C17099" s="206"/>
      <c r="D17099" s="208"/>
    </row>
    <row r="17100" spans="1:4">
      <c r="A17100" s="204"/>
      <c r="B17100" s="205"/>
      <c r="C17100" s="206"/>
      <c r="D17100" s="208"/>
    </row>
    <row r="17101" spans="1:4">
      <c r="A17101" s="204"/>
      <c r="B17101" s="205"/>
      <c r="C17101" s="206"/>
      <c r="D17101" s="208"/>
    </row>
    <row r="17102" spans="1:4">
      <c r="A17102" s="204"/>
      <c r="B17102" s="205"/>
      <c r="C17102" s="206"/>
      <c r="D17102" s="208"/>
    </row>
    <row r="17103" spans="1:4">
      <c r="A17103" s="204"/>
      <c r="B17103" s="205"/>
      <c r="C17103" s="206"/>
      <c r="D17103" s="207"/>
    </row>
    <row r="17104" spans="1:4">
      <c r="A17104" s="204"/>
      <c r="B17104" s="205"/>
      <c r="C17104" s="206"/>
      <c r="D17104" s="208"/>
    </row>
    <row r="17105" spans="1:4">
      <c r="A17105" s="204"/>
      <c r="B17105" s="205"/>
      <c r="C17105" s="206"/>
      <c r="D17105" s="208"/>
    </row>
    <row r="17106" spans="1:4">
      <c r="A17106" s="204"/>
      <c r="B17106" s="205"/>
      <c r="C17106" s="206"/>
      <c r="D17106" s="208"/>
    </row>
    <row r="17107" spans="1:4">
      <c r="A17107" s="204"/>
      <c r="B17107" s="205"/>
      <c r="C17107" s="206"/>
      <c r="D17107" s="208"/>
    </row>
    <row r="17108" spans="1:4">
      <c r="A17108" s="204"/>
      <c r="B17108" s="205"/>
      <c r="C17108" s="206"/>
      <c r="D17108" s="208"/>
    </row>
    <row r="17109" spans="1:4">
      <c r="A17109" s="204"/>
      <c r="B17109" s="205"/>
      <c r="C17109" s="206"/>
      <c r="D17109" s="208"/>
    </row>
    <row r="17110" spans="1:4">
      <c r="A17110" s="204"/>
      <c r="B17110" s="205"/>
      <c r="C17110" s="206"/>
      <c r="D17110" s="208"/>
    </row>
    <row r="17111" spans="1:4">
      <c r="A17111" s="204"/>
      <c r="B17111" s="205"/>
      <c r="C17111" s="206"/>
      <c r="D17111" s="208"/>
    </row>
    <row r="17112" spans="1:4">
      <c r="A17112" s="204"/>
      <c r="B17112" s="205"/>
      <c r="C17112" s="206"/>
      <c r="D17112" s="208"/>
    </row>
    <row r="17113" spans="1:4">
      <c r="A17113" s="204"/>
      <c r="B17113" s="205"/>
      <c r="C17113" s="206"/>
      <c r="D17113" s="208"/>
    </row>
    <row r="17114" spans="1:4">
      <c r="A17114" s="204"/>
      <c r="B17114" s="205"/>
      <c r="C17114" s="206"/>
      <c r="D17114" s="208"/>
    </row>
    <row r="17115" spans="1:4">
      <c r="A17115" s="204"/>
      <c r="B17115" s="205"/>
      <c r="C17115" s="206"/>
      <c r="D17115" s="208"/>
    </row>
    <row r="17116" spans="1:4">
      <c r="A17116" s="204"/>
      <c r="B17116" s="205"/>
      <c r="C17116" s="206"/>
      <c r="D17116" s="207"/>
    </row>
    <row r="17117" spans="1:4">
      <c r="A17117" s="204"/>
      <c r="B17117" s="205"/>
      <c r="C17117" s="206"/>
      <c r="D17117" s="207"/>
    </row>
    <row r="17118" spans="1:4">
      <c r="A17118" s="204"/>
      <c r="B17118" s="205"/>
      <c r="C17118" s="206"/>
      <c r="D17118" s="207"/>
    </row>
    <row r="17119" spans="1:4">
      <c r="A17119" s="204"/>
      <c r="B17119" s="205"/>
      <c r="C17119" s="206"/>
      <c r="D17119" s="207"/>
    </row>
    <row r="17120" spans="1:4">
      <c r="A17120" s="204"/>
      <c r="B17120" s="205"/>
      <c r="C17120" s="206"/>
      <c r="D17120" s="207"/>
    </row>
    <row r="17121" spans="1:9">
      <c r="A17121" s="204"/>
      <c r="B17121" s="205"/>
      <c r="C17121" s="206"/>
      <c r="D17121" s="207"/>
    </row>
    <row r="17122" spans="1:9">
      <c r="A17122" s="204"/>
      <c r="B17122" s="205"/>
      <c r="C17122" s="206"/>
      <c r="D17122" s="207"/>
    </row>
    <row r="17123" spans="1:9">
      <c r="A17123" s="204"/>
      <c r="B17123" s="205"/>
      <c r="C17123" s="206"/>
      <c r="D17123" s="207"/>
    </row>
    <row r="17124" spans="1:9">
      <c r="A17124" s="204"/>
      <c r="B17124" s="205"/>
      <c r="C17124" s="206"/>
      <c r="D17124" s="207"/>
    </row>
    <row r="17125" spans="1:9">
      <c r="A17125" s="204"/>
      <c r="B17125" s="205"/>
      <c r="C17125" s="206"/>
      <c r="D17125" s="208"/>
    </row>
    <row r="17126" spans="1:9">
      <c r="A17126" s="204"/>
      <c r="B17126" s="205"/>
      <c r="C17126" s="206"/>
      <c r="D17126" s="207"/>
      <c r="I17126" s="246" t="s">
        <v>6446</v>
      </c>
    </row>
    <row r="17127" spans="1:9">
      <c r="A17127" s="204"/>
      <c r="B17127" s="205"/>
      <c r="C17127" s="206"/>
      <c r="D17127" s="208"/>
    </row>
    <row r="17128" spans="1:9">
      <c r="A17128" s="204"/>
      <c r="B17128" s="205"/>
      <c r="C17128" s="206"/>
      <c r="D17128" s="208"/>
    </row>
    <row r="17129" spans="1:9">
      <c r="A17129" s="204"/>
      <c r="B17129" s="205"/>
      <c r="C17129" s="206"/>
      <c r="D17129" s="207"/>
    </row>
    <row r="17130" spans="1:9">
      <c r="A17130" s="204"/>
      <c r="B17130" s="205"/>
      <c r="C17130" s="206"/>
      <c r="D17130" s="207"/>
    </row>
    <row r="17131" spans="1:9">
      <c r="A17131" s="204"/>
      <c r="B17131" s="205"/>
      <c r="C17131" s="206"/>
      <c r="D17131" s="208"/>
    </row>
    <row r="17132" spans="1:9">
      <c r="A17132" s="204"/>
      <c r="B17132" s="205"/>
      <c r="C17132" s="206"/>
      <c r="D17132" s="208"/>
    </row>
    <row r="17133" spans="1:9">
      <c r="A17133" s="204"/>
      <c r="B17133" s="205"/>
      <c r="C17133" s="206"/>
      <c r="D17133" s="208"/>
    </row>
    <row r="17134" spans="1:9">
      <c r="A17134" s="204"/>
      <c r="B17134" s="205"/>
      <c r="C17134" s="206"/>
      <c r="D17134" s="208"/>
    </row>
    <row r="17135" spans="1:9">
      <c r="A17135" s="204"/>
      <c r="B17135" s="205"/>
      <c r="C17135" s="206"/>
      <c r="D17135" s="208"/>
    </row>
    <row r="17136" spans="1:9">
      <c r="A17136" s="204"/>
      <c r="B17136" s="205"/>
      <c r="C17136" s="206"/>
      <c r="D17136" s="208"/>
    </row>
    <row r="17137" spans="1:4">
      <c r="A17137" s="204"/>
      <c r="B17137" s="205"/>
      <c r="C17137" s="206"/>
      <c r="D17137" s="208"/>
    </row>
    <row r="17138" spans="1:4">
      <c r="A17138" s="204"/>
      <c r="B17138" s="205"/>
      <c r="C17138" s="206"/>
      <c r="D17138" s="208"/>
    </row>
    <row r="17139" spans="1:4">
      <c r="A17139" s="204"/>
      <c r="B17139" s="205"/>
      <c r="C17139" s="206"/>
      <c r="D17139" s="208"/>
    </row>
    <row r="17140" spans="1:4">
      <c r="A17140" s="204"/>
      <c r="B17140" s="205"/>
      <c r="C17140" s="206"/>
      <c r="D17140" s="208"/>
    </row>
    <row r="17141" spans="1:4">
      <c r="A17141" s="204"/>
      <c r="B17141" s="205"/>
      <c r="C17141" s="206"/>
      <c r="D17141" s="208"/>
    </row>
    <row r="17142" spans="1:4">
      <c r="A17142" s="204"/>
      <c r="B17142" s="205"/>
      <c r="C17142" s="206"/>
      <c r="D17142" s="208"/>
    </row>
    <row r="17143" spans="1:4">
      <c r="A17143" s="204"/>
      <c r="B17143" s="205"/>
      <c r="C17143" s="206"/>
      <c r="D17143" s="208"/>
    </row>
    <row r="17144" spans="1:4">
      <c r="A17144" s="204"/>
      <c r="B17144" s="205"/>
      <c r="C17144" s="206"/>
      <c r="D17144" s="208"/>
    </row>
    <row r="17145" spans="1:4">
      <c r="A17145" s="204"/>
      <c r="B17145" s="205"/>
      <c r="C17145" s="206"/>
      <c r="D17145" s="208"/>
    </row>
    <row r="17146" spans="1:4">
      <c r="A17146" s="204"/>
      <c r="B17146" s="205"/>
      <c r="C17146" s="206"/>
      <c r="D17146" s="208"/>
    </row>
    <row r="17147" spans="1:4">
      <c r="A17147" s="204"/>
      <c r="B17147" s="205"/>
      <c r="C17147" s="206"/>
      <c r="D17147" s="208"/>
    </row>
    <row r="17148" spans="1:4">
      <c r="A17148" s="204"/>
      <c r="B17148" s="205"/>
      <c r="C17148" s="206"/>
      <c r="D17148" s="208"/>
    </row>
    <row r="17149" spans="1:4">
      <c r="A17149" s="204"/>
      <c r="B17149" s="205"/>
      <c r="C17149" s="206"/>
      <c r="D17149" s="208"/>
    </row>
    <row r="17150" spans="1:4">
      <c r="A17150" s="204"/>
      <c r="B17150" s="205"/>
      <c r="C17150" s="206"/>
      <c r="D17150" s="208"/>
    </row>
    <row r="17151" spans="1:4">
      <c r="A17151" s="204"/>
      <c r="B17151" s="205"/>
      <c r="C17151" s="206"/>
      <c r="D17151" s="208"/>
    </row>
    <row r="17152" spans="1:4">
      <c r="A17152" s="204"/>
      <c r="B17152" s="205"/>
      <c r="C17152" s="206"/>
      <c r="D17152" s="208"/>
    </row>
    <row r="17153" spans="1:4">
      <c r="A17153" s="204"/>
      <c r="B17153" s="205"/>
      <c r="C17153" s="206"/>
      <c r="D17153" s="208"/>
    </row>
    <row r="17154" spans="1:4">
      <c r="A17154" s="204"/>
      <c r="B17154" s="205"/>
      <c r="C17154" s="206"/>
      <c r="D17154" s="208"/>
    </row>
    <row r="17155" spans="1:4">
      <c r="A17155" s="204"/>
      <c r="B17155" s="205"/>
      <c r="C17155" s="206"/>
      <c r="D17155" s="208"/>
    </row>
    <row r="17156" spans="1:4">
      <c r="A17156" s="204"/>
      <c r="B17156" s="205"/>
      <c r="C17156" s="206"/>
      <c r="D17156" s="208"/>
    </row>
    <row r="17157" spans="1:4">
      <c r="A17157" s="204"/>
      <c r="B17157" s="205"/>
      <c r="C17157" s="206"/>
      <c r="D17157" s="208"/>
    </row>
    <row r="17158" spans="1:4">
      <c r="A17158" s="204"/>
      <c r="B17158" s="205"/>
      <c r="C17158" s="206"/>
      <c r="D17158" s="208"/>
    </row>
    <row r="17159" spans="1:4">
      <c r="A17159" s="204"/>
      <c r="B17159" s="205"/>
      <c r="C17159" s="206"/>
      <c r="D17159" s="208"/>
    </row>
    <row r="17160" spans="1:4">
      <c r="A17160" s="204"/>
      <c r="B17160" s="205"/>
      <c r="C17160" s="206"/>
      <c r="D17160" s="208"/>
    </row>
    <row r="17161" spans="1:4">
      <c r="A17161" s="204"/>
      <c r="B17161" s="205"/>
      <c r="C17161" s="206"/>
      <c r="D17161" s="208"/>
    </row>
    <row r="17162" spans="1:4">
      <c r="A17162" s="204"/>
      <c r="B17162" s="205"/>
      <c r="C17162" s="206"/>
      <c r="D17162" s="207"/>
    </row>
    <row r="17163" spans="1:4">
      <c r="A17163" s="204"/>
      <c r="B17163" s="205"/>
      <c r="C17163" s="206"/>
      <c r="D17163" s="208"/>
    </row>
    <row r="17164" spans="1:4">
      <c r="A17164" s="204"/>
      <c r="B17164" s="205"/>
      <c r="C17164" s="206"/>
      <c r="D17164" s="208"/>
    </row>
    <row r="17165" spans="1:4">
      <c r="A17165" s="204"/>
      <c r="B17165" s="205"/>
      <c r="C17165" s="206"/>
      <c r="D17165" s="208"/>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39"/>
  <sheetViews>
    <sheetView showZeros="0" view="pageBreakPreview" topLeftCell="A231" zoomScaleNormal="70" zoomScaleSheetLayoutView="100" workbookViewId="0">
      <selection activeCell="R225" sqref="R225"/>
    </sheetView>
  </sheetViews>
  <sheetFormatPr defaultRowHeight="12.75"/>
  <cols>
    <col min="1" max="1" width="10.5703125" style="91" customWidth="1"/>
    <col min="2" max="2" width="16.28515625" style="114" bestFit="1" customWidth="1"/>
    <col min="3" max="3" width="15" style="114" bestFit="1" customWidth="1"/>
    <col min="4" max="4" width="12" style="115" bestFit="1" customWidth="1"/>
    <col min="5" max="5" width="66" style="116" customWidth="1"/>
    <col min="6" max="6" width="9.28515625" style="114" bestFit="1" customWidth="1"/>
    <col min="7" max="7" width="12.42578125" style="117" bestFit="1" customWidth="1"/>
    <col min="8" max="8" width="13.140625" style="118" bestFit="1" customWidth="1"/>
    <col min="9" max="9" width="18.5703125" style="122" bestFit="1" customWidth="1"/>
    <col min="10" max="10" width="9.85546875" style="91" hidden="1" customWidth="1"/>
    <col min="11" max="11" width="6.42578125" style="91" hidden="1" customWidth="1"/>
    <col min="12" max="12" width="0" style="91" hidden="1" customWidth="1"/>
    <col min="13" max="16384" width="9.140625" style="91"/>
  </cols>
  <sheetData>
    <row r="1" spans="1:9" ht="13.5" thickBot="1"/>
    <row r="2" spans="1:9" ht="102" customHeight="1" thickBot="1">
      <c r="B2" s="486"/>
      <c r="C2" s="487"/>
      <c r="D2" s="487"/>
      <c r="E2" s="487"/>
      <c r="F2" s="487"/>
      <c r="G2" s="487"/>
      <c r="H2" s="487"/>
      <c r="I2" s="488"/>
    </row>
    <row r="3" spans="1:9">
      <c r="B3" s="472" t="str">
        <f>'2-ORÇAMENTO'!B3:K3</f>
        <v>OBRA: REFORMA PREDIAL DA UNIDADE ESCOLAR</v>
      </c>
      <c r="C3" s="473"/>
      <c r="D3" s="473"/>
      <c r="E3" s="473"/>
      <c r="F3" s="473"/>
      <c r="G3" s="473"/>
      <c r="H3" s="473"/>
      <c r="I3" s="474"/>
    </row>
    <row r="4" spans="1:9">
      <c r="B4" s="472" t="str">
        <f>'2-ORÇAMENTO'!B4:K4</f>
        <v xml:space="preserve">LOCAL: EMEB JOAQUIM DA CRUZ COELHO </v>
      </c>
      <c r="C4" s="473"/>
      <c r="D4" s="473"/>
      <c r="E4" s="473"/>
      <c r="F4" s="473"/>
      <c r="G4" s="473"/>
      <c r="H4" s="473"/>
      <c r="I4" s="474"/>
    </row>
    <row r="5" spans="1:9">
      <c r="B5" s="472" t="str">
        <f>'2-ORÇAMENTO'!B5:K5</f>
        <v>ENDEREÇO: Rua A Quadra 01  - Serra Dourada, 78110-002</v>
      </c>
      <c r="C5" s="473"/>
      <c r="D5" s="473"/>
      <c r="E5" s="473"/>
      <c r="F5" s="473"/>
      <c r="G5" s="473"/>
      <c r="H5" s="473"/>
      <c r="I5" s="474"/>
    </row>
    <row r="6" spans="1:9" ht="15" customHeight="1">
      <c r="B6" s="472" t="str">
        <f>'[2]4-ORÇAMENTO'!B6:G6</f>
        <v>MUNICÍPIO: VÁRZEA GRANDE - MT</v>
      </c>
      <c r="C6" s="473"/>
      <c r="D6" s="473"/>
      <c r="E6" s="473"/>
      <c r="F6" s="473"/>
      <c r="G6" s="473"/>
      <c r="H6" s="473"/>
      <c r="I6" s="474"/>
    </row>
    <row r="7" spans="1:9" ht="13.5" thickBot="1">
      <c r="B7" s="472" t="str">
        <f>'2-ORÇAMENTO'!B7:K7</f>
        <v>DATA BASE: SINAPI FEVEREIRO - COM DESONERAÇÃO / 2019 - BDI - 28,24%</v>
      </c>
      <c r="C7" s="473"/>
      <c r="D7" s="473"/>
      <c r="E7" s="473"/>
      <c r="F7" s="473"/>
      <c r="G7" s="473"/>
      <c r="H7" s="473"/>
      <c r="I7" s="474"/>
    </row>
    <row r="8" spans="1:9" ht="13.5" thickBot="1">
      <c r="B8" s="483" t="s">
        <v>1207</v>
      </c>
      <c r="C8" s="484"/>
      <c r="D8" s="485"/>
      <c r="E8" s="475" t="s">
        <v>18</v>
      </c>
      <c r="F8" s="477" t="s">
        <v>1204</v>
      </c>
      <c r="G8" s="479" t="s">
        <v>1208</v>
      </c>
      <c r="H8" s="481" t="s">
        <v>1205</v>
      </c>
      <c r="I8" s="481" t="s">
        <v>1206</v>
      </c>
    </row>
    <row r="9" spans="1:9" ht="13.5" thickBot="1">
      <c r="A9" s="96"/>
      <c r="B9" s="97" t="s">
        <v>1202</v>
      </c>
      <c r="C9" s="97" t="s">
        <v>1203</v>
      </c>
      <c r="D9" s="98" t="s">
        <v>2</v>
      </c>
      <c r="E9" s="476"/>
      <c r="F9" s="478"/>
      <c r="G9" s="480"/>
      <c r="H9" s="482"/>
      <c r="I9" s="482"/>
    </row>
    <row r="11" spans="1:9">
      <c r="B11" s="191" t="s">
        <v>12275</v>
      </c>
      <c r="C11" s="411"/>
      <c r="D11" s="412"/>
      <c r="E11" s="101"/>
      <c r="F11" s="257"/>
      <c r="G11" s="251"/>
      <c r="H11" s="413"/>
      <c r="I11" s="413"/>
    </row>
    <row r="12" spans="1:9">
      <c r="B12" s="414"/>
      <c r="C12" s="411"/>
      <c r="D12" s="412"/>
      <c r="E12" s="101"/>
      <c r="F12" s="257"/>
      <c r="G12" s="251"/>
      <c r="H12" s="413"/>
      <c r="I12" s="413"/>
    </row>
    <row r="13" spans="1:9">
      <c r="B13" s="103" t="s">
        <v>12276</v>
      </c>
      <c r="C13" s="262"/>
      <c r="D13" s="263"/>
      <c r="E13" s="104" t="s">
        <v>12277</v>
      </c>
      <c r="F13" s="105" t="s">
        <v>12278</v>
      </c>
      <c r="G13" s="106"/>
      <c r="H13" s="107"/>
      <c r="I13" s="121">
        <f>(SUM(I14:I15))</f>
        <v>844.53</v>
      </c>
    </row>
    <row r="14" spans="1:9" ht="25.5">
      <c r="B14" s="92" t="s">
        <v>1198</v>
      </c>
      <c r="C14" s="94" t="s">
        <v>6</v>
      </c>
      <c r="D14" s="415">
        <v>10776</v>
      </c>
      <c r="E14" s="109" t="str">
        <f>IF($D14&lt;&gt;"",VLOOKUP($D14,'SINAPI FEVEREIRO DES. 2019'!$1:$1048576,2,FALSE),"")</f>
        <v>LOCACAO DE CONTAINER 2,30  X  6,00 M, ALT. 2,50 M, PARA ESCRITORIO, SEM DIVISORIAS INTERNAS E SEM SANITARIO</v>
      </c>
      <c r="F14" s="110" t="str">
        <f>IF($D14&lt;&gt;"",VLOOKUP($D14,'SINAPI FEVEREIRO DES. 2019'!$1:$1048576,3,FALSE),"")</f>
        <v xml:space="preserve">MES   </v>
      </c>
      <c r="G14" s="309">
        <v>1</v>
      </c>
      <c r="H14" s="119">
        <f>IF($D14&lt;&gt;"",VLOOKUP($D14,'SINAPI FEVEREIRO DES. 2019'!$1:$1048576,4,FALSE),"")</f>
        <v>394.53</v>
      </c>
      <c r="I14" s="112">
        <f>TRUNC(H14*G14,2)</f>
        <v>394.53</v>
      </c>
    </row>
    <row r="15" spans="1:9">
      <c r="B15" s="92" t="s">
        <v>1198</v>
      </c>
      <c r="C15" s="94" t="s">
        <v>1197</v>
      </c>
      <c r="D15" s="108"/>
      <c r="E15" s="109" t="s">
        <v>12279</v>
      </c>
      <c r="F15" s="110" t="s">
        <v>11821</v>
      </c>
      <c r="G15" s="309">
        <v>1</v>
      </c>
      <c r="H15" s="119">
        <v>450</v>
      </c>
      <c r="I15" s="112">
        <f>TRUNC(H15*G15,2)</f>
        <v>450</v>
      </c>
    </row>
    <row r="17" spans="2:9">
      <c r="B17" s="191" t="s">
        <v>11830</v>
      </c>
      <c r="C17" s="171"/>
      <c r="D17" s="192"/>
      <c r="E17" s="193"/>
      <c r="F17" s="171"/>
      <c r="G17" s="81"/>
      <c r="H17" s="194"/>
      <c r="I17" s="195"/>
    </row>
    <row r="18" spans="2:9">
      <c r="B18" s="191"/>
      <c r="C18" s="171"/>
      <c r="D18" s="192"/>
      <c r="E18" s="193"/>
      <c r="F18" s="171"/>
      <c r="G18" s="81"/>
      <c r="H18" s="194"/>
      <c r="I18" s="195"/>
    </row>
    <row r="19" spans="2:9">
      <c r="B19" s="103" t="s">
        <v>11885</v>
      </c>
      <c r="C19" s="262"/>
      <c r="D19" s="263"/>
      <c r="E19" s="104" t="s">
        <v>11884</v>
      </c>
      <c r="F19" s="105" t="s">
        <v>13</v>
      </c>
      <c r="G19" s="106">
        <v>1</v>
      </c>
      <c r="H19" s="107"/>
      <c r="I19" s="121">
        <f>TRUNC(SUM(I20:I20),2)</f>
        <v>1.49</v>
      </c>
    </row>
    <row r="20" spans="2:9">
      <c r="B20" s="92" t="s">
        <v>1198</v>
      </c>
      <c r="C20" s="94" t="s">
        <v>6</v>
      </c>
      <c r="D20" s="94">
        <v>88316</v>
      </c>
      <c r="E20" s="109" t="str">
        <f>IF($D20&lt;&gt;"",VLOOKUP($D20,'SINAPI FEVEREIRO DES. 2019'!$1:$1048576,2,FALSE),"")</f>
        <v>SERVENTE COM ENCARGOS COMPLEMENTARES</v>
      </c>
      <c r="F20" s="110" t="str">
        <f>IF($D20&lt;&gt;"",VLOOKUP($D20,'SINAPI FEVEREIRO DES. 2019'!$1:$1048576,3,FALSE),"")</f>
        <v>H</v>
      </c>
      <c r="G20" s="353">
        <v>0.1</v>
      </c>
      <c r="H20" s="119">
        <f>IF($D20&lt;&gt;"",VLOOKUP($D20,'SINAPI FEVEREIRO DES. 2019'!$1:$1048576,4,FALSE),"")</f>
        <v>14.9</v>
      </c>
      <c r="I20" s="112">
        <f t="shared" ref="I20" si="0">TRUNC(H20*G20,2)</f>
        <v>1.49</v>
      </c>
    </row>
    <row r="21" spans="2:9">
      <c r="B21" s="99"/>
      <c r="C21" s="257"/>
      <c r="D21" s="100"/>
      <c r="E21" s="101"/>
      <c r="F21" s="257"/>
      <c r="G21" s="251"/>
      <c r="H21" s="102"/>
      <c r="I21" s="113"/>
    </row>
    <row r="22" spans="2:9">
      <c r="B22" s="103" t="s">
        <v>6423</v>
      </c>
      <c r="C22" s="249"/>
      <c r="D22" s="250"/>
      <c r="E22" s="104" t="s">
        <v>11887</v>
      </c>
      <c r="F22" s="105" t="s">
        <v>42</v>
      </c>
      <c r="G22" s="106">
        <v>1</v>
      </c>
      <c r="H22" s="107"/>
      <c r="I22" s="121">
        <f>SUM(I23:I24)</f>
        <v>7.78</v>
      </c>
    </row>
    <row r="23" spans="2:9">
      <c r="B23" s="92" t="s">
        <v>1198</v>
      </c>
      <c r="C23" s="92" t="s">
        <v>6</v>
      </c>
      <c r="D23" s="92">
        <v>84084</v>
      </c>
      <c r="E23" s="380" t="str">
        <f>IF($D23&lt;&gt;"",VLOOKUP($D23,'SINAPI FEVEREIRO DES. 2019'!$1:$1048576,2,FALSE),"")</f>
        <v>APICOAMENTO MANUAL DE SUPERFICIE DE CONCRETO</v>
      </c>
      <c r="F23" s="92" t="str">
        <f>IF($D23&lt;&gt;"",VLOOKUP($D23,'SINAPI FEVEREIRO DES. 2019'!$1:$1048576,3,FALSE),"")</f>
        <v>M2</v>
      </c>
      <c r="G23" s="382">
        <v>1</v>
      </c>
      <c r="H23" s="381">
        <f>IF($D23&lt;&gt;"",VLOOKUP($D23,'SINAPI FEVEREIRO DES. 2019'!$1:$1048576,4,FALSE),"")</f>
        <v>5.96</v>
      </c>
      <c r="I23" s="112">
        <f t="shared" ref="I23:I24" si="1">TRUNC(H23*G23,2)</f>
        <v>5.96</v>
      </c>
    </row>
    <row r="24" spans="2:9" ht="14.25">
      <c r="B24" s="92" t="s">
        <v>1198</v>
      </c>
      <c r="C24" s="94" t="s">
        <v>6</v>
      </c>
      <c r="D24" s="157">
        <v>88256</v>
      </c>
      <c r="E24" s="380" t="str">
        <f>IF($D24&lt;&gt;"",VLOOKUP($D24,'SINAPI FEVEREIRO DES. 2019'!$1:$1048576,2,FALSE),"")</f>
        <v>AZULEJISTA OU LADRILHISTA COM ENCARGOS COMPLEMENTARES</v>
      </c>
      <c r="F24" s="92" t="str">
        <f>IF($D24&lt;&gt;"",VLOOKUP($D24,'SINAPI FEVEREIRO DES. 2019'!$1:$1048576,3,FALSE),"")</f>
        <v>H</v>
      </c>
      <c r="G24" s="111">
        <v>0.1</v>
      </c>
      <c r="H24" s="119">
        <f>IF($D24&lt;&gt;"",VLOOKUP($D24,'SINAPI FEVEREIRO DES. 2019'!$1:$1048576,4,FALSE),"")</f>
        <v>18.21</v>
      </c>
      <c r="I24" s="112">
        <f t="shared" si="1"/>
        <v>1.82</v>
      </c>
    </row>
    <row r="26" spans="2:9">
      <c r="B26" s="103" t="s">
        <v>6424</v>
      </c>
      <c r="C26" s="252"/>
      <c r="D26" s="253"/>
      <c r="E26" s="104" t="s">
        <v>6468</v>
      </c>
      <c r="F26" s="105" t="s">
        <v>27</v>
      </c>
      <c r="G26" s="106">
        <v>1</v>
      </c>
      <c r="H26" s="107"/>
      <c r="I26" s="121">
        <f>TRUNC(SUM(I27:I28),2)</f>
        <v>217.46</v>
      </c>
    </row>
    <row r="27" spans="2:9">
      <c r="B27" s="92" t="s">
        <v>1198</v>
      </c>
      <c r="C27" s="94" t="s">
        <v>6</v>
      </c>
      <c r="D27" s="108">
        <v>88309</v>
      </c>
      <c r="E27" s="109" t="str">
        <f>IF($D27&lt;&gt;"",VLOOKUP($D27,'SINAPI FEVEREIRO DES. 2019'!$1:$1048576,2,FALSE),"")</f>
        <v>PEDREIRO COM ENCARGOS COMPLEMENTARES</v>
      </c>
      <c r="F27" s="110" t="str">
        <f>IF($D27&lt;&gt;"",VLOOKUP($D27,'SINAPI FEVEREIRO DES. 2019'!$1:$1048576,3,FALSE),"")</f>
        <v>H</v>
      </c>
      <c r="G27" s="111">
        <v>1.3</v>
      </c>
      <c r="H27" s="119">
        <f>IF($D27&lt;&gt;"",VLOOKUP($D27,'SINAPI FEVEREIRO DES. 2019'!$1:$1048576,4,FALSE),"")</f>
        <v>18.28</v>
      </c>
      <c r="I27" s="112">
        <f t="shared" ref="I27:I28" si="2">TRUNC(H27*G27,2)</f>
        <v>23.76</v>
      </c>
    </row>
    <row r="28" spans="2:9">
      <c r="B28" s="92" t="s">
        <v>1198</v>
      </c>
      <c r="C28" s="94" t="s">
        <v>6</v>
      </c>
      <c r="D28" s="108">
        <v>88316</v>
      </c>
      <c r="E28" s="109" t="str">
        <f>IF($D28&lt;&gt;"",VLOOKUP($D28,'SINAPI FEVEREIRO DES. 2019'!$1:$1048576,2,FALSE),"")</f>
        <v>SERVENTE COM ENCARGOS COMPLEMENTARES</v>
      </c>
      <c r="F28" s="110" t="str">
        <f>IF($D28&lt;&gt;"",VLOOKUP($D28,'SINAPI FEVEREIRO DES. 2019'!$1:$1048576,3,FALSE),"")</f>
        <v>H</v>
      </c>
      <c r="G28" s="111">
        <v>13</v>
      </c>
      <c r="H28" s="119">
        <f>IF($D28&lt;&gt;"",VLOOKUP($D28,'SINAPI FEVEREIRO DES. 2019'!$1:$1048576,4,FALSE),"")</f>
        <v>14.9</v>
      </c>
      <c r="I28" s="112">
        <f t="shared" si="2"/>
        <v>193.7</v>
      </c>
    </row>
    <row r="30" spans="2:9">
      <c r="B30" s="191" t="s">
        <v>11831</v>
      </c>
    </row>
    <row r="32" spans="2:9" ht="30">
      <c r="B32" s="103" t="s">
        <v>6425</v>
      </c>
      <c r="C32" s="262"/>
      <c r="D32" s="263"/>
      <c r="E32" s="293" t="s">
        <v>12294</v>
      </c>
      <c r="F32" s="105" t="s">
        <v>42</v>
      </c>
      <c r="G32" s="106">
        <v>1</v>
      </c>
      <c r="H32" s="107"/>
      <c r="I32" s="121">
        <f>SUM(I33:I37)</f>
        <v>28.139999999999997</v>
      </c>
    </row>
    <row r="33" spans="2:9">
      <c r="B33" s="92" t="s">
        <v>1198</v>
      </c>
      <c r="C33" s="94" t="s">
        <v>6</v>
      </c>
      <c r="D33" s="108">
        <v>7353</v>
      </c>
      <c r="E33" s="109" t="str">
        <f>IF($D33&lt;&gt;"",VLOOKUP($D33,'SINAPI FEVEREIRO DES. 2019'!$1:$1048576,2,FALSE),"")</f>
        <v>RESINA ACRILICA BASE AGUA - COR BRANCA</v>
      </c>
      <c r="F33" s="110" t="str">
        <f>IF($D33&lt;&gt;"",VLOOKUP($D33,'SINAPI FEVEREIRO DES. 2019'!$1:$1048576,3,FALSE),"")</f>
        <v xml:space="preserve">L     </v>
      </c>
      <c r="G33" s="111">
        <v>0.32</v>
      </c>
      <c r="H33" s="119">
        <f>IF($D33&lt;&gt;"",VLOOKUP($D33,'SINAPI FEVEREIRO DES. 2019'!$1:$1048576,4,FALSE),"")</f>
        <v>19.72</v>
      </c>
      <c r="I33" s="112">
        <f t="shared" ref="I33:I37" si="3">TRUNC(H33*G33,2)</f>
        <v>6.31</v>
      </c>
    </row>
    <row r="34" spans="2:9" ht="25.5">
      <c r="B34" s="92" t="s">
        <v>1198</v>
      </c>
      <c r="C34" s="94" t="s">
        <v>6</v>
      </c>
      <c r="D34" s="108">
        <v>95276</v>
      </c>
      <c r="E34" s="109" t="str">
        <f>IF($D34&lt;&gt;"",VLOOKUP($D34,'SINAPI FEVEREIRO DES. 2019'!$1:$1048576,2,FALSE),"")</f>
        <v>POLIDORA DE PISO (POLITRIZ), PESO DE 100KG, DIÂMETRO 450 MM, MOTOR ELÉTRICO, POTÊNCIA 4 HP - CHP DIURNO. AF_09/2016</v>
      </c>
      <c r="F34" s="110" t="str">
        <f>IF($D34&lt;&gt;"",VLOOKUP($D34,'SINAPI FEVEREIRO DES. 2019'!$1:$1048576,3,FALSE),"")</f>
        <v>CHP</v>
      </c>
      <c r="G34" s="111">
        <v>1.5</v>
      </c>
      <c r="H34" s="119">
        <f>IF($D34&lt;&gt;"",VLOOKUP($D34,'SINAPI FEVEREIRO DES. 2019'!$1:$1048576,4,FALSE),"")</f>
        <v>2.29</v>
      </c>
      <c r="I34" s="112">
        <f t="shared" si="3"/>
        <v>3.43</v>
      </c>
    </row>
    <row r="35" spans="2:9">
      <c r="B35" s="92" t="s">
        <v>1198</v>
      </c>
      <c r="C35" s="94" t="s">
        <v>6</v>
      </c>
      <c r="D35" s="108">
        <v>88270</v>
      </c>
      <c r="E35" s="109" t="str">
        <f>IF($D35&lt;&gt;"",VLOOKUP($D35,'SINAPI FEVEREIRO DES. 2019'!$1:$1048576,2,FALSE),"")</f>
        <v>IMPERMEABILIZADOR COM ENCARGOS COMPLEMENTARES</v>
      </c>
      <c r="F35" s="110" t="str">
        <f>IF($D35&lt;&gt;"",VLOOKUP($D35,'SINAPI FEVEREIRO DES. 2019'!$1:$1048576,3,FALSE),"")</f>
        <v>H</v>
      </c>
      <c r="G35" s="111">
        <v>0.4</v>
      </c>
      <c r="H35" s="119">
        <f>IF($D35&lt;&gt;"",VLOOKUP($D35,'SINAPI FEVEREIRO DES. 2019'!$1:$1048576,4,FALSE),"")</f>
        <v>19.05</v>
      </c>
      <c r="I35" s="112">
        <f t="shared" si="3"/>
        <v>7.62</v>
      </c>
    </row>
    <row r="36" spans="2:9">
      <c r="B36" s="92" t="s">
        <v>1198</v>
      </c>
      <c r="C36" s="94" t="s">
        <v>6</v>
      </c>
      <c r="D36" s="108">
        <v>88259</v>
      </c>
      <c r="E36" s="109" t="str">
        <f>IF($D36&lt;&gt;"",VLOOKUP($D36,'SINAPI FEVEREIRO DES. 2019'!$1:$1048576,2,FALSE),"")</f>
        <v>CALAFETADOR/CALAFATE COM ENCARGOS COMPLEMENTARES</v>
      </c>
      <c r="F36" s="110" t="str">
        <f>IF($D36&lt;&gt;"",VLOOKUP($D36,'SINAPI FEVEREIRO DES. 2019'!$1:$1048576,3,FALSE),"")</f>
        <v>H</v>
      </c>
      <c r="G36" s="111">
        <v>0.3</v>
      </c>
      <c r="H36" s="119">
        <f>IF($D36&lt;&gt;"",VLOOKUP($D36,'SINAPI FEVEREIRO DES. 2019'!$1:$1048576,4,FALSE),"")</f>
        <v>21.05</v>
      </c>
      <c r="I36" s="112">
        <f t="shared" si="3"/>
        <v>6.31</v>
      </c>
    </row>
    <row r="37" spans="2:9">
      <c r="B37" s="92" t="s">
        <v>1198</v>
      </c>
      <c r="C37" s="94" t="s">
        <v>6</v>
      </c>
      <c r="D37" s="108">
        <v>88316</v>
      </c>
      <c r="E37" s="109" t="str">
        <f>IF($D37&lt;&gt;"",VLOOKUP($D37,'SINAPI FEVEREIRO DES. 2019'!$1:$1048576,2,FALSE),"")</f>
        <v>SERVENTE COM ENCARGOS COMPLEMENTARES</v>
      </c>
      <c r="F37" s="110" t="str">
        <f>IF($D37&lt;&gt;"",VLOOKUP($D37,'SINAPI FEVEREIRO DES. 2019'!$1:$1048576,3,FALSE),"")</f>
        <v>H</v>
      </c>
      <c r="G37" s="111">
        <v>0.3</v>
      </c>
      <c r="H37" s="119">
        <f>IF($D37&lt;&gt;"",VLOOKUP($D37,'SINAPI FEVEREIRO DES. 2019'!$1:$1048576,4,FALSE),"")</f>
        <v>14.9</v>
      </c>
      <c r="I37" s="112">
        <f t="shared" si="3"/>
        <v>4.47</v>
      </c>
    </row>
    <row r="39" spans="2:9" ht="15">
      <c r="B39" s="103" t="s">
        <v>6438</v>
      </c>
      <c r="C39" s="159"/>
      <c r="D39" s="160"/>
      <c r="E39" s="293" t="s">
        <v>11888</v>
      </c>
      <c r="F39" s="105" t="s">
        <v>13</v>
      </c>
      <c r="G39" s="106">
        <v>1</v>
      </c>
      <c r="H39" s="107"/>
      <c r="I39" s="121">
        <f>SUM(I40:I44)</f>
        <v>30.959999999999997</v>
      </c>
    </row>
    <row r="40" spans="2:9">
      <c r="B40" s="92" t="s">
        <v>1198</v>
      </c>
      <c r="C40" s="94" t="s">
        <v>6</v>
      </c>
      <c r="D40" s="108">
        <v>334</v>
      </c>
      <c r="E40" s="109" t="str">
        <f>IF($D40&lt;&gt;"",VLOOKUP($D40,'SINAPI FEVEREIRO DES. 2019'!$1:$1048576,2,FALSE),"")</f>
        <v>ARAME GALVANIZADO  8 BWG, D = 4,19MM (0,101 KG/M)</v>
      </c>
      <c r="F40" s="110" t="str">
        <f>IF($D40&lt;&gt;"",VLOOKUP($D40,'SINAPI FEVEREIRO DES. 2019'!$1:$1048576,3,FALSE),"")</f>
        <v xml:space="preserve">KG    </v>
      </c>
      <c r="G40" s="217">
        <v>0.2</v>
      </c>
      <c r="H40" s="119">
        <f>IF($D40&lt;&gt;"",VLOOKUP($D40,'SINAPI FEVEREIRO DES. 2019'!$1:$1048576,4,FALSE),"")</f>
        <v>13.11</v>
      </c>
      <c r="I40" s="112">
        <f t="shared" ref="I40:I44" si="4">TRUNC(H40*G40,2)</f>
        <v>2.62</v>
      </c>
    </row>
    <row r="41" spans="2:9" ht="25.5">
      <c r="B41" s="92" t="s">
        <v>1198</v>
      </c>
      <c r="C41" s="94" t="s">
        <v>6</v>
      </c>
      <c r="D41" s="108">
        <v>36797</v>
      </c>
      <c r="E41" s="109" t="str">
        <f>IF($D41&lt;&gt;"",VLOOKUP($D41,'SINAPI FEVEREIRO DES. 2019'!$1:$1048576,2,FALSE),"")</f>
        <v>MOURAO DE CONCRETO CURVO,10 X 10 CM, H= *2,60* M + CURVA DE 0,40 M</v>
      </c>
      <c r="F41" s="110" t="str">
        <f>IF($D41&lt;&gt;"",VLOOKUP($D41,'SINAPI FEVEREIRO DES. 2019'!$1:$1048576,3,FALSE),"")</f>
        <v xml:space="preserve">UN    </v>
      </c>
      <c r="G41" s="111">
        <v>0.5</v>
      </c>
      <c r="H41" s="119">
        <f>IF($D41&lt;&gt;"",VLOOKUP($D41,'SINAPI FEVEREIRO DES. 2019'!$1:$1048576,4,FALSE),"")</f>
        <v>36.9</v>
      </c>
      <c r="I41" s="112">
        <f t="shared" si="4"/>
        <v>18.45</v>
      </c>
    </row>
    <row r="42" spans="2:9" ht="25.5">
      <c r="B42" s="92" t="s">
        <v>1198</v>
      </c>
      <c r="C42" s="94" t="s">
        <v>6</v>
      </c>
      <c r="D42" s="108">
        <v>94965</v>
      </c>
      <c r="E42" s="109" t="str">
        <f>IF($D42&lt;&gt;"",VLOOKUP($D42,'SINAPI FEVEREIRO DES. 2019'!$1:$1048576,2,FALSE),"")</f>
        <v>CONCRETO FCK = 25MPA, TRAÇO 1:2,3:2,7 (CIMENTO/ AREIA MÉDIA/ BRITA 1)  - PREPARO MECÂNICO COM BETONEIRA 400 L. AF_07/2016</v>
      </c>
      <c r="F42" s="110" t="str">
        <f>IF($D42&lt;&gt;"",VLOOKUP($D42,'SINAPI FEVEREIRO DES. 2019'!$1:$1048576,3,FALSE),"")</f>
        <v>M3</v>
      </c>
      <c r="G42" s="217">
        <v>0.01</v>
      </c>
      <c r="H42" s="119">
        <f>IF($D42&lt;&gt;"",VLOOKUP($D42,'SINAPI FEVEREIRO DES. 2019'!$1:$1048576,4,FALSE),"")</f>
        <v>326.81</v>
      </c>
      <c r="I42" s="112">
        <f t="shared" si="4"/>
        <v>3.26</v>
      </c>
    </row>
    <row r="43" spans="2:9">
      <c r="B43" s="92" t="s">
        <v>1198</v>
      </c>
      <c r="C43" s="94" t="s">
        <v>6</v>
      </c>
      <c r="D43" s="108">
        <v>88316</v>
      </c>
      <c r="E43" s="109" t="str">
        <f>IF($D43&lt;&gt;"",VLOOKUP($D43,'SINAPI FEVEREIRO DES. 2019'!$1:$1048576,2,FALSE),"")</f>
        <v>SERVENTE COM ENCARGOS COMPLEMENTARES</v>
      </c>
      <c r="F43" s="110" t="str">
        <f>IF($D43&lt;&gt;"",VLOOKUP($D43,'SINAPI FEVEREIRO DES. 2019'!$1:$1048576,3,FALSE),"")</f>
        <v>H</v>
      </c>
      <c r="G43" s="111">
        <v>0.2</v>
      </c>
      <c r="H43" s="119">
        <f>IF($D43&lt;&gt;"",VLOOKUP($D43,'SINAPI FEVEREIRO DES. 2019'!$1:$1048576,4,FALSE),"")</f>
        <v>14.9</v>
      </c>
      <c r="I43" s="112">
        <f t="shared" si="4"/>
        <v>2.98</v>
      </c>
    </row>
    <row r="44" spans="2:9" ht="13.5">
      <c r="B44" s="92" t="s">
        <v>1198</v>
      </c>
      <c r="C44" s="94" t="s">
        <v>6</v>
      </c>
      <c r="D44" s="190">
        <v>88309</v>
      </c>
      <c r="E44" s="109" t="str">
        <f>IF($D44&lt;&gt;"",VLOOKUP($D44,'SINAPI FEVEREIRO DES. 2019'!$1:$1048576,2,FALSE),"")</f>
        <v>PEDREIRO COM ENCARGOS COMPLEMENTARES</v>
      </c>
      <c r="F44" s="110" t="str">
        <f>IF($D44&lt;&gt;"",VLOOKUP($D44,'SINAPI FEVEREIRO DES. 2019'!$1:$1048576,3,FALSE),"")</f>
        <v>H</v>
      </c>
      <c r="G44" s="111">
        <v>0.2</v>
      </c>
      <c r="H44" s="119">
        <f>IF($D44&lt;&gt;"",VLOOKUP($D44,'SINAPI FEVEREIRO DES. 2019'!$1:$1048576,4,FALSE),"")</f>
        <v>18.28</v>
      </c>
      <c r="I44" s="112">
        <f t="shared" si="4"/>
        <v>3.65</v>
      </c>
    </row>
    <row r="46" spans="2:9">
      <c r="B46" s="191" t="s">
        <v>11941</v>
      </c>
    </row>
    <row r="48" spans="2:9" ht="15">
      <c r="B48" s="103" t="s">
        <v>11889</v>
      </c>
      <c r="C48" s="262"/>
      <c r="D48" s="263"/>
      <c r="E48" s="293" t="s">
        <v>11890</v>
      </c>
      <c r="F48" s="105" t="s">
        <v>13</v>
      </c>
      <c r="G48" s="106">
        <v>1</v>
      </c>
      <c r="H48" s="107"/>
      <c r="I48" s="121">
        <f>TRUNC(SUM(I49:I55),2)</f>
        <v>213.11</v>
      </c>
    </row>
    <row r="49" spans="2:9" ht="38.25">
      <c r="B49" s="92" t="s">
        <v>1198</v>
      </c>
      <c r="C49" s="94" t="s">
        <v>6</v>
      </c>
      <c r="D49" s="94">
        <v>38053</v>
      </c>
      <c r="E49" s="109" t="str">
        <f>IF($D49&lt;&gt;"",VLOOKUP($D49,'SINAPI FEVEREIRO DES. 2019'!$1:$1048576,2,FALSE),"")</f>
        <v>TUBO DRENO, CORRUGADO, ESPIRALADO, FLEXIVEL, PERFURADO, EM POLIETILENO DE ALTA DENSIDADE (PEAD), DN *160* MM, (6") PARA DRENAGEM - EM BARRA (NORMA DNIT 093/2006 - EM)</v>
      </c>
      <c r="F49" s="110" t="str">
        <f>IF($D49&lt;&gt;"",VLOOKUP($D49,'SINAPI FEVEREIRO DES. 2019'!$1:$1048576,3,FALSE),"")</f>
        <v xml:space="preserve">M     </v>
      </c>
      <c r="G49" s="353">
        <f>50/50</f>
        <v>1</v>
      </c>
      <c r="H49" s="119">
        <f>IF($D49&lt;&gt;"",VLOOKUP($D49,'SINAPI FEVEREIRO DES. 2019'!$1:$1048576,4,FALSE),"")</f>
        <v>11.75</v>
      </c>
      <c r="I49" s="112">
        <f t="shared" ref="I49:I55" si="5">TRUNC(H49*G49,2)</f>
        <v>11.75</v>
      </c>
    </row>
    <row r="50" spans="2:9" ht="25.5">
      <c r="B50" s="92" t="s">
        <v>1198</v>
      </c>
      <c r="C50" s="94" t="s">
        <v>6</v>
      </c>
      <c r="D50" s="94">
        <v>88549</v>
      </c>
      <c r="E50" s="109" t="str">
        <f>IF($D50&lt;&gt;"",VLOOKUP($D50,'SINAPI FEVEREIRO DES. 2019'!$1:$1048576,2,FALSE),"")</f>
        <v>FORNECIMENTO E ASSENTAMENTO DE BRITA 2-DRENOS E FILTROS   MM</v>
      </c>
      <c r="F50" s="110" t="str">
        <f>IF($D50&lt;&gt;"",VLOOKUP($D50,'SINAPI FEVEREIRO DES. 2019'!$1:$1048576,3,FALSE),"")</f>
        <v>M3</v>
      </c>
      <c r="G50" s="353">
        <f>50/35</f>
        <v>1.4285714285714286</v>
      </c>
      <c r="H50" s="119">
        <f>IF($D50&lt;&gt;"",VLOOKUP($D50,'SINAPI FEVEREIRO DES. 2019'!$1:$1048576,4,FALSE),"")</f>
        <v>84.5</v>
      </c>
      <c r="I50" s="112">
        <f t="shared" si="5"/>
        <v>120.71</v>
      </c>
    </row>
    <row r="51" spans="2:9">
      <c r="B51" s="92" t="s">
        <v>1198</v>
      </c>
      <c r="C51" s="94" t="s">
        <v>6</v>
      </c>
      <c r="D51" s="94">
        <v>83356</v>
      </c>
      <c r="E51" s="109" t="str">
        <f>IF($D51&lt;&gt;"",VLOOKUP($D51,'SINAPI FEVEREIRO DES. 2019'!$1:$1048576,2,FALSE),"")</f>
        <v>TRANSPORTE COMERCIAL DE BRITA</v>
      </c>
      <c r="F51" s="110" t="str">
        <f>IF($D51&lt;&gt;"",VLOOKUP($D51,'SINAPI FEVEREIRO DES. 2019'!$1:$1048576,3,FALSE),"")</f>
        <v>M3XKM</v>
      </c>
      <c r="G51" s="353">
        <f>G50*10</f>
        <v>14.285714285714286</v>
      </c>
      <c r="H51" s="119">
        <f>IF($D51&lt;&gt;"",VLOOKUP($D51,'SINAPI FEVEREIRO DES. 2019'!$1:$1048576,4,FALSE),"")</f>
        <v>0.8</v>
      </c>
      <c r="I51" s="112">
        <f t="shared" si="5"/>
        <v>11.42</v>
      </c>
    </row>
    <row r="52" spans="2:9">
      <c r="B52" s="92" t="s">
        <v>1198</v>
      </c>
      <c r="C52" s="94" t="s">
        <v>6</v>
      </c>
      <c r="D52" s="94">
        <v>83665</v>
      </c>
      <c r="E52" s="109" t="str">
        <f>IF($D52&lt;&gt;"",VLOOKUP($D52,'SINAPI FEVEREIRO DES. 2019'!$1:$1048576,2,FALSE),"")</f>
        <v>FORNECIMENTO E INSTALACAO DE MANTA BIDIM RT - 14</v>
      </c>
      <c r="F52" s="110" t="str">
        <f>IF($D52&lt;&gt;"",VLOOKUP($D52,'SINAPI FEVEREIRO DES. 2019'!$1:$1048576,3,FALSE),"")</f>
        <v>M2</v>
      </c>
      <c r="G52" s="353">
        <f>0.6+0.47</f>
        <v>1.0699999999999998</v>
      </c>
      <c r="H52" s="119">
        <f>IF($D52&lt;&gt;"",VLOOKUP($D52,'SINAPI FEVEREIRO DES. 2019'!$1:$1048576,4,FALSE),"")</f>
        <v>7.35</v>
      </c>
      <c r="I52" s="112">
        <f t="shared" si="5"/>
        <v>7.86</v>
      </c>
    </row>
    <row r="53" spans="2:9" ht="25.5">
      <c r="B53" s="92" t="s">
        <v>1198</v>
      </c>
      <c r="C53" s="94" t="s">
        <v>6</v>
      </c>
      <c r="D53" s="94">
        <v>10543</v>
      </c>
      <c r="E53" s="109" t="str">
        <f>IF($D53&lt;&gt;"",VLOOKUP($D53,'SINAPI FEVEREIRO DES. 2019'!$1:$1048576,2,FALSE),"")</f>
        <v>CALHA/CANALETA DE CONCRETO SIMPLES, TIPO MEIA CANA, D = 50 CM, PARA AGUA PLUVIAL</v>
      </c>
      <c r="F53" s="110" t="str">
        <f>IF($D53&lt;&gt;"",VLOOKUP($D53,'SINAPI FEVEREIRO DES. 2019'!$1:$1048576,3,FALSE),"")</f>
        <v xml:space="preserve">M     </v>
      </c>
      <c r="G53" s="353">
        <v>1</v>
      </c>
      <c r="H53" s="119">
        <f>IF($D53&lt;&gt;"",VLOOKUP($D53,'SINAPI FEVEREIRO DES. 2019'!$1:$1048576,4,FALSE),"")</f>
        <v>35.51</v>
      </c>
      <c r="I53" s="112">
        <f t="shared" si="5"/>
        <v>35.51</v>
      </c>
    </row>
    <row r="54" spans="2:9">
      <c r="B54" s="92" t="s">
        <v>1198</v>
      </c>
      <c r="C54" s="94" t="s">
        <v>6</v>
      </c>
      <c r="D54" s="94">
        <v>88316</v>
      </c>
      <c r="E54" s="109" t="str">
        <f>IF($D54&lt;&gt;"",VLOOKUP($D54,'SINAPI FEVEREIRO DES. 2019'!$1:$1048576,2,FALSE),"")</f>
        <v>SERVENTE COM ENCARGOS COMPLEMENTARES</v>
      </c>
      <c r="F54" s="110" t="str">
        <f>IF($D54&lt;&gt;"",VLOOKUP($D54,'SINAPI FEVEREIRO DES. 2019'!$1:$1048576,3,FALSE),"")</f>
        <v>H</v>
      </c>
      <c r="G54" s="353">
        <v>1</v>
      </c>
      <c r="H54" s="119">
        <f>IF($D54&lt;&gt;"",VLOOKUP($D54,'SINAPI FEVEREIRO DES. 2019'!$1:$1048576,4,FALSE),"")</f>
        <v>14.9</v>
      </c>
      <c r="I54" s="112">
        <f t="shared" si="5"/>
        <v>14.9</v>
      </c>
    </row>
    <row r="55" spans="2:9">
      <c r="B55" s="92" t="s">
        <v>1198</v>
      </c>
      <c r="C55" s="94" t="s">
        <v>6</v>
      </c>
      <c r="D55" s="94">
        <v>88309</v>
      </c>
      <c r="E55" s="109" t="str">
        <f>IF($D55&lt;&gt;"",VLOOKUP($D55,'SINAPI FEVEREIRO DES. 2019'!$1:$1048576,2,FALSE),"")</f>
        <v>PEDREIRO COM ENCARGOS COMPLEMENTARES</v>
      </c>
      <c r="F55" s="110" t="str">
        <f>IF($D55&lt;&gt;"",VLOOKUP($D55,'SINAPI FEVEREIRO DES. 2019'!$1:$1048576,3,FALSE),"")</f>
        <v>H</v>
      </c>
      <c r="G55" s="353">
        <v>0.6</v>
      </c>
      <c r="H55" s="119">
        <f>IF($D55&lt;&gt;"",VLOOKUP($D55,'SINAPI FEVEREIRO DES. 2019'!$1:$1048576,4,FALSE),"")</f>
        <v>18.28</v>
      </c>
      <c r="I55" s="112">
        <f t="shared" si="5"/>
        <v>10.96</v>
      </c>
    </row>
    <row r="57" spans="2:9">
      <c r="B57" s="191" t="s">
        <v>11829</v>
      </c>
    </row>
    <row r="59" spans="2:9">
      <c r="B59" s="103" t="s">
        <v>11835</v>
      </c>
      <c r="C59" s="262"/>
      <c r="D59" s="263"/>
      <c r="E59" s="104" t="s">
        <v>12328</v>
      </c>
      <c r="F59" s="105" t="s">
        <v>1299</v>
      </c>
      <c r="G59" s="106"/>
      <c r="H59" s="107"/>
      <c r="I59" s="121">
        <f>(SUM(I60:I62))</f>
        <v>62.9</v>
      </c>
    </row>
    <row r="60" spans="2:9" ht="25.5">
      <c r="B60" s="92" t="s">
        <v>1198</v>
      </c>
      <c r="C60" s="428" t="s">
        <v>6</v>
      </c>
      <c r="D60" s="108">
        <v>93045</v>
      </c>
      <c r="E60" s="109" t="str">
        <f>IF($D60&lt;&gt;"",VLOOKUP($D60,'SINAPI FEVEREIRO DES. 2019'!$1:$1048576,2,FALSE),"")</f>
        <v>LÂMPADA FLUORESCENTE ESPIRAL BRANCA 45 W, BASE E27 - FORNECIMENTO E INSTALAÇÃO</v>
      </c>
      <c r="F60" s="110" t="str">
        <f>IF($D60&lt;&gt;"",VLOOKUP($D60,'SINAPI FEVEREIRO DES. 2019'!$1:$1048576,3,FALSE),"")</f>
        <v>UN</v>
      </c>
      <c r="G60" s="111">
        <v>1</v>
      </c>
      <c r="H60" s="119">
        <f>IF($D60&lt;&gt;"",VLOOKUP($D60,'SINAPI FEVEREIRO DES. 2019'!$1:$1048576,4,FALSE),"")</f>
        <v>31.6</v>
      </c>
      <c r="I60" s="112">
        <f t="shared" ref="I60:I62" si="6">TRUNC(H60*G60,2)</f>
        <v>31.6</v>
      </c>
    </row>
    <row r="61" spans="2:9" ht="38.25">
      <c r="B61" s="92" t="s">
        <v>1196</v>
      </c>
      <c r="C61" s="428" t="s">
        <v>6</v>
      </c>
      <c r="D61" s="108">
        <v>3803</v>
      </c>
      <c r="E61" s="109" t="str">
        <f>IF($D61&lt;&gt;"",VLOOKUP($D61,'SINAPI FEVEREIRO DES. 2019'!$1:$1048576,2,FALSE),"")</f>
        <v>LUMINARIA PLAFON REDONDO COM VIDRO FOSCO DIAMETRO *25* CM, PARA 1 LAMPADA, BASE E27, POTENCIA MAXIMA 40/60 W (NAO INCLUI LAMPADA)</v>
      </c>
      <c r="F61" s="110" t="str">
        <f>IF($D61&lt;&gt;"",VLOOKUP($D61,'SINAPI FEVEREIRO DES. 2019'!$1:$1048576,3,FALSE),"")</f>
        <v xml:space="preserve">UN    </v>
      </c>
      <c r="G61" s="111">
        <v>1</v>
      </c>
      <c r="H61" s="119">
        <f>IF($D61&lt;&gt;"",VLOOKUP($D61,'SINAPI FEVEREIRO DES. 2019'!$1:$1048576,4,FALSE),"")</f>
        <v>29.07</v>
      </c>
      <c r="I61" s="112">
        <f t="shared" si="6"/>
        <v>29.07</v>
      </c>
    </row>
    <row r="62" spans="2:9">
      <c r="B62" s="92" t="s">
        <v>1198</v>
      </c>
      <c r="C62" s="428" t="s">
        <v>6</v>
      </c>
      <c r="D62" s="108">
        <v>88316</v>
      </c>
      <c r="E62" s="109" t="str">
        <f>IF($D62&lt;&gt;"",VLOOKUP($D62,'SINAPI FEVEREIRO DES. 2019'!$1:$1048576,2,FALSE),"")</f>
        <v>SERVENTE COM ENCARGOS COMPLEMENTARES</v>
      </c>
      <c r="F62" s="110" t="str">
        <f>IF($D62&lt;&gt;"",VLOOKUP($D62,'SINAPI FEVEREIRO DES. 2019'!$1:$1048576,3,FALSE),"")</f>
        <v>H</v>
      </c>
      <c r="G62" s="111">
        <v>0.15</v>
      </c>
      <c r="H62" s="119">
        <f>IF($D62&lt;&gt;"",VLOOKUP($D62,'[3]SINAPI JANEIRO DES. 2019'!$1:$1048576,4,FALSE),"")</f>
        <v>14.9</v>
      </c>
      <c r="I62" s="112">
        <f t="shared" si="6"/>
        <v>2.23</v>
      </c>
    </row>
    <row r="63" spans="2:9">
      <c r="B63" s="99"/>
      <c r="C63" s="257"/>
      <c r="D63" s="100"/>
      <c r="E63" s="101"/>
      <c r="F63" s="257"/>
      <c r="G63" s="251"/>
      <c r="H63" s="102"/>
      <c r="I63" s="113"/>
    </row>
    <row r="64" spans="2:9" ht="25.5">
      <c r="B64" s="103" t="s">
        <v>11836</v>
      </c>
      <c r="C64" s="262"/>
      <c r="D64" s="263"/>
      <c r="E64" s="104" t="s">
        <v>12329</v>
      </c>
      <c r="F64" s="105" t="s">
        <v>1179</v>
      </c>
      <c r="G64" s="106"/>
      <c r="H64" s="107"/>
      <c r="I64" s="121">
        <f>(SUM(I65:I66))</f>
        <v>239.04999999999998</v>
      </c>
    </row>
    <row r="65" spans="2:9">
      <c r="B65" s="92" t="s">
        <v>1196</v>
      </c>
      <c r="C65" s="94" t="s">
        <v>6</v>
      </c>
      <c r="D65" s="95">
        <v>39391</v>
      </c>
      <c r="E65" s="109" t="str">
        <f>IF($D65&lt;&gt;"",VLOOKUP($D65,'SINAPI FEVEREIRO DES. 2019'!$1:$1048576,2,FALSE),"")</f>
        <v>LUMINARIA LED REFLETOR RETANGULAR BIVOLT, LUZ BRANCA, 50 W</v>
      </c>
      <c r="F65" s="110" t="str">
        <f>IF($D65&lt;&gt;"",VLOOKUP($D65,'SINAPI FEVEREIRO DES. 2019'!$1:$1048576,3,FALSE),"")</f>
        <v xml:space="preserve">UN    </v>
      </c>
      <c r="G65" s="111">
        <v>1</v>
      </c>
      <c r="H65" s="119">
        <f>IF($D65&lt;&gt;"",VLOOKUP($D65,'[3]SINAPI JANEIRO DES. 2019'!$1:$1048576,4,FALSE),"")</f>
        <v>220.14</v>
      </c>
      <c r="I65" s="112">
        <f t="shared" ref="I65:I66" si="7">TRUNC(H65*G65,2)</f>
        <v>220.14</v>
      </c>
    </row>
    <row r="66" spans="2:9">
      <c r="B66" s="92" t="s">
        <v>1198</v>
      </c>
      <c r="C66" s="94" t="s">
        <v>6</v>
      </c>
      <c r="D66" s="95">
        <v>88264</v>
      </c>
      <c r="E66" s="109" t="str">
        <f>IF($D66&lt;&gt;"",VLOOKUP($D66,'SINAPI FEVEREIRO DES. 2019'!$1:$1048576,2,FALSE),"")</f>
        <v>ELETRICISTA COM ENCARGOS COMPLEMENTARES</v>
      </c>
      <c r="F66" s="110" t="str">
        <f>IF($D66&lt;&gt;"",VLOOKUP($D66,'SINAPI FEVEREIRO DES. 2019'!$1:$1048576,3,FALSE),"")</f>
        <v>H</v>
      </c>
      <c r="G66" s="111">
        <v>1</v>
      </c>
      <c r="H66" s="119">
        <f>IF($D66&lt;&gt;"",VLOOKUP($D66,'[3]SINAPI JANEIRO DES. 2019'!$1:$1048576,4,FALSE),"")</f>
        <v>18.91</v>
      </c>
      <c r="I66" s="112">
        <f t="shared" si="7"/>
        <v>18.91</v>
      </c>
    </row>
    <row r="68" spans="2:9" ht="38.25">
      <c r="B68" s="103" t="s">
        <v>11837</v>
      </c>
      <c r="C68" s="262"/>
      <c r="D68" s="263"/>
      <c r="E68" s="104" t="s">
        <v>12330</v>
      </c>
      <c r="F68" s="105" t="s">
        <v>1179</v>
      </c>
      <c r="G68" s="106">
        <v>1</v>
      </c>
      <c r="H68" s="107"/>
      <c r="I68" s="121">
        <f>SUM(I69:I70)</f>
        <v>83.444999999999993</v>
      </c>
    </row>
    <row r="69" spans="2:9" ht="25.5">
      <c r="B69" s="92" t="s">
        <v>1196</v>
      </c>
      <c r="C69" s="94" t="s">
        <v>6</v>
      </c>
      <c r="D69" s="162">
        <v>39467</v>
      </c>
      <c r="E69" s="109" t="str">
        <f>IF($D69&lt;&gt;"",VLOOKUP($D69,'SINAPI FEVEREIRO DES. 2019'!$1:$1048576,2,FALSE),"")</f>
        <v>DISPOSITIVO DPS CLASSE II, 1 POLO, TENSAO MAXIMA DE 175 V, CORRENTE MAXIMA DE *45* KA (TIPO AC)</v>
      </c>
      <c r="F69" s="110" t="str">
        <f>IF($D69&lt;&gt;"",VLOOKUP($D69,'SINAPI FEVEREIRO DES. 2019'!$1:$1048576,3,FALSE),"")</f>
        <v xml:space="preserve">UN    </v>
      </c>
      <c r="G69" s="111">
        <v>1</v>
      </c>
      <c r="H69" s="119">
        <f>IF($D69&lt;&gt;"",VLOOKUP($D69,'[3]SINAPI JANEIRO DES. 2019'!$1:$1048576,4,FALSE),"")</f>
        <v>73.989999999999995</v>
      </c>
      <c r="I69" s="112">
        <f t="shared" ref="I69:I70" si="8">H69*G69</f>
        <v>73.989999999999995</v>
      </c>
    </row>
    <row r="70" spans="2:9">
      <c r="B70" s="92" t="s">
        <v>1223</v>
      </c>
      <c r="C70" s="94" t="s">
        <v>6</v>
      </c>
      <c r="D70" s="95">
        <v>88264</v>
      </c>
      <c r="E70" s="109" t="str">
        <f>IF($D70&lt;&gt;"",VLOOKUP($D70,'SINAPI FEVEREIRO DES. 2019'!$1:$1048576,2,FALSE),"")</f>
        <v>ELETRICISTA COM ENCARGOS COMPLEMENTARES</v>
      </c>
      <c r="F70" s="110" t="str">
        <f>IF($D70&lt;&gt;"",VLOOKUP($D70,'SINAPI FEVEREIRO DES. 2019'!$1:$1048576,3,FALSE),"")</f>
        <v>H</v>
      </c>
      <c r="G70" s="93">
        <v>0.5</v>
      </c>
      <c r="H70" s="119">
        <f>IF($D70&lt;&gt;"",VLOOKUP($D70,'SINAPI FEVEREIRO DES. 2019'!$1:$1048576,4,FALSE),"")</f>
        <v>18.91</v>
      </c>
      <c r="I70" s="112">
        <f t="shared" si="8"/>
        <v>9.4550000000000001</v>
      </c>
    </row>
    <row r="72" spans="2:9" ht="25.5">
      <c r="B72" s="103" t="s">
        <v>12331</v>
      </c>
      <c r="C72" s="262"/>
      <c r="D72" s="263"/>
      <c r="E72" s="104" t="s">
        <v>12332</v>
      </c>
      <c r="F72" s="105" t="s">
        <v>1179</v>
      </c>
      <c r="G72" s="106"/>
      <c r="H72" s="107"/>
      <c r="I72" s="121">
        <f>(SUM(I73:I74))</f>
        <v>97.78</v>
      </c>
    </row>
    <row r="73" spans="2:9">
      <c r="B73" s="92" t="s">
        <v>1196</v>
      </c>
      <c r="C73" s="94" t="s">
        <v>6</v>
      </c>
      <c r="D73" s="95">
        <v>12114</v>
      </c>
      <c r="E73" s="109" t="str">
        <f>IF($D73&lt;&gt;"",VLOOKUP($D73,'SINAPI FEVEREIRO DES. 2019'!$1:$1048576,2,FALSE),"")</f>
        <v>CAMPAINHA ALTA POTENCIA 110V / 220V, DIAMETRO 150 MM</v>
      </c>
      <c r="F73" s="110" t="str">
        <f>IF($D73&lt;&gt;"",VLOOKUP($D73,'SINAPI FEVEREIRO DES. 2019'!$1:$1048576,3,FALSE),"")</f>
        <v xml:space="preserve">UN    </v>
      </c>
      <c r="G73" s="111">
        <v>1</v>
      </c>
      <c r="H73" s="119">
        <f>IF($D73&lt;&gt;"",VLOOKUP($D73,'SINAPI FEVEREIRO DES. 2019'!$1:$1048576,4,FALSE),"")</f>
        <v>88.33</v>
      </c>
      <c r="I73" s="112">
        <f t="shared" ref="I73:I74" si="9">TRUNC(H73*G73,2)</f>
        <v>88.33</v>
      </c>
    </row>
    <row r="74" spans="2:9">
      <c r="B74" s="92" t="s">
        <v>1198</v>
      </c>
      <c r="C74" s="94" t="s">
        <v>6</v>
      </c>
      <c r="D74" s="95">
        <v>88264</v>
      </c>
      <c r="E74" s="109" t="str">
        <f>IF($D74&lt;&gt;"",VLOOKUP($D74,'SINAPI FEVEREIRO DES. 2019'!$1:$1048576,2,FALSE),"")</f>
        <v>ELETRICISTA COM ENCARGOS COMPLEMENTARES</v>
      </c>
      <c r="F74" s="110" t="str">
        <f>IF($D74&lt;&gt;"",VLOOKUP($D74,'SINAPI FEVEREIRO DES. 2019'!$1:$1048576,3,FALSE),"")</f>
        <v>H</v>
      </c>
      <c r="G74" s="111">
        <v>0.5</v>
      </c>
      <c r="H74" s="119">
        <f>IF($D74&lt;&gt;"",VLOOKUP($D74,'SINAPI FEVEREIRO DES. 2019'!$1:$1048576,4,FALSE),"")</f>
        <v>18.91</v>
      </c>
      <c r="I74" s="112">
        <f t="shared" si="9"/>
        <v>9.4499999999999993</v>
      </c>
    </row>
    <row r="76" spans="2:9" ht="25.5">
      <c r="B76" s="103" t="s">
        <v>12333</v>
      </c>
      <c r="C76" s="262"/>
      <c r="D76" s="263"/>
      <c r="E76" s="104" t="s">
        <v>12334</v>
      </c>
      <c r="F76" s="105" t="s">
        <v>1179</v>
      </c>
      <c r="G76" s="106"/>
      <c r="H76" s="107"/>
      <c r="I76" s="121">
        <f>(SUM(I77:I78))</f>
        <v>171.41</v>
      </c>
    </row>
    <row r="77" spans="2:9">
      <c r="B77" s="92" t="s">
        <v>1196</v>
      </c>
      <c r="C77" s="94" t="s">
        <v>1197</v>
      </c>
      <c r="D77" s="95"/>
      <c r="E77" s="109" t="s">
        <v>12335</v>
      </c>
      <c r="F77" s="110" t="s">
        <v>1179</v>
      </c>
      <c r="G77" s="111">
        <v>1</v>
      </c>
      <c r="H77" s="119">
        <v>152.5</v>
      </c>
      <c r="I77" s="112">
        <f t="shared" ref="I77:I78" si="10">TRUNC(H77*G77,2)</f>
        <v>152.5</v>
      </c>
    </row>
    <row r="78" spans="2:9">
      <c r="B78" s="92" t="s">
        <v>1198</v>
      </c>
      <c r="C78" s="94" t="s">
        <v>6</v>
      </c>
      <c r="D78" s="95">
        <v>88264</v>
      </c>
      <c r="E78" s="109" t="str">
        <f>IF($D78&lt;&gt;"",VLOOKUP($D78,'SINAPI FEVEREIRO DES. 2019'!$1:$1048576,2,FALSE),"")</f>
        <v>ELETRICISTA COM ENCARGOS COMPLEMENTARES</v>
      </c>
      <c r="F78" s="110" t="str">
        <f>IF($D78&lt;&gt;"",VLOOKUP($D78,'SINAPI FEVEREIRO DES. 2019'!$1:$1048576,3,FALSE),"")</f>
        <v>H</v>
      </c>
      <c r="G78" s="111">
        <v>1</v>
      </c>
      <c r="H78" s="119">
        <f>IF($D78&lt;&gt;"",VLOOKUP($D78,'SINAPI FEVEREIRO DES. 2019'!$1:$1048576,4,FALSE),"")</f>
        <v>18.91</v>
      </c>
      <c r="I78" s="112">
        <f t="shared" si="10"/>
        <v>18.91</v>
      </c>
    </row>
    <row r="80" spans="2:9" ht="51">
      <c r="B80" s="103" t="s">
        <v>12336</v>
      </c>
      <c r="C80" s="262"/>
      <c r="D80" s="263"/>
      <c r="E80" s="104" t="s">
        <v>12337</v>
      </c>
      <c r="F80" s="105" t="s">
        <v>1179</v>
      </c>
      <c r="G80" s="106">
        <v>1</v>
      </c>
      <c r="H80" s="107"/>
      <c r="I80" s="121">
        <f>SUM(I81:I83)</f>
        <v>41.847500000000004</v>
      </c>
    </row>
    <row r="81" spans="2:9" ht="51">
      <c r="B81" s="92" t="s">
        <v>1196</v>
      </c>
      <c r="C81" s="94" t="s">
        <v>6</v>
      </c>
      <c r="D81" s="162">
        <v>38089</v>
      </c>
      <c r="E81" s="109" t="str">
        <f>IF($D81&lt;&gt;"",VLOOKUP($D81,'SINAPI FEVEREIRO DES. 2019'!$1:$1048576,2,FALSE),"")</f>
        <v>VARIADOR DE VELOCIDADE PARA VENTILADOR 127V, 150W + 2 INTERRUPTORES PARALELOS, PARA REVERSAO E LAMPADA, CONJUNTO MONTADO PARA EMBUTIR 4" X 2" (PLACA + SUPORTE + MODULOS)</v>
      </c>
      <c r="F81" s="110" t="str">
        <f>IF($D81&lt;&gt;"",VLOOKUP($D81,'SINAPI FEVEREIRO DES. 2019'!$1:$1048576,3,FALSE),"")</f>
        <v xml:space="preserve">UN    </v>
      </c>
      <c r="G81" s="111">
        <v>1</v>
      </c>
      <c r="H81" s="119">
        <f>IF($D81&lt;&gt;"",VLOOKUP($D81,'SINAPI FEVEREIRO DES. 2019'!$1:$1048576,4,FALSE),"")</f>
        <v>33.42</v>
      </c>
      <c r="I81" s="112">
        <f t="shared" ref="I81:I83" si="11">H81*G81</f>
        <v>33.42</v>
      </c>
    </row>
    <row r="82" spans="2:9">
      <c r="B82" s="92" t="s">
        <v>1223</v>
      </c>
      <c r="C82" s="94" t="s">
        <v>6</v>
      </c>
      <c r="D82" s="95">
        <v>88247</v>
      </c>
      <c r="E82" s="109" t="str">
        <f>IF($D82&lt;&gt;"",VLOOKUP($D82,'SINAPI FEVEREIRO DES. 2019'!$1:$1048576,2,FALSE),"")</f>
        <v>AUXILIAR DE ELETRICISTA COM ENCARGOS COMPLEMENTARES</v>
      </c>
      <c r="F82" s="110" t="str">
        <f>IF($D82&lt;&gt;"",VLOOKUP($D82,'SINAPI FEVEREIRO DES. 2019'!$1:$1048576,3,FALSE),"")</f>
        <v>H</v>
      </c>
      <c r="G82" s="93">
        <v>0.25</v>
      </c>
      <c r="H82" s="119">
        <f>IF($D82&lt;&gt;"",VLOOKUP($D82,'SINAPI FEVEREIRO DES. 2019'!$1:$1048576,4,FALSE),"")</f>
        <v>14.8</v>
      </c>
      <c r="I82" s="112">
        <f t="shared" si="11"/>
        <v>3.7</v>
      </c>
    </row>
    <row r="83" spans="2:9">
      <c r="B83" s="92" t="s">
        <v>1223</v>
      </c>
      <c r="C83" s="94" t="s">
        <v>6</v>
      </c>
      <c r="D83" s="95">
        <v>88264</v>
      </c>
      <c r="E83" s="109" t="str">
        <f>IF($D83&lt;&gt;"",VLOOKUP($D83,'SINAPI FEVEREIRO DES. 2019'!$1:$1048576,2,FALSE),"")</f>
        <v>ELETRICISTA COM ENCARGOS COMPLEMENTARES</v>
      </c>
      <c r="F83" s="110" t="str">
        <f>IF($D83&lt;&gt;"",VLOOKUP($D83,'SINAPI FEVEREIRO DES. 2019'!$1:$1048576,3,FALSE),"")</f>
        <v>H</v>
      </c>
      <c r="G83" s="93">
        <v>0.25</v>
      </c>
      <c r="H83" s="119">
        <f>IF($D83&lt;&gt;"",VLOOKUP($D83,'SINAPI FEVEREIRO DES. 2019'!$1:$1048576,4,FALSE),"")</f>
        <v>18.91</v>
      </c>
      <c r="I83" s="112">
        <f t="shared" si="11"/>
        <v>4.7275</v>
      </c>
    </row>
    <row r="84" spans="2:9">
      <c r="B84" s="99"/>
      <c r="C84" s="257"/>
      <c r="D84" s="100"/>
      <c r="E84" s="101"/>
      <c r="F84" s="257"/>
      <c r="G84" s="251"/>
      <c r="H84" s="102"/>
      <c r="I84" s="113"/>
    </row>
    <row r="85" spans="2:9" ht="25.5">
      <c r="B85" s="103" t="s">
        <v>12338</v>
      </c>
      <c r="C85" s="262"/>
      <c r="D85" s="263"/>
      <c r="E85" s="104" t="s">
        <v>12345</v>
      </c>
      <c r="F85" s="105" t="s">
        <v>1179</v>
      </c>
      <c r="G85" s="106">
        <v>1</v>
      </c>
      <c r="H85" s="107"/>
      <c r="I85" s="121">
        <f>SUM(I86:I87)</f>
        <v>36.664999999999999</v>
      </c>
    </row>
    <row r="86" spans="2:9" ht="25.5">
      <c r="B86" s="92" t="s">
        <v>1196</v>
      </c>
      <c r="C86" s="94" t="s">
        <v>6</v>
      </c>
      <c r="D86" s="162">
        <v>39812</v>
      </c>
      <c r="E86" s="109" t="str">
        <f>IF($D86&lt;&gt;"",VLOOKUP($D86,'SINAPI FEVEREIRO DES. 2019'!$1:$1048576,2,FALSE),"")</f>
        <v>CAIXA DE PASSAGEM DE PAREDE, DE EMBUTIR, EM PVC, DIMENSOES *200 X 200 X 90* MM</v>
      </c>
      <c r="F86" s="110" t="str">
        <f>IF($D86&lt;&gt;"",VLOOKUP($D86,'SINAPI FEVEREIRO DES. 2019'!$1:$1048576,3,FALSE),"")</f>
        <v xml:space="preserve">UN    </v>
      </c>
      <c r="G86" s="111">
        <v>1</v>
      </c>
      <c r="H86" s="119">
        <f>IF($D86&lt;&gt;"",VLOOKUP($D86,'SINAPI FEVEREIRO DES. 2019'!$1:$1048576,4,FALSE),"")</f>
        <v>27.21</v>
      </c>
      <c r="I86" s="112">
        <f t="shared" ref="I86:I87" si="12">H86*G86</f>
        <v>27.21</v>
      </c>
    </row>
    <row r="87" spans="2:9">
      <c r="B87" s="92" t="s">
        <v>1223</v>
      </c>
      <c r="C87" s="94" t="s">
        <v>6</v>
      </c>
      <c r="D87" s="95">
        <v>88264</v>
      </c>
      <c r="E87" s="109" t="str">
        <f>IF($D87&lt;&gt;"",VLOOKUP($D87,'SINAPI FEVEREIRO DES. 2019'!$1:$1048576,2,FALSE),"")</f>
        <v>ELETRICISTA COM ENCARGOS COMPLEMENTARES</v>
      </c>
      <c r="F87" s="110" t="str">
        <f>IF($D87&lt;&gt;"",VLOOKUP($D87,'SINAPI FEVEREIRO DES. 2019'!$1:$1048576,3,FALSE),"")</f>
        <v>H</v>
      </c>
      <c r="G87" s="93">
        <v>0.5</v>
      </c>
      <c r="H87" s="119">
        <f>IF($D87&lt;&gt;"",VLOOKUP($D87,'SINAPI FEVEREIRO DES. 2019'!$1:$1048576,4,FALSE),"")</f>
        <v>18.91</v>
      </c>
      <c r="I87" s="112">
        <f t="shared" si="12"/>
        <v>9.4550000000000001</v>
      </c>
    </row>
    <row r="89" spans="2:9" ht="25.5">
      <c r="B89" s="103" t="s">
        <v>12339</v>
      </c>
      <c r="C89" s="262"/>
      <c r="D89" s="263"/>
      <c r="E89" s="104" t="s">
        <v>12340</v>
      </c>
      <c r="F89" s="105" t="s">
        <v>1299</v>
      </c>
      <c r="G89" s="106"/>
      <c r="H89" s="107"/>
      <c r="I89" s="121">
        <f>(SUM(I90:I95))</f>
        <v>729.49</v>
      </c>
    </row>
    <row r="90" spans="2:9" ht="25.5">
      <c r="B90" s="92" t="s">
        <v>1196</v>
      </c>
      <c r="C90" s="428" t="s">
        <v>6</v>
      </c>
      <c r="D90" s="108">
        <v>38056</v>
      </c>
      <c r="E90" s="109" t="str">
        <f>IF($D90&lt;&gt;"",VLOOKUP($D90,'SINAPI FEVEREIRO DES. 2019'!$1:$1048576,2,FALSE),"")</f>
        <v>GRAMPO METALICO TIPO U PARA HASTE DE ATERRAMENTO DE ATE 5/8'', CONDUTOR DE 10 A 25 MM2</v>
      </c>
      <c r="F90" s="110" t="str">
        <f>IF($D90&lt;&gt;"",VLOOKUP($D90,'SINAPI FEVEREIRO DES. 2019'!$1:$1048576,3,FALSE),"")</f>
        <v xml:space="preserve">UN    </v>
      </c>
      <c r="G90" s="111">
        <v>3</v>
      </c>
      <c r="H90" s="119">
        <f>IF($D90&lt;&gt;"",VLOOKUP($D90,'SINAPI FEVEREIRO DES. 2019'!$1:$1048576,4,FALSE),"")</f>
        <v>16.34</v>
      </c>
      <c r="I90" s="112">
        <f t="shared" ref="I90:I95" si="13">TRUNC(H90*G90,2)</f>
        <v>49.02</v>
      </c>
    </row>
    <row r="91" spans="2:9" ht="25.5">
      <c r="B91" s="92" t="s">
        <v>1198</v>
      </c>
      <c r="C91" s="428" t="s">
        <v>6</v>
      </c>
      <c r="D91" s="108">
        <v>96985</v>
      </c>
      <c r="E91" s="109" t="str">
        <f>IF($D91&lt;&gt;"",VLOOKUP($D91,'SINAPI FEVEREIRO DES. 2019'!$1:$1048576,2,FALSE),"")</f>
        <v>HASTE DE ATERRAMENTO 5/8  PARA SPDA - FORNECIMENTO E INSTALAÇÃO. AF_12/2017</v>
      </c>
      <c r="F91" s="110" t="str">
        <f>IF($D91&lt;&gt;"",VLOOKUP($D91,'SINAPI FEVEREIRO DES. 2019'!$1:$1048576,3,FALSE),"")</f>
        <v>UN</v>
      </c>
      <c r="G91" s="111">
        <v>3</v>
      </c>
      <c r="H91" s="119">
        <f>IF($D91&lt;&gt;"",VLOOKUP($D91,'SINAPI FEVEREIRO DES. 2019'!$1:$1048576,4,FALSE),"")</f>
        <v>40.56</v>
      </c>
      <c r="I91" s="112">
        <f t="shared" si="13"/>
        <v>121.68</v>
      </c>
    </row>
    <row r="92" spans="2:9">
      <c r="B92" s="92" t="s">
        <v>1196</v>
      </c>
      <c r="C92" s="428" t="s">
        <v>6</v>
      </c>
      <c r="D92" s="108">
        <v>867</v>
      </c>
      <c r="E92" s="109" t="str">
        <f>IF($D92&lt;&gt;"",VLOOKUP($D92,'SINAPI FEVEREIRO DES. 2019'!$1:$1048576,2,FALSE),"")</f>
        <v>CABO DE COBRE NU 50 MM2 MEIO-DURO</v>
      </c>
      <c r="F92" s="110" t="str">
        <f>IF($D92&lt;&gt;"",VLOOKUP($D92,'SINAPI FEVEREIRO DES. 2019'!$1:$1048576,3,FALSE),"")</f>
        <v xml:space="preserve">M     </v>
      </c>
      <c r="G92" s="111">
        <v>12</v>
      </c>
      <c r="H92" s="119">
        <f>IF($D92&lt;&gt;"",VLOOKUP($D92,'SINAPI FEVEREIRO DES. 2019'!$1:$1048576,4,FALSE),"")</f>
        <v>25.08</v>
      </c>
      <c r="I92" s="112">
        <f t="shared" si="13"/>
        <v>300.95999999999998</v>
      </c>
    </row>
    <row r="93" spans="2:9" ht="25.5">
      <c r="B93" s="92" t="s">
        <v>1198</v>
      </c>
      <c r="C93" s="428" t="s">
        <v>6</v>
      </c>
      <c r="D93" s="108" t="s">
        <v>5230</v>
      </c>
      <c r="E93" s="109" t="str">
        <f>IF($D93&lt;&gt;"",VLOOKUP($D93,'SINAPI FEVEREIRO DES. 2019'!$1:$1048576,2,FALSE),"")</f>
        <v>TERMINAL METALICO A PRESSAO P/ 1 CABO DE COBRE DE 25 MM2 COM 1 FURO DE FIXAÇÃO - FORNECIMENTO E INSTALACAO</v>
      </c>
      <c r="F93" s="110" t="str">
        <f>IF($D93&lt;&gt;"",VLOOKUP($D93,'SINAPI FEVEREIRO DES. 2019'!$1:$1048576,3,FALSE),"")</f>
        <v>UN</v>
      </c>
      <c r="G93" s="111">
        <v>3</v>
      </c>
      <c r="H93" s="119">
        <f>IF($D93&lt;&gt;"",VLOOKUP($D93,'SINAPI FEVEREIRO DES. 2019'!$1:$1048576,4,FALSE),"")</f>
        <v>20.100000000000001</v>
      </c>
      <c r="I93" s="112">
        <f t="shared" si="13"/>
        <v>60.3</v>
      </c>
    </row>
    <row r="94" spans="2:9" ht="38.25">
      <c r="B94" s="92" t="s">
        <v>1198</v>
      </c>
      <c r="C94" s="428" t="s">
        <v>6</v>
      </c>
      <c r="D94" s="108">
        <v>91873</v>
      </c>
      <c r="E94" s="109" t="str">
        <f>IF($D94&lt;&gt;"",VLOOKUP($D94,'SINAPI FEVEREIRO DES. 2019'!$1:$1048576,2,FALSE),"")</f>
        <v>ELETRODUTO RÍGIDO ROSCÁVEL, PVC, DN 40 MM (1 1/4"), PARA CIRCUITOS TERMINAIS, INSTALADO EM PAREDE - FORNECIMENTO E INSTALAÇÃO. AF_12/2015</v>
      </c>
      <c r="F94" s="110" t="str">
        <f>IF($D94&lt;&gt;"",VLOOKUP($D94,'SINAPI FEVEREIRO DES. 2019'!$1:$1048576,3,FALSE),"")</f>
        <v>M</v>
      </c>
      <c r="G94" s="111">
        <v>7</v>
      </c>
      <c r="H94" s="119">
        <f>IF($D94&lt;&gt;"",VLOOKUP($D94,'SINAPI FEVEREIRO DES. 2019'!$1:$1048576,4,FALSE),"")</f>
        <v>12.01</v>
      </c>
      <c r="I94" s="112">
        <f t="shared" si="13"/>
        <v>84.07</v>
      </c>
    </row>
    <row r="95" spans="2:9">
      <c r="B95" s="92" t="s">
        <v>1198</v>
      </c>
      <c r="C95" s="428" t="s">
        <v>6</v>
      </c>
      <c r="D95" s="95">
        <v>88264</v>
      </c>
      <c r="E95" s="109" t="str">
        <f>IF($D95&lt;&gt;"",VLOOKUP($D95,'SINAPI FEVEREIRO DES. 2019'!$1:$1048576,2,FALSE),"")</f>
        <v>ELETRICISTA COM ENCARGOS COMPLEMENTARES</v>
      </c>
      <c r="F95" s="110" t="str">
        <f>IF($D95&lt;&gt;"",VLOOKUP($D95,'SINAPI FEVEREIRO DES. 2019'!$1:$1048576,3,FALSE),"")</f>
        <v>H</v>
      </c>
      <c r="G95" s="111">
        <v>6</v>
      </c>
      <c r="H95" s="119">
        <f>IF($D95&lt;&gt;"",VLOOKUP($D95,'SINAPI FEVEREIRO DES. 2019'!$1:$1048576,4,FALSE),"")</f>
        <v>18.91</v>
      </c>
      <c r="I95" s="112">
        <f t="shared" si="13"/>
        <v>113.46</v>
      </c>
    </row>
    <row r="97" spans="2:9" ht="38.25">
      <c r="B97" s="103" t="s">
        <v>12341</v>
      </c>
      <c r="C97" s="262"/>
      <c r="D97" s="263"/>
      <c r="E97" s="104" t="s">
        <v>12330</v>
      </c>
      <c r="F97" s="105" t="s">
        <v>1179</v>
      </c>
      <c r="G97" s="106">
        <v>1</v>
      </c>
      <c r="H97" s="107"/>
      <c r="I97" s="121">
        <f>SUM(I98:I99)</f>
        <v>82.784999999999997</v>
      </c>
    </row>
    <row r="98" spans="2:9" ht="25.5">
      <c r="B98" s="92" t="s">
        <v>1196</v>
      </c>
      <c r="C98" s="94" t="s">
        <v>6</v>
      </c>
      <c r="D98" s="162">
        <v>39467</v>
      </c>
      <c r="E98" s="109" t="str">
        <f>IF($D98&lt;&gt;"",VLOOKUP($D98,'SINAPI FEVEREIRO DES. 2019'!$1:$1048576,2,FALSE),"")</f>
        <v>DISPOSITIVO DPS CLASSE II, 1 POLO, TENSAO MAXIMA DE 175 V, CORRENTE MAXIMA DE *45* KA (TIPO AC)</v>
      </c>
      <c r="F98" s="110" t="str">
        <f>IF($D98&lt;&gt;"",VLOOKUP($D98,'SINAPI FEVEREIRO DES. 2019'!$1:$1048576,3,FALSE),"")</f>
        <v xml:space="preserve">UN    </v>
      </c>
      <c r="G98" s="111">
        <v>1</v>
      </c>
      <c r="H98" s="119">
        <f>IF($D98&lt;&gt;"",VLOOKUP($D98,'SINAPI FEVEREIRO DES. 2019'!$1:$1048576,4,FALSE),"")</f>
        <v>73.33</v>
      </c>
      <c r="I98" s="112">
        <f t="shared" ref="I98:I99" si="14">H98*G98</f>
        <v>73.33</v>
      </c>
    </row>
    <row r="99" spans="2:9">
      <c r="B99" s="92" t="s">
        <v>1223</v>
      </c>
      <c r="C99" s="94" t="s">
        <v>6</v>
      </c>
      <c r="D99" s="95">
        <v>88264</v>
      </c>
      <c r="E99" s="109" t="str">
        <f>IF($D99&lt;&gt;"",VLOOKUP($D99,'SINAPI FEVEREIRO DES. 2019'!$1:$1048576,2,FALSE),"")</f>
        <v>ELETRICISTA COM ENCARGOS COMPLEMENTARES</v>
      </c>
      <c r="F99" s="110" t="str">
        <f>IF($D99&lt;&gt;"",VLOOKUP($D99,'SINAPI FEVEREIRO DES. 2019'!$1:$1048576,3,FALSE),"")</f>
        <v>H</v>
      </c>
      <c r="G99" s="93">
        <v>0.5</v>
      </c>
      <c r="H99" s="119">
        <f>IF($D99&lt;&gt;"",VLOOKUP($D99,'SINAPI FEVEREIRO DES. 2019'!$1:$1048576,4,FALSE),"")</f>
        <v>18.91</v>
      </c>
      <c r="I99" s="112">
        <f t="shared" si="14"/>
        <v>9.4550000000000001</v>
      </c>
    </row>
    <row r="101" spans="2:9" ht="25.5">
      <c r="B101" s="103" t="s">
        <v>12342</v>
      </c>
      <c r="C101" s="262"/>
      <c r="D101" s="263"/>
      <c r="E101" s="104" t="s">
        <v>12343</v>
      </c>
      <c r="F101" s="105" t="s">
        <v>1179</v>
      </c>
      <c r="G101" s="106">
        <v>1</v>
      </c>
      <c r="H101" s="107"/>
      <c r="I101" s="121">
        <f>SUM(I102:I103)</f>
        <v>91.414999999999992</v>
      </c>
    </row>
    <row r="102" spans="2:9" ht="25.5">
      <c r="B102" s="92" t="s">
        <v>1196</v>
      </c>
      <c r="C102" s="94" t="s">
        <v>6</v>
      </c>
      <c r="D102" s="162">
        <v>3395</v>
      </c>
      <c r="E102" s="109" t="str">
        <f>IF($D102&lt;&gt;"",VLOOKUP($D102,'SINAPI FEVEREIRO DES. 2019'!$1:$1048576,2,FALSE),"")</f>
        <v>ISOLADOR DE PORCELANA, TIPO PINO MONOCORPO, PARA TENSAO DE *35* KV</v>
      </c>
      <c r="F102" s="110" t="str">
        <f>IF($D102&lt;&gt;"",VLOOKUP($D102,'SINAPI FEVEREIRO DES. 2019'!$1:$1048576,3,FALSE),"")</f>
        <v xml:space="preserve">UN    </v>
      </c>
      <c r="G102" s="111">
        <v>1</v>
      </c>
      <c r="H102" s="119">
        <f>IF($D102&lt;&gt;"",VLOOKUP($D102,'SINAPI FEVEREIRO DES. 2019'!$1:$1048576,4,FALSE),"")</f>
        <v>81.96</v>
      </c>
      <c r="I102" s="112">
        <f t="shared" ref="I102:I103" si="15">H102*G102</f>
        <v>81.96</v>
      </c>
    </row>
    <row r="103" spans="2:9">
      <c r="B103" s="92" t="s">
        <v>1223</v>
      </c>
      <c r="C103" s="94" t="s">
        <v>6</v>
      </c>
      <c r="D103" s="95">
        <v>88264</v>
      </c>
      <c r="E103" s="109" t="str">
        <f>IF($D103&lt;&gt;"",VLOOKUP($D103,'SINAPI FEVEREIRO DES. 2019'!$1:$1048576,2,FALSE),"")</f>
        <v>ELETRICISTA COM ENCARGOS COMPLEMENTARES</v>
      </c>
      <c r="F103" s="110" t="str">
        <f>IF($D103&lt;&gt;"",VLOOKUP($D103,'SINAPI FEVEREIRO DES. 2019'!$1:$1048576,3,FALSE),"")</f>
        <v>H</v>
      </c>
      <c r="G103" s="93">
        <v>0.5</v>
      </c>
      <c r="H103" s="119">
        <f>IF($D103&lt;&gt;"",VLOOKUP($D103,'SINAPI FEVEREIRO DES. 2019'!$1:$1048576,4,FALSE),"")</f>
        <v>18.91</v>
      </c>
      <c r="I103" s="112">
        <f t="shared" si="15"/>
        <v>9.4550000000000001</v>
      </c>
    </row>
    <row r="105" spans="2:9" ht="25.5">
      <c r="B105" s="103" t="s">
        <v>12344</v>
      </c>
      <c r="C105" s="262"/>
      <c r="D105" s="263"/>
      <c r="E105" s="104" t="s">
        <v>12345</v>
      </c>
      <c r="F105" s="105" t="s">
        <v>1179</v>
      </c>
      <c r="G105" s="106">
        <v>1</v>
      </c>
      <c r="H105" s="107"/>
      <c r="I105" s="121">
        <f>SUM(I106:I107)</f>
        <v>36.664999999999999</v>
      </c>
    </row>
    <row r="106" spans="2:9" ht="25.5">
      <c r="B106" s="92" t="s">
        <v>1196</v>
      </c>
      <c r="C106" s="94" t="s">
        <v>6</v>
      </c>
      <c r="D106" s="162">
        <v>39812</v>
      </c>
      <c r="E106" s="109" t="str">
        <f>IF($D106&lt;&gt;"",VLOOKUP($D106,'SINAPI FEVEREIRO DES. 2019'!$1:$1048576,2,FALSE),"")</f>
        <v>CAIXA DE PASSAGEM DE PAREDE, DE EMBUTIR, EM PVC, DIMENSOES *200 X 200 X 90* MM</v>
      </c>
      <c r="F106" s="110" t="str">
        <f>IF($D106&lt;&gt;"",VLOOKUP($D106,'SINAPI FEVEREIRO DES. 2019'!$1:$1048576,3,FALSE),"")</f>
        <v xml:space="preserve">UN    </v>
      </c>
      <c r="G106" s="111">
        <v>1</v>
      </c>
      <c r="H106" s="119">
        <f>IF($D106&lt;&gt;"",VLOOKUP($D106,'SINAPI FEVEREIRO DES. 2019'!$1:$1048576,4,FALSE),"")</f>
        <v>27.21</v>
      </c>
      <c r="I106" s="112">
        <f t="shared" ref="I106:I107" si="16">H106*G106</f>
        <v>27.21</v>
      </c>
    </row>
    <row r="107" spans="2:9">
      <c r="B107" s="92" t="s">
        <v>1223</v>
      </c>
      <c r="C107" s="94" t="s">
        <v>6</v>
      </c>
      <c r="D107" s="95">
        <v>88264</v>
      </c>
      <c r="E107" s="109" t="str">
        <f>IF($D107&lt;&gt;"",VLOOKUP($D107,'SINAPI FEVEREIRO DES. 2019'!$1:$1048576,2,FALSE),"")</f>
        <v>ELETRICISTA COM ENCARGOS COMPLEMENTARES</v>
      </c>
      <c r="F107" s="110" t="str">
        <f>IF($D107&lt;&gt;"",VLOOKUP($D107,'SINAPI FEVEREIRO DES. 2019'!$1:$1048576,3,FALSE),"")</f>
        <v>H</v>
      </c>
      <c r="G107" s="93">
        <v>0.5</v>
      </c>
      <c r="H107" s="119">
        <f>IF($D107&lt;&gt;"",VLOOKUP($D107,'SINAPI FEVEREIRO DES. 2019'!$1:$1048576,4,FALSE),"")</f>
        <v>18.91</v>
      </c>
      <c r="I107" s="112">
        <f t="shared" si="16"/>
        <v>9.4550000000000001</v>
      </c>
    </row>
    <row r="110" spans="2:9">
      <c r="B110" s="191" t="s">
        <v>12326</v>
      </c>
    </row>
    <row r="112" spans="2:9" ht="15">
      <c r="B112" s="103" t="s">
        <v>12327</v>
      </c>
      <c r="C112" s="262"/>
      <c r="D112" s="263"/>
      <c r="E112" s="293" t="s">
        <v>7052</v>
      </c>
      <c r="F112" s="105" t="s">
        <v>29</v>
      </c>
      <c r="G112" s="106">
        <v>1</v>
      </c>
      <c r="H112" s="107"/>
      <c r="I112" s="121">
        <f>SUM(I113:I114)</f>
        <v>24.979999999999997</v>
      </c>
    </row>
    <row r="113" spans="2:9">
      <c r="B113" s="92" t="s">
        <v>1198</v>
      </c>
      <c r="C113" s="94" t="s">
        <v>6</v>
      </c>
      <c r="D113" s="108">
        <v>377</v>
      </c>
      <c r="E113" s="109" t="str">
        <f>IF($D113&lt;&gt;"",VLOOKUP($D113,'SINAPI FEVEREIRO DES. 2019'!$1:$1048576,2,FALSE),"")</f>
        <v>ASSENTO SANITARIO DE PLASTICO, TIPO CONVENCIONAL</v>
      </c>
      <c r="F113" s="110" t="str">
        <f>IF($D113&lt;&gt;"",VLOOKUP($D113,'SINAPI FEVEREIRO DES. 2019'!$1:$1048576,3,FALSE),"")</f>
        <v xml:space="preserve">UN    </v>
      </c>
      <c r="G113" s="111">
        <v>1</v>
      </c>
      <c r="H113" s="119">
        <f>IF($D113&lt;&gt;"",VLOOKUP($D113,'SINAPI FEVEREIRO DES. 2019'!$1:$1048576,4,FALSE),"")</f>
        <v>23.49</v>
      </c>
      <c r="I113" s="112">
        <f t="shared" ref="I113:I114" si="17">TRUNC(H113*G113,2)</f>
        <v>23.49</v>
      </c>
    </row>
    <row r="114" spans="2:9">
      <c r="B114" s="92" t="s">
        <v>1198</v>
      </c>
      <c r="C114" s="94" t="s">
        <v>6</v>
      </c>
      <c r="D114" s="108">
        <v>88316</v>
      </c>
      <c r="E114" s="109" t="str">
        <f>IF($D114&lt;&gt;"",VLOOKUP($D114,'SINAPI FEVEREIRO DES. 2019'!$1:$1048576,2,FALSE),"")</f>
        <v>SERVENTE COM ENCARGOS COMPLEMENTARES</v>
      </c>
      <c r="F114" s="110" t="str">
        <f>IF($D114&lt;&gt;"",VLOOKUP($D114,'SINAPI FEVEREIRO DES. 2019'!$1:$1048576,3,FALSE),"")</f>
        <v>H</v>
      </c>
      <c r="G114" s="111">
        <v>0.1</v>
      </c>
      <c r="H114" s="119">
        <f>IF($D114&lt;&gt;"",VLOOKUP($D114,'SINAPI FEVEREIRO DES. 2019'!$1:$1048576,4,FALSE),"")</f>
        <v>14.9</v>
      </c>
      <c r="I114" s="112">
        <f t="shared" si="17"/>
        <v>1.49</v>
      </c>
    </row>
    <row r="116" spans="2:9">
      <c r="B116" s="191" t="s">
        <v>11832</v>
      </c>
    </row>
    <row r="118" spans="2:9" ht="30">
      <c r="B118" s="292" t="s">
        <v>6462</v>
      </c>
      <c r="C118" s="262"/>
      <c r="D118" s="263"/>
      <c r="E118" s="293" t="s">
        <v>12289</v>
      </c>
      <c r="F118" s="105" t="s">
        <v>1179</v>
      </c>
      <c r="G118" s="303">
        <v>1</v>
      </c>
      <c r="H118" s="107"/>
      <c r="I118" s="121">
        <f>SUM(I119:I122)</f>
        <v>213.8</v>
      </c>
    </row>
    <row r="119" spans="2:9" ht="38.25">
      <c r="B119" s="92" t="s">
        <v>1199</v>
      </c>
      <c r="C119" s="94" t="s">
        <v>6</v>
      </c>
      <c r="D119" s="108">
        <v>11367</v>
      </c>
      <c r="E119" s="109" t="str">
        <f>IF($D119&lt;&gt;"",VLOOKUP($D119,'SINAPI FEVEREIRO DES. 2019'!$1:$1048576,2,FALSE),"")</f>
        <v>PORTA DE MADEIRA, FOLHA LEVE (NBR 15930), E = *35* MM, NUCLEO COLMEIA, CAPA LISA EM HDF, ACABAMENTO MELAMINICO EM PADRAO MADEIRA</v>
      </c>
      <c r="F119" s="110" t="str">
        <f>IF($D119&lt;&gt;"",VLOOKUP($D119,'SINAPI FEVEREIRO DES. 2019'!$1:$1048576,3,FALSE),"")</f>
        <v xml:space="preserve">M2    </v>
      </c>
      <c r="G119" s="111">
        <f>1.65*0.7</f>
        <v>1.1549999999999998</v>
      </c>
      <c r="H119" s="119">
        <f>IF($D119&lt;&gt;"",VLOOKUP($D119,'SINAPI FEVEREIRO DES. 2019'!$1:$1048576,4,FALSE),"")</f>
        <v>105.59</v>
      </c>
      <c r="I119" s="112">
        <f t="shared" ref="I119:I122" si="18">TRUNC(H119*G119,2)</f>
        <v>121.95</v>
      </c>
    </row>
    <row r="120" spans="2:9" ht="38.25">
      <c r="B120" s="92" t="s">
        <v>1199</v>
      </c>
      <c r="C120" s="94" t="s">
        <v>6</v>
      </c>
      <c r="D120" s="108">
        <v>90827</v>
      </c>
      <c r="E120" s="109" t="str">
        <f>IF($D120&lt;&gt;"",VLOOKUP($D120,'SINAPI FEVEREIRO DES. 2019'!$1:$1048576,2,FALSE),"")</f>
        <v>ALIZAR / GUARNIÇÃO DE 5X1,5CM PARA PORTA DE 70X210CM FIXADO COM PREGOS, PADRÃO MÉDIO - FORNECIMENTO E INSTALAÇÃO. AF_08/2015</v>
      </c>
      <c r="F120" s="110" t="str">
        <f>IF($D120&lt;&gt;"",VLOOKUP($D120,'SINAPI FEVEREIRO DES. 2019'!$1:$1048576,3,FALSE),"")</f>
        <v>UN</v>
      </c>
      <c r="G120" s="111">
        <v>1</v>
      </c>
      <c r="H120" s="119">
        <f>IF($D120&lt;&gt;"",VLOOKUP($D120,'SINAPI FEVEREIRO DES. 2019'!$1:$1048576,4,FALSE),"")</f>
        <v>25.49</v>
      </c>
      <c r="I120" s="112">
        <f t="shared" si="18"/>
        <v>25.49</v>
      </c>
    </row>
    <row r="121" spans="2:9">
      <c r="B121" s="92" t="s">
        <v>1198</v>
      </c>
      <c r="C121" s="94" t="s">
        <v>6</v>
      </c>
      <c r="D121" s="108">
        <v>88309</v>
      </c>
      <c r="E121" s="109" t="str">
        <f>IF($D121&lt;&gt;"",VLOOKUP($D121,'SINAPI FEVEREIRO DES. 2019'!$1:$1048576,2,FALSE),"")</f>
        <v>PEDREIRO COM ENCARGOS COMPLEMENTARES</v>
      </c>
      <c r="F121" s="110" t="str">
        <f>IF($D121&lt;&gt;"",VLOOKUP($D121,'SINAPI FEVEREIRO DES. 2019'!$1:$1048576,3,FALSE),"")</f>
        <v>H</v>
      </c>
      <c r="G121" s="111">
        <v>2</v>
      </c>
      <c r="H121" s="119">
        <f>IF($D121&lt;&gt;"",VLOOKUP($D121,'SINAPI FEVEREIRO DES. 2019'!$1:$1048576,4,FALSE),"")</f>
        <v>18.28</v>
      </c>
      <c r="I121" s="112">
        <f t="shared" si="18"/>
        <v>36.56</v>
      </c>
    </row>
    <row r="122" spans="2:9">
      <c r="B122" s="92" t="s">
        <v>1198</v>
      </c>
      <c r="C122" s="94" t="s">
        <v>6</v>
      </c>
      <c r="D122" s="108">
        <v>88316</v>
      </c>
      <c r="E122" s="109" t="str">
        <f>IF($D122&lt;&gt;"",VLOOKUP($D122,'SINAPI FEVEREIRO DES. 2019'!$1:$1048576,2,FALSE),"")</f>
        <v>SERVENTE COM ENCARGOS COMPLEMENTARES</v>
      </c>
      <c r="F122" s="110" t="str">
        <f>IF($D122&lt;&gt;"",VLOOKUP($D122,'SINAPI FEVEREIRO DES. 2019'!$1:$1048576,3,FALSE),"")</f>
        <v>H</v>
      </c>
      <c r="G122" s="111">
        <v>2</v>
      </c>
      <c r="H122" s="119">
        <f>IF($D122&lt;&gt;"",VLOOKUP($D122,'SINAPI FEVEREIRO DES. 2019'!$1:$1048576,4,FALSE),"")</f>
        <v>14.9</v>
      </c>
      <c r="I122" s="112">
        <f t="shared" si="18"/>
        <v>29.8</v>
      </c>
    </row>
    <row r="124" spans="2:9" ht="30">
      <c r="B124" s="292" t="s">
        <v>11921</v>
      </c>
      <c r="C124" s="262"/>
      <c r="D124" s="263"/>
      <c r="E124" s="293" t="s">
        <v>12290</v>
      </c>
      <c r="F124" s="105" t="s">
        <v>1179</v>
      </c>
      <c r="G124" s="303">
        <v>1</v>
      </c>
      <c r="H124" s="107"/>
      <c r="I124" s="121">
        <f>SUM(I125:I128)</f>
        <v>248.65000000000003</v>
      </c>
    </row>
    <row r="125" spans="2:9" ht="38.25">
      <c r="B125" s="92" t="s">
        <v>1199</v>
      </c>
      <c r="C125" s="94" t="s">
        <v>6</v>
      </c>
      <c r="D125" s="108">
        <v>11367</v>
      </c>
      <c r="E125" s="109" t="str">
        <f>IF($D125&lt;&gt;"",VLOOKUP($D125,'SINAPI FEVEREIRO DES. 2019'!$1:$1048576,2,FALSE),"")</f>
        <v>PORTA DE MADEIRA, FOLHA LEVE (NBR 15930), E = *35* MM, NUCLEO COLMEIA, CAPA LISA EM HDF, ACABAMENTO MELAMINICO EM PADRAO MADEIRA</v>
      </c>
      <c r="F125" s="110" t="str">
        <f>IF($D125&lt;&gt;"",VLOOKUP($D125,'SINAPI FEVEREIRO DES. 2019'!$1:$1048576,3,FALSE),"")</f>
        <v xml:space="preserve">M2    </v>
      </c>
      <c r="G125" s="111">
        <f>1.65*0.9</f>
        <v>1.4849999999999999</v>
      </c>
      <c r="H125" s="119">
        <f>IF($D125&lt;&gt;"",VLOOKUP($D125,'SINAPI FEVEREIRO DES. 2019'!$1:$1048576,4,FALSE),"")</f>
        <v>105.59</v>
      </c>
      <c r="I125" s="112">
        <f t="shared" ref="I125:I128" si="19">TRUNC(H125*G125,2)</f>
        <v>156.80000000000001</v>
      </c>
    </row>
    <row r="126" spans="2:9" ht="38.25">
      <c r="B126" s="92" t="s">
        <v>1199</v>
      </c>
      <c r="C126" s="94" t="s">
        <v>6</v>
      </c>
      <c r="D126" s="108">
        <v>90827</v>
      </c>
      <c r="E126" s="109" t="str">
        <f>IF($D126&lt;&gt;"",VLOOKUP($D126,'SINAPI FEVEREIRO DES. 2019'!$1:$1048576,2,FALSE),"")</f>
        <v>ALIZAR / GUARNIÇÃO DE 5X1,5CM PARA PORTA DE 70X210CM FIXADO COM PREGOS, PADRÃO MÉDIO - FORNECIMENTO E INSTALAÇÃO. AF_08/2015</v>
      </c>
      <c r="F126" s="110" t="str">
        <f>IF($D126&lt;&gt;"",VLOOKUP($D126,'SINAPI FEVEREIRO DES. 2019'!$1:$1048576,3,FALSE),"")</f>
        <v>UN</v>
      </c>
      <c r="G126" s="111">
        <v>1</v>
      </c>
      <c r="H126" s="119">
        <f>IF($D126&lt;&gt;"",VLOOKUP($D126,'SINAPI FEVEREIRO DES. 2019'!$1:$1048576,4,FALSE),"")</f>
        <v>25.49</v>
      </c>
      <c r="I126" s="112">
        <f t="shared" si="19"/>
        <v>25.49</v>
      </c>
    </row>
    <row r="127" spans="2:9">
      <c r="B127" s="92" t="s">
        <v>1198</v>
      </c>
      <c r="C127" s="94" t="s">
        <v>6</v>
      </c>
      <c r="D127" s="108">
        <v>88309</v>
      </c>
      <c r="E127" s="109" t="str">
        <f>IF($D127&lt;&gt;"",VLOOKUP($D127,'SINAPI FEVEREIRO DES. 2019'!$1:$1048576,2,FALSE),"")</f>
        <v>PEDREIRO COM ENCARGOS COMPLEMENTARES</v>
      </c>
      <c r="F127" s="110" t="str">
        <f>IF($D127&lt;&gt;"",VLOOKUP($D127,'SINAPI FEVEREIRO DES. 2019'!$1:$1048576,3,FALSE),"")</f>
        <v>H</v>
      </c>
      <c r="G127" s="111">
        <v>2</v>
      </c>
      <c r="H127" s="119">
        <f>IF($D127&lt;&gt;"",VLOOKUP($D127,'SINAPI FEVEREIRO DES. 2019'!$1:$1048576,4,FALSE),"")</f>
        <v>18.28</v>
      </c>
      <c r="I127" s="112">
        <f t="shared" si="19"/>
        <v>36.56</v>
      </c>
    </row>
    <row r="128" spans="2:9">
      <c r="B128" s="92" t="s">
        <v>1198</v>
      </c>
      <c r="C128" s="94" t="s">
        <v>6</v>
      </c>
      <c r="D128" s="108">
        <v>88316</v>
      </c>
      <c r="E128" s="109" t="str">
        <f>IF($D128&lt;&gt;"",VLOOKUP($D128,'SINAPI FEVEREIRO DES. 2019'!$1:$1048576,2,FALSE),"")</f>
        <v>SERVENTE COM ENCARGOS COMPLEMENTARES</v>
      </c>
      <c r="F128" s="110" t="str">
        <f>IF($D128&lt;&gt;"",VLOOKUP($D128,'SINAPI FEVEREIRO DES. 2019'!$1:$1048576,3,FALSE),"")</f>
        <v>H</v>
      </c>
      <c r="G128" s="111">
        <v>2</v>
      </c>
      <c r="H128" s="119">
        <f>IF($D128&lt;&gt;"",VLOOKUP($D128,'SINAPI FEVEREIRO DES. 2019'!$1:$1048576,4,FALSE),"")</f>
        <v>14.9</v>
      </c>
      <c r="I128" s="112">
        <f t="shared" si="19"/>
        <v>29.8</v>
      </c>
    </row>
    <row r="130" spans="2:9" ht="60">
      <c r="B130" s="292" t="s">
        <v>12318</v>
      </c>
      <c r="C130" s="262"/>
      <c r="D130" s="263"/>
      <c r="E130" s="293" t="s">
        <v>12323</v>
      </c>
      <c r="F130" s="105" t="s">
        <v>1179</v>
      </c>
      <c r="G130" s="303">
        <v>1</v>
      </c>
      <c r="H130" s="107"/>
      <c r="I130" s="121">
        <f>SUM(I131:I134)</f>
        <v>831.2</v>
      </c>
    </row>
    <row r="131" spans="2:9" ht="25.5">
      <c r="B131" s="92" t="s">
        <v>1198</v>
      </c>
      <c r="C131" s="94" t="s">
        <v>6</v>
      </c>
      <c r="D131" s="108">
        <v>94582</v>
      </c>
      <c r="E131" s="109" t="str">
        <f>IF($D131&lt;&gt;"",VLOOKUP($D131,'SINAPI FEVEREIRO DES. 2019'!$1:$1048576,2,FALSE),"")</f>
        <v>JANELA DE ALUMÍNIO DE CORRER, 2 FOLHAS, FIXAÇÃO COM ARGAMASSA, COM VIDROS, PADRONIZADA. AF_07/2016</v>
      </c>
      <c r="F131" s="110" t="str">
        <f>IF($D131&lt;&gt;"",VLOOKUP($D131,'SINAPI FEVEREIRO DES. 2019'!$1:$1048576,3,FALSE),"")</f>
        <v>M2</v>
      </c>
      <c r="G131" s="111">
        <f>1.5*1.1</f>
        <v>1.6500000000000001</v>
      </c>
      <c r="H131" s="119">
        <f>IF($D131&lt;&gt;"",VLOOKUP($D131,'SINAPI FEVEREIRO DES. 2019'!$1:$1048576,4,FALSE),"")</f>
        <v>430.35</v>
      </c>
      <c r="I131" s="112">
        <f t="shared" ref="I131:I134" si="20">TRUNC(H131*G131,2)</f>
        <v>710.07</v>
      </c>
    </row>
    <row r="132" spans="2:9" ht="25.5">
      <c r="B132" s="92" t="s">
        <v>1199</v>
      </c>
      <c r="C132" s="94" t="s">
        <v>6</v>
      </c>
      <c r="D132" s="108">
        <v>41975</v>
      </c>
      <c r="E132" s="109" t="str">
        <f>IF($D132&lt;&gt;"",VLOOKUP($D132,'SINAPI FEVEREIRO DES. 2019'!$1:$1048576,2,FALSE),"")</f>
        <v>PEITORIL PRE-MOLDADO EM GRANILITE, MARMORITE OU GRANITINA, L = *15* CM</v>
      </c>
      <c r="F132" s="110" t="str">
        <f>IF($D132&lt;&gt;"",VLOOKUP($D132,'SINAPI FEVEREIRO DES. 2019'!$1:$1048576,3,FALSE),"")</f>
        <v xml:space="preserve">M2    </v>
      </c>
      <c r="G132" s="111">
        <f>1.5*0.6</f>
        <v>0.89999999999999991</v>
      </c>
      <c r="H132" s="119">
        <f>IF($D132&lt;&gt;"",VLOOKUP($D132,'SINAPI FEVEREIRO DES. 2019'!$1:$1048576,4,FALSE),"")</f>
        <v>60.86</v>
      </c>
      <c r="I132" s="112">
        <f t="shared" si="20"/>
        <v>54.77</v>
      </c>
    </row>
    <row r="133" spans="2:9">
      <c r="B133" s="92" t="s">
        <v>1198</v>
      </c>
      <c r="C133" s="94" t="s">
        <v>6</v>
      </c>
      <c r="D133" s="108">
        <v>88309</v>
      </c>
      <c r="E133" s="109" t="str">
        <f>IF($D133&lt;&gt;"",VLOOKUP($D133,'SINAPI FEVEREIRO DES. 2019'!$1:$1048576,2,FALSE),"")</f>
        <v>PEDREIRO COM ENCARGOS COMPLEMENTARES</v>
      </c>
      <c r="F133" s="110" t="str">
        <f>IF($D133&lt;&gt;"",VLOOKUP($D133,'SINAPI FEVEREIRO DES. 2019'!$1:$1048576,3,FALSE),"")</f>
        <v>H</v>
      </c>
      <c r="G133" s="111">
        <v>2</v>
      </c>
      <c r="H133" s="119">
        <f>IF($D133&lt;&gt;"",VLOOKUP($D133,'SINAPI FEVEREIRO DES. 2019'!$1:$1048576,4,FALSE),"")</f>
        <v>18.28</v>
      </c>
      <c r="I133" s="112">
        <f t="shared" si="20"/>
        <v>36.56</v>
      </c>
    </row>
    <row r="134" spans="2:9">
      <c r="B134" s="92" t="s">
        <v>1198</v>
      </c>
      <c r="C134" s="94" t="s">
        <v>6</v>
      </c>
      <c r="D134" s="108">
        <v>88316</v>
      </c>
      <c r="E134" s="109" t="str">
        <f>IF($D134&lt;&gt;"",VLOOKUP($D134,'SINAPI FEVEREIRO DES. 2019'!$1:$1048576,2,FALSE),"")</f>
        <v>SERVENTE COM ENCARGOS COMPLEMENTARES</v>
      </c>
      <c r="F134" s="110" t="str">
        <f>IF($D134&lt;&gt;"",VLOOKUP($D134,'SINAPI FEVEREIRO DES. 2019'!$1:$1048576,3,FALSE),"")</f>
        <v>H</v>
      </c>
      <c r="G134" s="111">
        <v>2</v>
      </c>
      <c r="H134" s="119">
        <f>IF($D134&lt;&gt;"",VLOOKUP($D134,'SINAPI FEVEREIRO DES. 2019'!$1:$1048576,4,FALSE),"")</f>
        <v>14.9</v>
      </c>
      <c r="I134" s="112">
        <f t="shared" si="20"/>
        <v>29.8</v>
      </c>
    </row>
    <row r="136" spans="2:9">
      <c r="B136" s="191" t="s">
        <v>11833</v>
      </c>
    </row>
    <row r="138" spans="2:9" ht="30">
      <c r="B138" s="235" t="s">
        <v>11838</v>
      </c>
      <c r="C138" s="236"/>
      <c r="D138" s="237"/>
      <c r="E138" s="238" t="s">
        <v>6445</v>
      </c>
      <c r="F138" s="239" t="s">
        <v>42</v>
      </c>
      <c r="G138" s="240">
        <v>1</v>
      </c>
      <c r="H138" s="241"/>
      <c r="I138" s="242">
        <f>SUM(I139:I141)</f>
        <v>8.17</v>
      </c>
    </row>
    <row r="139" spans="2:9">
      <c r="B139" s="92" t="s">
        <v>1196</v>
      </c>
      <c r="C139" s="94" t="s">
        <v>6</v>
      </c>
      <c r="D139" s="156">
        <v>3768</v>
      </c>
      <c r="E139" s="109" t="str">
        <f>IF($D139&lt;&gt;"",VLOOKUP($D139,'SINAPI FEVEREIRO DES. 2019'!$1:$1048576,2,FALSE),"")</f>
        <v>LIXA EM FOLHA PARA FERRO, NUMERO 150</v>
      </c>
      <c r="F139" s="110" t="str">
        <f>IF($D139&lt;&gt;"",VLOOKUP($D139,'SINAPI FEVEREIRO DES. 2019'!$1:$1048576,3,FALSE),"")</f>
        <v xml:space="preserve">UN    </v>
      </c>
      <c r="G139" s="243">
        <v>1</v>
      </c>
      <c r="H139" s="119">
        <f>IF($D139&lt;&gt;"",VLOOKUP($D139,'SINAPI FEVEREIRO DES. 2019'!$1:$1048576,4,FALSE),"")</f>
        <v>2.2000000000000002</v>
      </c>
      <c r="I139" s="112">
        <f t="shared" ref="I139:I141" si="21">TRUNC(H139*G139,2)</f>
        <v>2.2000000000000002</v>
      </c>
    </row>
    <row r="140" spans="2:9">
      <c r="B140" s="92" t="s">
        <v>1198</v>
      </c>
      <c r="C140" s="94" t="s">
        <v>6</v>
      </c>
      <c r="D140" s="244">
        <v>88309</v>
      </c>
      <c r="E140" s="109" t="str">
        <f>IF($D140&lt;&gt;"",VLOOKUP($D140,'SINAPI FEVEREIRO DES. 2019'!$1:$1048576,2,FALSE),"")</f>
        <v>PEDREIRO COM ENCARGOS COMPLEMENTARES</v>
      </c>
      <c r="F140" s="110" t="str">
        <f>IF($D140&lt;&gt;"",VLOOKUP($D140,'SINAPI FEVEREIRO DES. 2019'!$1:$1048576,3,FALSE),"")</f>
        <v>H</v>
      </c>
      <c r="G140" s="245">
        <v>0.18</v>
      </c>
      <c r="H140" s="119">
        <f>IF($D140&lt;&gt;"",VLOOKUP($D140,'SINAPI FEVEREIRO DES. 2019'!$1:$1048576,4,FALSE),"")</f>
        <v>18.28</v>
      </c>
      <c r="I140" s="112">
        <f t="shared" si="21"/>
        <v>3.29</v>
      </c>
    </row>
    <row r="141" spans="2:9">
      <c r="B141" s="92" t="s">
        <v>1198</v>
      </c>
      <c r="C141" s="94" t="s">
        <v>6</v>
      </c>
      <c r="D141" s="156">
        <v>88316</v>
      </c>
      <c r="E141" s="109" t="str">
        <f>IF($D141&lt;&gt;"",VLOOKUP($D141,'SINAPI FEVEREIRO DES. 2019'!$1:$1048576,2,FALSE),"")</f>
        <v>SERVENTE COM ENCARGOS COMPLEMENTARES</v>
      </c>
      <c r="F141" s="110" t="str">
        <f>IF($D141&lt;&gt;"",VLOOKUP($D141,'SINAPI FEVEREIRO DES. 2019'!$1:$1048576,3,FALSE),"")</f>
        <v>H</v>
      </c>
      <c r="G141" s="245">
        <v>0.18</v>
      </c>
      <c r="H141" s="119">
        <f>IF($D141&lt;&gt;"",VLOOKUP($D141,'SINAPI FEVEREIRO DES. 2019'!$1:$1048576,4,FALSE),"")</f>
        <v>14.9</v>
      </c>
      <c r="I141" s="112">
        <f t="shared" si="21"/>
        <v>2.68</v>
      </c>
    </row>
    <row r="143" spans="2:9" ht="15">
      <c r="B143" s="235" t="s">
        <v>6444</v>
      </c>
      <c r="C143" s="236"/>
      <c r="D143" s="237"/>
      <c r="E143" s="238" t="s">
        <v>11825</v>
      </c>
      <c r="F143" s="239" t="s">
        <v>42</v>
      </c>
      <c r="G143" s="240">
        <v>1</v>
      </c>
      <c r="H143" s="241"/>
      <c r="I143" s="242">
        <f>SUM(I144:I146)</f>
        <v>11.309999999999999</v>
      </c>
    </row>
    <row r="144" spans="2:9">
      <c r="B144" s="92" t="s">
        <v>1196</v>
      </c>
      <c r="C144" s="94" t="s">
        <v>6</v>
      </c>
      <c r="D144" s="156">
        <v>7292</v>
      </c>
      <c r="E144" s="109" t="str">
        <f>IF($D144&lt;&gt;"",VLOOKUP($D144,'SINAPI FEVEREIRO DES. 2019'!$1:$1048576,2,FALSE),"")</f>
        <v>TINTA ESMALTE SINTETICO PREMIUM BRILHANTE</v>
      </c>
      <c r="F144" s="110" t="str">
        <f>IF($D144&lt;&gt;"",VLOOKUP($D144,'SINAPI FEVEREIRO DES. 2019'!$1:$1048576,3,FALSE),"")</f>
        <v xml:space="preserve">L     </v>
      </c>
      <c r="G144" s="243">
        <v>0.33</v>
      </c>
      <c r="H144" s="119">
        <f>IF($D144&lt;&gt;"",VLOOKUP($D144,'SINAPI FEVEREIRO DES. 2019'!$1:$1048576,4,FALSE),"")</f>
        <v>20.84</v>
      </c>
      <c r="I144" s="112">
        <f t="shared" ref="I144:I146" si="22">TRUNC(H144*G144,2)</f>
        <v>6.87</v>
      </c>
    </row>
    <row r="145" spans="2:9">
      <c r="B145" s="92" t="s">
        <v>1198</v>
      </c>
      <c r="C145" s="94" t="s">
        <v>6</v>
      </c>
      <c r="D145" s="244">
        <v>88310</v>
      </c>
      <c r="E145" s="109" t="str">
        <f>IF($D145&lt;&gt;"",VLOOKUP($D145,'SINAPI FEVEREIRO DES. 2019'!$1:$1048576,2,FALSE),"")</f>
        <v>PINTOR COM ENCARGOS COMPLEMENTARES</v>
      </c>
      <c r="F145" s="110" t="str">
        <f>IF($D145&lt;&gt;"",VLOOKUP($D145,'SINAPI FEVEREIRO DES. 2019'!$1:$1048576,3,FALSE),"")</f>
        <v>H</v>
      </c>
      <c r="G145" s="245">
        <v>0.187</v>
      </c>
      <c r="H145" s="119">
        <f>IF($D145&lt;&gt;"",VLOOKUP($D145,'SINAPI FEVEREIRO DES. 2019'!$1:$1048576,4,FALSE),"")</f>
        <v>18.21</v>
      </c>
      <c r="I145" s="112">
        <f t="shared" si="22"/>
        <v>3.4</v>
      </c>
    </row>
    <row r="146" spans="2:9">
      <c r="B146" s="92" t="s">
        <v>1198</v>
      </c>
      <c r="C146" s="94" t="s">
        <v>6</v>
      </c>
      <c r="D146" s="156">
        <v>88316</v>
      </c>
      <c r="E146" s="109" t="str">
        <f>IF($D146&lt;&gt;"",VLOOKUP($D146,'SINAPI FEVEREIRO DES. 2019'!$1:$1048576,2,FALSE),"")</f>
        <v>SERVENTE COM ENCARGOS COMPLEMENTARES</v>
      </c>
      <c r="F146" s="110" t="str">
        <f>IF($D146&lt;&gt;"",VLOOKUP($D146,'SINAPI FEVEREIRO DES. 2019'!$1:$1048576,3,FALSE),"")</f>
        <v>H</v>
      </c>
      <c r="G146" s="245">
        <v>7.0000000000000007E-2</v>
      </c>
      <c r="H146" s="119">
        <f>IF($D146&lt;&gt;"",VLOOKUP($D146,'SINAPI FEVEREIRO DES. 2019'!$1:$1048576,4,FALSE),"")</f>
        <v>14.9</v>
      </c>
      <c r="I146" s="112">
        <f t="shared" si="22"/>
        <v>1.04</v>
      </c>
    </row>
    <row r="148" spans="2:9" ht="15">
      <c r="B148" s="235" t="s">
        <v>6453</v>
      </c>
      <c r="C148" s="236"/>
      <c r="D148" s="237"/>
      <c r="E148" s="238" t="s">
        <v>5973</v>
      </c>
      <c r="F148" s="239" t="s">
        <v>42</v>
      </c>
      <c r="G148" s="240">
        <v>1</v>
      </c>
      <c r="H148" s="241"/>
      <c r="I148" s="242">
        <f>TRUNC(SUM(I149:L151),2)</f>
        <v>52.27</v>
      </c>
    </row>
    <row r="149" spans="2:9">
      <c r="B149" s="92" t="s">
        <v>1223</v>
      </c>
      <c r="C149" s="94" t="s">
        <v>6</v>
      </c>
      <c r="D149" s="156">
        <v>88311</v>
      </c>
      <c r="E149" s="109" t="str">
        <f>IF($D149&lt;&gt;"",VLOOKUP($D149,'SINAPI FEVEREIRO DES. 2019'!$1:$1048576,2,FALSE),"")</f>
        <v>PINTOR DE LETREIROS COM ENCARGOS COMPLEMENTARES</v>
      </c>
      <c r="F149" s="110" t="str">
        <f>IF($D149&lt;&gt;"",VLOOKUP($D149,'SINAPI FEVEREIRO DES. 2019'!$1:$1048576,3,FALSE),"")</f>
        <v>H</v>
      </c>
      <c r="G149" s="243">
        <v>2</v>
      </c>
      <c r="H149" s="119">
        <f>IF($D149&lt;&gt;"",VLOOKUP($D149,'SINAPI FEVEREIRO DES. 2019'!$1:$1048576,4,FALSE),"")</f>
        <v>20.2</v>
      </c>
      <c r="I149" s="112">
        <f t="shared" ref="I149:I151" si="23">TRUNC(H149*G149,2)</f>
        <v>40.4</v>
      </c>
    </row>
    <row r="150" spans="2:9" ht="25.5">
      <c r="B150" s="92" t="s">
        <v>1223</v>
      </c>
      <c r="C150" s="94" t="s">
        <v>6</v>
      </c>
      <c r="D150" s="244">
        <v>88415</v>
      </c>
      <c r="E150" s="109" t="str">
        <f>IF($D150&lt;&gt;"",VLOOKUP($D150,'SINAPI FEVEREIRO DES. 2019'!$1:$1048576,2,FALSE),"")</f>
        <v>APLICAÇÃO MANUAL DE FUNDO SELADOR ACRÍLICO EM PAREDES EXTERNAS DE CASAS. AF_06/2014</v>
      </c>
      <c r="F150" s="110" t="str">
        <f>IF($D150&lt;&gt;"",VLOOKUP($D150,'SINAPI FEVEREIRO DES. 2019'!$1:$1048576,3,FALSE),"")</f>
        <v>M2</v>
      </c>
      <c r="G150" s="245">
        <v>1</v>
      </c>
      <c r="H150" s="119">
        <f>IF($D150&lt;&gt;"",VLOOKUP($D150,'SINAPI FEVEREIRO DES. 2019'!$1:$1048576,4,FALSE),"")</f>
        <v>1.84</v>
      </c>
      <c r="I150" s="112">
        <f t="shared" si="23"/>
        <v>1.84</v>
      </c>
    </row>
    <row r="151" spans="2:9" ht="25.5">
      <c r="B151" s="92" t="s">
        <v>1223</v>
      </c>
      <c r="C151" s="94" t="s">
        <v>6</v>
      </c>
      <c r="D151" s="156">
        <v>88489</v>
      </c>
      <c r="E151" s="109" t="str">
        <f>IF($D151&lt;&gt;"",VLOOKUP($D151,'SINAPI FEVEREIRO DES. 2019'!$1:$1048576,2,FALSE),"")</f>
        <v>APLICAÇÃO MANUAL DE PINTURA COM TINTA LÁTEX ACRÍLICA EM PAREDES, DUAS DEMÃOS. AF_06/2014</v>
      </c>
      <c r="F151" s="110" t="str">
        <f>IF($D151&lt;&gt;"",VLOOKUP($D151,'SINAPI FEVEREIRO DES. 2019'!$1:$1048576,3,FALSE),"")</f>
        <v>M2</v>
      </c>
      <c r="G151" s="245">
        <v>1</v>
      </c>
      <c r="H151" s="119">
        <f>IF($D151&lt;&gt;"",VLOOKUP($D151,'SINAPI FEVEREIRO DES. 2019'!$1:$1048576,4,FALSE),"")</f>
        <v>10.029999999999999</v>
      </c>
      <c r="I151" s="112">
        <f t="shared" si="23"/>
        <v>10.029999999999999</v>
      </c>
    </row>
    <row r="153" spans="2:9">
      <c r="B153" s="191" t="s">
        <v>11834</v>
      </c>
    </row>
    <row r="155" spans="2:9" ht="30">
      <c r="B155" s="103" t="s">
        <v>11839</v>
      </c>
      <c r="C155" s="262"/>
      <c r="D155" s="263"/>
      <c r="E155" s="293" t="s">
        <v>5659</v>
      </c>
      <c r="F155" s="105" t="s">
        <v>1179</v>
      </c>
      <c r="G155" s="303">
        <v>1</v>
      </c>
      <c r="H155" s="107"/>
      <c r="I155" s="121">
        <f>TRUNC(SUM(I156:I158),2)</f>
        <v>1297.97</v>
      </c>
    </row>
    <row r="156" spans="2:9">
      <c r="B156" s="92" t="s">
        <v>1198</v>
      </c>
      <c r="C156" s="94" t="s">
        <v>6</v>
      </c>
      <c r="D156" s="108">
        <v>88309</v>
      </c>
      <c r="E156" s="109" t="str">
        <f>IF($D156&lt;&gt;"",VLOOKUP($D156,'SINAPI FEVEREIRO DES. 2019'!$1:$1048576,2,FALSE),"")</f>
        <v>PEDREIRO COM ENCARGOS COMPLEMENTARES</v>
      </c>
      <c r="F156" s="110" t="str">
        <f>IF($D156&lt;&gt;"",VLOOKUP($D156,'SINAPI FEVEREIRO DES. 2019'!$1:$1048576,3,FALSE),"")</f>
        <v>H</v>
      </c>
      <c r="G156" s="111">
        <v>0.5</v>
      </c>
      <c r="H156" s="119">
        <f>IF($D156&lt;&gt;"",VLOOKUP($D156,'SINAPI FEVEREIRO DES. 2019'!$1:$1048576,4,FALSE),"")</f>
        <v>18.28</v>
      </c>
      <c r="I156" s="112">
        <f t="shared" ref="I156:I158" si="24">TRUNC(H156*G156,2)</f>
        <v>9.14</v>
      </c>
    </row>
    <row r="157" spans="2:9">
      <c r="B157" s="92" t="s">
        <v>1198</v>
      </c>
      <c r="C157" s="94" t="s">
        <v>6</v>
      </c>
      <c r="D157" s="108">
        <v>88316</v>
      </c>
      <c r="E157" s="109" t="str">
        <f>IF($D157&lt;&gt;"",VLOOKUP($D157,'SINAPI FEVEREIRO DES. 2019'!$1:$1048576,2,FALSE),"")</f>
        <v>SERVENTE COM ENCARGOS COMPLEMENTARES</v>
      </c>
      <c r="F157" s="110" t="str">
        <f>IF($D157&lt;&gt;"",VLOOKUP($D157,'SINAPI FEVEREIRO DES. 2019'!$1:$1048576,3,FALSE),"")</f>
        <v>H</v>
      </c>
      <c r="G157" s="111">
        <v>0.5</v>
      </c>
      <c r="H157" s="119">
        <f>IF($D157&lt;&gt;"",VLOOKUP($D157,'SINAPI FEVEREIRO DES. 2019'!$1:$1048576,4,FALSE),"")</f>
        <v>14.9</v>
      </c>
      <c r="I157" s="112">
        <f t="shared" si="24"/>
        <v>7.45</v>
      </c>
    </row>
    <row r="158" spans="2:9">
      <c r="B158" s="92" t="s">
        <v>1199</v>
      </c>
      <c r="C158" s="94" t="s">
        <v>6</v>
      </c>
      <c r="D158" s="108">
        <v>10848</v>
      </c>
      <c r="E158" s="109" t="str">
        <f>IF($D158&lt;&gt;"",VLOOKUP($D158,'SINAPI FEVEREIRO DES. 2019'!$1:$1048576,2,FALSE),"")</f>
        <v>PLACA DE INAUGURACAO METALICA, *40* CM X *60* CM</v>
      </c>
      <c r="F158" s="110" t="str">
        <f>IF($D158&lt;&gt;"",VLOOKUP($D158,'SINAPI FEVEREIRO DES. 2019'!$1:$1048576,3,FALSE),"")</f>
        <v xml:space="preserve">UN    </v>
      </c>
      <c r="G158" s="111">
        <v>1</v>
      </c>
      <c r="H158" s="119">
        <f>IF($D158&lt;&gt;"",VLOOKUP($D158,'SINAPI FEVEREIRO DES. 2019'!$1:$1048576,4,FALSE),"")</f>
        <v>1281.3800000000001</v>
      </c>
      <c r="I158" s="112">
        <f t="shared" si="24"/>
        <v>1281.3800000000001</v>
      </c>
    </row>
    <row r="159" spans="2:9">
      <c r="E159" s="304"/>
      <c r="F159" s="155"/>
      <c r="G159" s="291"/>
    </row>
    <row r="160" spans="2:9" ht="15">
      <c r="B160" s="103" t="s">
        <v>12284</v>
      </c>
      <c r="C160" s="262"/>
      <c r="D160" s="263"/>
      <c r="E160" s="293" t="s">
        <v>12280</v>
      </c>
      <c r="F160" s="105" t="s">
        <v>1299</v>
      </c>
      <c r="G160" s="303">
        <v>1</v>
      </c>
      <c r="H160" s="107"/>
      <c r="I160" s="121">
        <f>TRUNC(SUM(I161:I162),2)</f>
        <v>383.9</v>
      </c>
    </row>
    <row r="161" spans="2:9" ht="25.5">
      <c r="B161" s="92"/>
      <c r="C161" s="94"/>
      <c r="D161" s="108" t="s">
        <v>1197</v>
      </c>
      <c r="E161" s="109" t="s">
        <v>12281</v>
      </c>
      <c r="F161" s="110" t="s">
        <v>1299</v>
      </c>
      <c r="G161" s="111">
        <v>1</v>
      </c>
      <c r="H161" s="119">
        <v>369</v>
      </c>
      <c r="I161" s="112">
        <f t="shared" ref="I161:I162" si="25">TRUNC(H161*G161,2)</f>
        <v>369</v>
      </c>
    </row>
    <row r="162" spans="2:9">
      <c r="B162" s="92" t="s">
        <v>1198</v>
      </c>
      <c r="C162" s="94" t="s">
        <v>6</v>
      </c>
      <c r="D162" s="108">
        <v>88316</v>
      </c>
      <c r="E162" s="109" t="str">
        <f>IF($D162&lt;&gt;"",VLOOKUP($D162,'SINAPI FEVEREIRO DES. 2019'!$1:$1048576,2,FALSE),"")</f>
        <v>SERVENTE COM ENCARGOS COMPLEMENTARES</v>
      </c>
      <c r="F162" s="110" t="str">
        <f>IF($D162&lt;&gt;"",VLOOKUP($D162,'SINAPI FEVEREIRO DES. 2019'!$1:$1048576,3,FALSE),"")</f>
        <v>H</v>
      </c>
      <c r="G162" s="111">
        <v>1</v>
      </c>
      <c r="H162" s="119">
        <f>IF($D162&lt;&gt;"",VLOOKUP($D162,'SINAPI FEVEREIRO DES. 2019'!$1:$1048576,4,FALSE),"")</f>
        <v>14.9</v>
      </c>
      <c r="I162" s="112">
        <f t="shared" si="25"/>
        <v>14.9</v>
      </c>
    </row>
    <row r="164" spans="2:9" ht="15">
      <c r="B164" s="103" t="s">
        <v>12285</v>
      </c>
      <c r="C164" s="262"/>
      <c r="D164" s="263"/>
      <c r="E164" s="293" t="s">
        <v>12282</v>
      </c>
      <c r="F164" s="105" t="s">
        <v>42</v>
      </c>
      <c r="G164" s="303">
        <v>1</v>
      </c>
      <c r="H164" s="107"/>
      <c r="I164" s="121">
        <f>TRUNC(SUM(I165:I166),2)</f>
        <v>36.72</v>
      </c>
    </row>
    <row r="165" spans="2:9">
      <c r="B165" s="92"/>
      <c r="C165" s="94"/>
      <c r="D165" s="108" t="s">
        <v>1197</v>
      </c>
      <c r="E165" s="416" t="s">
        <v>12283</v>
      </c>
      <c r="F165" s="110" t="s">
        <v>42</v>
      </c>
      <c r="G165" s="111">
        <v>1</v>
      </c>
      <c r="H165" s="119">
        <v>33</v>
      </c>
      <c r="I165" s="112">
        <f t="shared" ref="I165:I166" si="26">TRUNC(H165*G165,2)</f>
        <v>33</v>
      </c>
    </row>
    <row r="166" spans="2:9">
      <c r="B166" s="92" t="s">
        <v>1198</v>
      </c>
      <c r="C166" s="94" t="s">
        <v>6</v>
      </c>
      <c r="D166" s="108">
        <v>88316</v>
      </c>
      <c r="E166" s="109" t="str">
        <f>IF($D166&lt;&gt;"",VLOOKUP($D166,'SINAPI FEVEREIRO DES. 2019'!$1:$1048576,2,FALSE),"")</f>
        <v>SERVENTE COM ENCARGOS COMPLEMENTARES</v>
      </c>
      <c r="F166" s="110" t="str">
        <f>IF($D166&lt;&gt;"",VLOOKUP($D166,'SINAPI FEVEREIRO DES. 2019'!$1:$1048576,3,FALSE),"")</f>
        <v>H</v>
      </c>
      <c r="G166" s="111">
        <v>0.25</v>
      </c>
      <c r="H166" s="119">
        <f>IF($D166&lt;&gt;"",VLOOKUP($D166,'SINAPI FEVEREIRO DES. 2019'!$1:$1048576,4,FALSE),"")</f>
        <v>14.9</v>
      </c>
      <c r="I166" s="112">
        <f t="shared" si="26"/>
        <v>3.72</v>
      </c>
    </row>
    <row r="168" spans="2:9">
      <c r="B168" s="191" t="s">
        <v>12416</v>
      </c>
    </row>
    <row r="170" spans="2:9" ht="25.5">
      <c r="B170" s="103" t="s">
        <v>12387</v>
      </c>
      <c r="C170" s="262"/>
      <c r="D170" s="263"/>
      <c r="E170" s="104" t="s">
        <v>12388</v>
      </c>
      <c r="F170" s="105" t="s">
        <v>1179</v>
      </c>
      <c r="G170" s="303">
        <v>1</v>
      </c>
      <c r="H170" s="430"/>
      <c r="I170" s="431">
        <f>SUM(I172:I217)</f>
        <v>6997.0072750000008</v>
      </c>
    </row>
    <row r="171" spans="2:9" ht="15">
      <c r="B171" s="92"/>
      <c r="C171" s="94"/>
      <c r="D171" s="432"/>
      <c r="E171" s="433" t="s">
        <v>12389</v>
      </c>
      <c r="F171" s="110"/>
      <c r="G171" s="434"/>
      <c r="H171" s="435"/>
      <c r="I171" s="436"/>
    </row>
    <row r="172" spans="2:9" ht="25.5">
      <c r="B172" s="92" t="s">
        <v>1198</v>
      </c>
      <c r="C172" s="94" t="s">
        <v>6</v>
      </c>
      <c r="D172" s="108">
        <v>97086</v>
      </c>
      <c r="E172" s="109" t="str">
        <f>IF($D172&lt;&gt;"",VLOOKUP($D172,'SINAPI FEVEREIRO DES. 2019'!$1:$1048576,2,FALSE),"")</f>
        <v>FABRICAÇÃO, MONTAGEM E DESMONTAGEM DE FORMA PARA RADIER, EM MADEIRA SERRADA, 4 UTILIZAÇÕES. AF_09/2017</v>
      </c>
      <c r="F172" s="110" t="str">
        <f>IF($D172&lt;&gt;"",VLOOKUP($D172,'SINAPI FEVEREIRO DES. 2019'!$1:$1048576,3,FALSE),"")</f>
        <v>M2</v>
      </c>
      <c r="G172" s="437">
        <f>(1.8+1.05)*2*0.1</f>
        <v>0.57000000000000006</v>
      </c>
      <c r="H172" s="119">
        <f>IF($D172&lt;&gt;"",VLOOKUP($D172,'SINAPI FEVEREIRO DES. 2019'!$1:$1048576,4,FALSE),"")</f>
        <v>75.489999999999995</v>
      </c>
      <c r="I172" s="436">
        <f>G172*H172</f>
        <v>43.029299999999999</v>
      </c>
    </row>
    <row r="173" spans="2:9" ht="25.5">
      <c r="B173" s="92" t="s">
        <v>1198</v>
      </c>
      <c r="C173" s="94" t="s">
        <v>6</v>
      </c>
      <c r="D173" s="108">
        <v>92793</v>
      </c>
      <c r="E173" s="109" t="str">
        <f>IF($D173&lt;&gt;"",VLOOKUP($D173,'SINAPI FEVEREIRO DES. 2019'!$1:$1048576,2,FALSE),"")</f>
        <v>CORTE E DOBRA DE AÇO CA-50, DIÂMETRO DE 8,0 MM, UTILIZADO EM ESTRUTURAS DIVERSAS, EXCETO LAJES. AF_12/2015</v>
      </c>
      <c r="F173" s="110" t="str">
        <f>IF($D173&lt;&gt;"",VLOOKUP($D173,'SINAPI FEVEREIRO DES. 2019'!$1:$1048576,3,FALSE),"")</f>
        <v>KG</v>
      </c>
      <c r="G173" s="437">
        <f>((9*1.05)+(6*1.8))*0.39</f>
        <v>7.8975</v>
      </c>
      <c r="H173" s="119">
        <f>IF($D173&lt;&gt;"",VLOOKUP($D173,'SINAPI FEVEREIRO DES. 2019'!$1:$1048576,4,FALSE),"")</f>
        <v>6.95</v>
      </c>
      <c r="I173" s="436">
        <f t="shared" ref="I173:I176" si="27">G173*H173</f>
        <v>54.887625</v>
      </c>
    </row>
    <row r="174" spans="2:9" ht="25.5">
      <c r="B174" s="92" t="s">
        <v>1198</v>
      </c>
      <c r="C174" s="94" t="s">
        <v>6</v>
      </c>
      <c r="D174" s="108">
        <v>94965</v>
      </c>
      <c r="E174" s="109" t="str">
        <f>IF($D174&lt;&gt;"",VLOOKUP($D174,'SINAPI FEVEREIRO DES. 2019'!$1:$1048576,2,FALSE),"")</f>
        <v>CONCRETO FCK = 25MPA, TRAÇO 1:2,3:2,7 (CIMENTO/ AREIA MÉDIA/ BRITA 1)  - PREPARO MECÂNICO COM BETONEIRA 400 L. AF_07/2016</v>
      </c>
      <c r="F174" s="110" t="str">
        <f>IF($D174&lt;&gt;"",VLOOKUP($D174,'SINAPI FEVEREIRO DES. 2019'!$1:$1048576,3,FALSE),"")</f>
        <v>M3</v>
      </c>
      <c r="G174" s="437">
        <f>G176*0.1</f>
        <v>0.18900000000000003</v>
      </c>
      <c r="H174" s="119">
        <f>IF($D174&lt;&gt;"",VLOOKUP($D174,'SINAPI FEVEREIRO DES. 2019'!$1:$1048576,4,FALSE),"")</f>
        <v>326.81</v>
      </c>
      <c r="I174" s="436">
        <f t="shared" si="27"/>
        <v>61.76709000000001</v>
      </c>
    </row>
    <row r="175" spans="2:9">
      <c r="B175" s="92" t="s">
        <v>1198</v>
      </c>
      <c r="C175" s="94" t="s">
        <v>6</v>
      </c>
      <c r="D175" s="108" t="s">
        <v>5567</v>
      </c>
      <c r="E175" s="109" t="str">
        <f>IF($D175&lt;&gt;"",VLOOKUP($D175,'SINAPI FEVEREIRO DES. 2019'!$1:$1048576,2,FALSE),"")</f>
        <v>LANCAMENTO/APLICACAO MANUAL DE CONCRETO EM FUNDACOES</v>
      </c>
      <c r="F175" s="110" t="str">
        <f>IF($D175&lt;&gt;"",VLOOKUP($D175,'SINAPI FEVEREIRO DES. 2019'!$1:$1048576,3,FALSE),"")</f>
        <v>M3</v>
      </c>
      <c r="G175" s="437">
        <f>G174</f>
        <v>0.18900000000000003</v>
      </c>
      <c r="H175" s="119">
        <f>IF($D175&lt;&gt;"",VLOOKUP($D175,'SINAPI FEVEREIRO DES. 2019'!$1:$1048576,4,FALSE),"")</f>
        <v>97.57</v>
      </c>
      <c r="I175" s="436">
        <f t="shared" si="27"/>
        <v>18.440730000000002</v>
      </c>
    </row>
    <row r="176" spans="2:9">
      <c r="B176" s="92" t="s">
        <v>1198</v>
      </c>
      <c r="C176" s="94" t="s">
        <v>6</v>
      </c>
      <c r="D176" s="108">
        <v>40780</v>
      </c>
      <c r="E176" s="109" t="str">
        <f>IF($D176&lt;&gt;"",VLOOKUP($D176,'SINAPI FEVEREIRO DES. 2019'!$1:$1048576,2,FALSE),"")</f>
        <v>REGULARIZAÇÃO DE SUPERFICIE DE CONCRETO APARENTE</v>
      </c>
      <c r="F176" s="110" t="str">
        <f>IF($D176&lt;&gt;"",VLOOKUP($D176,'SINAPI FEVEREIRO DES. 2019'!$1:$1048576,3,FALSE),"")</f>
        <v>M2</v>
      </c>
      <c r="G176" s="437">
        <f>1.8*1.05</f>
        <v>1.8900000000000001</v>
      </c>
      <c r="H176" s="119">
        <f>IF($D176&lt;&gt;"",VLOOKUP($D176,'SINAPI FEVEREIRO DES. 2019'!$1:$1048576,4,FALSE),"")</f>
        <v>8.76</v>
      </c>
      <c r="I176" s="436">
        <f t="shared" si="27"/>
        <v>16.5564</v>
      </c>
    </row>
    <row r="177" spans="2:9" ht="15">
      <c r="B177" s="92"/>
      <c r="C177" s="94"/>
      <c r="D177" s="432"/>
      <c r="E177" s="433" t="s">
        <v>12390</v>
      </c>
      <c r="F177" s="110"/>
      <c r="G177" s="437"/>
      <c r="H177" s="435"/>
      <c r="I177" s="436"/>
    </row>
    <row r="178" spans="2:9" ht="51">
      <c r="B178" s="92" t="s">
        <v>1198</v>
      </c>
      <c r="C178" s="94" t="s">
        <v>6</v>
      </c>
      <c r="D178" s="438">
        <v>87500</v>
      </c>
      <c r="E178" s="109" t="str">
        <f>IF($D178&lt;&gt;"",VLOOKUP($D178,'SINAPI FEVEREIRO DES. 2019'!$1:$1048576,2,FALSE),"")</f>
        <v>ALVENARIA DE VEDAÇÃO DE BLOCOS CERÂMICOS FURADOS NA HORIZONTAL DE 9X14X19CM (ESPESSURA 9CM) DE PAREDES COM ÁREA LÍQUIDA MENOR QUE 6M² SEM VÃOS E ARGAMASSA DE ASSENTAMENTO COM PREPARO MANUAL. AF_06/2014</v>
      </c>
      <c r="F178" s="110" t="str">
        <f>IF($D178&lt;&gt;"",VLOOKUP($D178,'SINAPI FEVEREIRO DES. 2019'!$1:$1048576,3,FALSE),"")</f>
        <v>M2</v>
      </c>
      <c r="G178" s="437">
        <f>((0.85*2)+1.7)*2</f>
        <v>6.8</v>
      </c>
      <c r="H178" s="119">
        <f>IF($D178&lt;&gt;"",VLOOKUP($D178,'SINAPI FEVEREIRO DES. 2019'!$1:$1048576,4,FALSE),"")</f>
        <v>71.66</v>
      </c>
      <c r="I178" s="436">
        <f t="shared" ref="I178:I217" si="28">G178*H178</f>
        <v>487.28799999999995</v>
      </c>
    </row>
    <row r="179" spans="2:9" ht="51">
      <c r="B179" s="92" t="s">
        <v>1198</v>
      </c>
      <c r="C179" s="94" t="s">
        <v>6</v>
      </c>
      <c r="D179" s="108">
        <v>87905</v>
      </c>
      <c r="E179" s="109" t="str">
        <f>IF($D179&lt;&gt;"",VLOOKUP($D179,'SINAPI FEVEREIRO DES. 2019'!$1:$1048576,2,FALSE),"")</f>
        <v>CHAPISCO APLICADO EM ALVENARIA (COM PRESENÇA DE VÃOS) E ESTRUTURAS DE CONCRETO DE FACHADA, COM COLHER DE PEDREIRO.  ARGAMASSA TRAÇO 1:3 COM PREPARO EM BETONEIRA 400L. AF_06/2014</v>
      </c>
      <c r="F179" s="110" t="str">
        <f>IF($D179&lt;&gt;"",VLOOKUP($D179,'SINAPI FEVEREIRO DES. 2019'!$1:$1048576,3,FALSE),"")</f>
        <v>M2</v>
      </c>
      <c r="G179" s="437">
        <f>G178*2</f>
        <v>13.6</v>
      </c>
      <c r="H179" s="119">
        <f>IF($D179&lt;&gt;"",VLOOKUP($D179,'SINAPI FEVEREIRO DES. 2019'!$1:$1048576,4,FALSE),"")</f>
        <v>6.1</v>
      </c>
      <c r="I179" s="436">
        <f t="shared" si="28"/>
        <v>82.96</v>
      </c>
    </row>
    <row r="180" spans="2:9" ht="51">
      <c r="B180" s="92" t="s">
        <v>1198</v>
      </c>
      <c r="C180" s="94" t="s">
        <v>6</v>
      </c>
      <c r="D180" s="108">
        <v>87529</v>
      </c>
      <c r="E180" s="109" t="str">
        <f>IF($D180&lt;&gt;"",VLOOKUP($D180,'SINAPI FEVEREIRO DES. 2019'!$1:$1048576,2,FALSE),"")</f>
        <v>MASSA ÚNICA, PARA RECEBIMENTO DE PINTURA, EM ARGAMASSA TRAÇO 1:2:8, PREPARO MECÂNICO COM BETONEIRA 400L, APLICADA MANUALMENTE EM FACES INTERNAS DE PAREDES, ESPESSURA DE 20MM, COM EXECUÇÃO DE TALISCAS. AF_06/2014</v>
      </c>
      <c r="F180" s="110" t="str">
        <f>IF($D180&lt;&gt;"",VLOOKUP($D180,'SINAPI FEVEREIRO DES. 2019'!$1:$1048576,3,FALSE),"")</f>
        <v>M2</v>
      </c>
      <c r="G180" s="437">
        <f>G179</f>
        <v>13.6</v>
      </c>
      <c r="H180" s="119">
        <f>IF($D180&lt;&gt;"",VLOOKUP($D180,'SINAPI FEVEREIRO DES. 2019'!$1:$1048576,4,FALSE),"")</f>
        <v>24.55</v>
      </c>
      <c r="I180" s="436">
        <f t="shared" si="28"/>
        <v>333.88</v>
      </c>
    </row>
    <row r="181" spans="2:9" ht="25.5">
      <c r="B181" s="92" t="s">
        <v>1198</v>
      </c>
      <c r="C181" s="94" t="s">
        <v>6</v>
      </c>
      <c r="D181" s="108">
        <v>88415</v>
      </c>
      <c r="E181" s="109" t="str">
        <f>IF($D181&lt;&gt;"",VLOOKUP($D181,'SINAPI FEVEREIRO DES. 2019'!$1:$1048576,2,FALSE),"")</f>
        <v>APLICAÇÃO MANUAL DE FUNDO SELADOR ACRÍLICO EM PAREDES EXTERNAS DE CASAS. AF_06/2014</v>
      </c>
      <c r="F181" s="110" t="str">
        <f>IF($D181&lt;&gt;"",VLOOKUP($D181,'SINAPI FEVEREIRO DES. 2019'!$1:$1048576,3,FALSE),"")</f>
        <v>M2</v>
      </c>
      <c r="G181" s="437">
        <f>G180</f>
        <v>13.6</v>
      </c>
      <c r="H181" s="119">
        <f>IF($D181&lt;&gt;"",VLOOKUP($D181,'SINAPI FEVEREIRO DES. 2019'!$1:$1048576,4,FALSE),"")</f>
        <v>1.84</v>
      </c>
      <c r="I181" s="436">
        <f t="shared" si="28"/>
        <v>25.024000000000001</v>
      </c>
    </row>
    <row r="182" spans="2:9" ht="25.5">
      <c r="B182" s="92" t="s">
        <v>1198</v>
      </c>
      <c r="C182" s="94" t="s">
        <v>6</v>
      </c>
      <c r="D182" s="108">
        <v>88489</v>
      </c>
      <c r="E182" s="109" t="str">
        <f>IF($D182&lt;&gt;"",VLOOKUP($D182,'SINAPI FEVEREIRO DES. 2019'!$1:$1048576,2,FALSE),"")</f>
        <v>APLICAÇÃO MANUAL DE PINTURA COM TINTA LÁTEX ACRÍLICA EM PAREDES, DUAS DEMÃOS. AF_06/2014</v>
      </c>
      <c r="F182" s="110" t="str">
        <f>IF($D182&lt;&gt;"",VLOOKUP($D182,'SINAPI FEVEREIRO DES. 2019'!$1:$1048576,3,FALSE),"")</f>
        <v>M2</v>
      </c>
      <c r="G182" s="437">
        <f>G181</f>
        <v>13.6</v>
      </c>
      <c r="H182" s="119">
        <f>IF($D182&lt;&gt;"",VLOOKUP($D182,'SINAPI FEVEREIRO DES. 2019'!$1:$1048576,4,FALSE),"")</f>
        <v>10.029999999999999</v>
      </c>
      <c r="I182" s="436">
        <f t="shared" si="28"/>
        <v>136.40799999999999</v>
      </c>
    </row>
    <row r="183" spans="2:9" ht="38.25">
      <c r="B183" s="92" t="s">
        <v>1198</v>
      </c>
      <c r="C183" s="94" t="s">
        <v>6</v>
      </c>
      <c r="D183" s="108" t="s">
        <v>5598</v>
      </c>
      <c r="E183" s="109" t="str">
        <f>IF($D183&lt;&gt;"",VLOOKUP($D183,'SINAPI FEVEREIRO DES. 2019'!$1:$1048576,2,FALSE),"")</f>
        <v>PORTAO EM TELA ARAME GALVANIZADO N.12 MALHA 2" E MOLDURA EM TUBOS DE ACO COM DUAS FOLHAS DE ABRIR, INCLUSO FERRAGENS</v>
      </c>
      <c r="F183" s="110" t="str">
        <f>IF($D183&lt;&gt;"",VLOOKUP($D183,'SINAPI FEVEREIRO DES. 2019'!$1:$1048576,3,FALSE),"")</f>
        <v>M2</v>
      </c>
      <c r="G183" s="437">
        <f>(2*1.4)+(0.3*0.6*4)</f>
        <v>3.5199999999999996</v>
      </c>
      <c r="H183" s="119">
        <f>IF($D183&lt;&gt;"",VLOOKUP($D183,'SINAPI FEVEREIRO DES. 2019'!$1:$1048576,4,FALSE),"")</f>
        <v>633.20000000000005</v>
      </c>
      <c r="I183" s="436">
        <f t="shared" si="28"/>
        <v>2228.864</v>
      </c>
    </row>
    <row r="184" spans="2:9" ht="15">
      <c r="B184" s="92"/>
      <c r="C184" s="94"/>
      <c r="D184" s="432"/>
      <c r="E184" s="433" t="s">
        <v>12391</v>
      </c>
      <c r="F184" s="110"/>
      <c r="G184" s="437"/>
      <c r="H184" s="435"/>
      <c r="I184" s="436"/>
    </row>
    <row r="185" spans="2:9" ht="25.5">
      <c r="B185" s="92" t="s">
        <v>1198</v>
      </c>
      <c r="C185" s="94" t="s">
        <v>6</v>
      </c>
      <c r="D185" s="108">
        <v>97086</v>
      </c>
      <c r="E185" s="109" t="str">
        <f>IF($D185&lt;&gt;"",VLOOKUP($D185,'SINAPI FEVEREIRO DES. 2019'!$1:$1048576,2,FALSE),"")</f>
        <v>FABRICAÇÃO, MONTAGEM E DESMONTAGEM DE FORMA PARA RADIER, EM MADEIRA SERRADA, 4 UTILIZAÇÕES. AF_09/2017</v>
      </c>
      <c r="F185" s="110" t="str">
        <f>IF($D185&lt;&gt;"",VLOOKUP($D185,'SINAPI FEVEREIRO DES. 2019'!$1:$1048576,3,FALSE),"")</f>
        <v>M2</v>
      </c>
      <c r="G185" s="437">
        <f>G172</f>
        <v>0.57000000000000006</v>
      </c>
      <c r="H185" s="119">
        <f>IF($D185&lt;&gt;"",VLOOKUP($D185,'SINAPI FEVEREIRO DES. 2019'!$1:$1048576,4,FALSE),"")</f>
        <v>75.489999999999995</v>
      </c>
      <c r="I185" s="436">
        <f t="shared" si="28"/>
        <v>43.029299999999999</v>
      </c>
    </row>
    <row r="186" spans="2:9" ht="38.25">
      <c r="B186" s="92" t="s">
        <v>1198</v>
      </c>
      <c r="C186" s="94" t="s">
        <v>6</v>
      </c>
      <c r="D186" s="108">
        <v>92786</v>
      </c>
      <c r="E186" s="109" t="str">
        <f>IF($D186&lt;&gt;"",VLOOKUP($D186,'SINAPI FEVEREIRO DES. 2019'!$1:$1048576,2,FALSE),"")</f>
        <v>ARMAÇÃO DE LAJE DE UMA ESTRUTURA CONVENCIONAL DE CONCRETO ARMADO EM UMA EDIFICAÇÃO TÉRREA OU SOBRADO UTILIZANDO AÇO CA-50 DE 8,0 MM - MONTAGEM. AF_12/2015</v>
      </c>
      <c r="F186" s="110" t="str">
        <f>IF($D186&lt;&gt;"",VLOOKUP($D186,'SINAPI FEVEREIRO DES. 2019'!$1:$1048576,3,FALSE),"")</f>
        <v>KG</v>
      </c>
      <c r="G186" s="437">
        <f>G173</f>
        <v>7.8975</v>
      </c>
      <c r="H186" s="119">
        <f>IF($D186&lt;&gt;"",VLOOKUP($D186,'SINAPI FEVEREIRO DES. 2019'!$1:$1048576,4,FALSE),"")</f>
        <v>8.9600000000000009</v>
      </c>
      <c r="I186" s="436">
        <f t="shared" si="28"/>
        <v>70.761600000000001</v>
      </c>
    </row>
    <row r="187" spans="2:9" ht="25.5">
      <c r="B187" s="92" t="s">
        <v>1198</v>
      </c>
      <c r="C187" s="94" t="s">
        <v>6</v>
      </c>
      <c r="D187" s="108">
        <v>94965</v>
      </c>
      <c r="E187" s="109" t="str">
        <f>IF($D187&lt;&gt;"",VLOOKUP($D187,'SINAPI FEVEREIRO DES. 2019'!$1:$1048576,2,FALSE),"")</f>
        <v>CONCRETO FCK = 25MPA, TRAÇO 1:2,3:2,7 (CIMENTO/ AREIA MÉDIA/ BRITA 1)  - PREPARO MECÂNICO COM BETONEIRA 400 L. AF_07/2016</v>
      </c>
      <c r="F187" s="110" t="str">
        <f>IF($D187&lt;&gt;"",VLOOKUP($D187,'SINAPI FEVEREIRO DES. 2019'!$1:$1048576,3,FALSE),"")</f>
        <v>M3</v>
      </c>
      <c r="G187" s="437">
        <f>G174</f>
        <v>0.18900000000000003</v>
      </c>
      <c r="H187" s="119">
        <f>IF($D187&lt;&gt;"",VLOOKUP($D187,'SINAPI FEVEREIRO DES. 2019'!$1:$1048576,4,FALSE),"")</f>
        <v>326.81</v>
      </c>
      <c r="I187" s="436">
        <f t="shared" si="28"/>
        <v>61.76709000000001</v>
      </c>
    </row>
    <row r="188" spans="2:9" ht="25.5">
      <c r="B188" s="92" t="s">
        <v>1198</v>
      </c>
      <c r="C188" s="94" t="s">
        <v>6</v>
      </c>
      <c r="D188" s="108">
        <v>92873</v>
      </c>
      <c r="E188" s="109" t="str">
        <f>IF($D188&lt;&gt;"",VLOOKUP($D188,'SINAPI FEVEREIRO DES. 2019'!$1:$1048576,2,FALSE),"")</f>
        <v>LANÇAMENTO COM USO DE BALDES, ADENSAMENTO E ACABAMENTO DE CONCRETO EM ESTRUTURAS. AF_12/2015</v>
      </c>
      <c r="F188" s="110" t="str">
        <f>IF($D188&lt;&gt;"",VLOOKUP($D188,'SINAPI FEVEREIRO DES. 2019'!$1:$1048576,3,FALSE),"")</f>
        <v>M3</v>
      </c>
      <c r="G188" s="437">
        <f>G175</f>
        <v>0.18900000000000003</v>
      </c>
      <c r="H188" s="119">
        <f>IF($D188&lt;&gt;"",VLOOKUP($D188,'SINAPI FEVEREIRO DES. 2019'!$1:$1048576,4,FALSE),"")</f>
        <v>150.96</v>
      </c>
      <c r="I188" s="436">
        <f t="shared" si="28"/>
        <v>28.531440000000007</v>
      </c>
    </row>
    <row r="189" spans="2:9" ht="25.5">
      <c r="B189" s="92" t="s">
        <v>1198</v>
      </c>
      <c r="C189" s="94" t="s">
        <v>6</v>
      </c>
      <c r="D189" s="438">
        <v>98557</v>
      </c>
      <c r="E189" s="109" t="str">
        <f>IF($D189&lt;&gt;"",VLOOKUP($D189,'SINAPI FEVEREIRO DES. 2019'!$1:$1048576,2,FALSE),"")</f>
        <v>IMPERMEABILIZAÇÃO DE SUPERFÍCIE COM EMULSÃO ASFÁLTICA, 2 DEMÃOS AF_06/2018</v>
      </c>
      <c r="F189" s="110" t="str">
        <f>IF($D189&lt;&gt;"",VLOOKUP($D189,'SINAPI FEVEREIRO DES. 2019'!$1:$1048576,3,FALSE),"")</f>
        <v>M2</v>
      </c>
      <c r="G189" s="437">
        <f>1.8*1.05</f>
        <v>1.8900000000000001</v>
      </c>
      <c r="H189" s="119">
        <f>IF($D189&lt;&gt;"",VLOOKUP($D189,'SINAPI FEVEREIRO DES. 2019'!$1:$1048576,4,FALSE),"")</f>
        <v>27.65</v>
      </c>
      <c r="I189" s="436">
        <f t="shared" si="28"/>
        <v>52.258499999999998</v>
      </c>
    </row>
    <row r="190" spans="2:9" ht="15">
      <c r="B190" s="92"/>
      <c r="C190" s="94"/>
      <c r="D190" s="432"/>
      <c r="E190" s="433" t="s">
        <v>12392</v>
      </c>
      <c r="F190" s="110"/>
      <c r="G190" s="437"/>
      <c r="H190" s="435"/>
      <c r="I190" s="436"/>
    </row>
    <row r="191" spans="2:9">
      <c r="B191" s="92" t="s">
        <v>1196</v>
      </c>
      <c r="C191" s="94" t="s">
        <v>1197</v>
      </c>
      <c r="D191" s="108"/>
      <c r="E191" s="109" t="s">
        <v>12393</v>
      </c>
      <c r="F191" s="110" t="s">
        <v>1179</v>
      </c>
      <c r="G191" s="437">
        <v>2</v>
      </c>
      <c r="H191" s="435">
        <v>43.5</v>
      </c>
      <c r="I191" s="436">
        <f t="shared" si="28"/>
        <v>87</v>
      </c>
    </row>
    <row r="192" spans="2:9">
      <c r="B192" s="92" t="s">
        <v>1196</v>
      </c>
      <c r="C192" s="94" t="s">
        <v>1197</v>
      </c>
      <c r="D192" s="108"/>
      <c r="E192" s="109" t="s">
        <v>12394</v>
      </c>
      <c r="F192" s="110" t="s">
        <v>1179</v>
      </c>
      <c r="G192" s="437">
        <v>2</v>
      </c>
      <c r="H192" s="435">
        <v>32</v>
      </c>
      <c r="I192" s="436">
        <f t="shared" si="28"/>
        <v>64</v>
      </c>
    </row>
    <row r="193" spans="2:9">
      <c r="B193" s="92" t="s">
        <v>1196</v>
      </c>
      <c r="C193" s="94" t="s">
        <v>1197</v>
      </c>
      <c r="D193" s="108"/>
      <c r="E193" s="109" t="s">
        <v>12395</v>
      </c>
      <c r="F193" s="110" t="s">
        <v>1179</v>
      </c>
      <c r="G193" s="437">
        <v>4</v>
      </c>
      <c r="H193" s="435">
        <v>12.3</v>
      </c>
      <c r="I193" s="436">
        <f t="shared" si="28"/>
        <v>49.2</v>
      </c>
    </row>
    <row r="194" spans="2:9">
      <c r="B194" s="92" t="s">
        <v>1196</v>
      </c>
      <c r="C194" s="94" t="s">
        <v>1197</v>
      </c>
      <c r="D194" s="108"/>
      <c r="E194" s="109" t="s">
        <v>12396</v>
      </c>
      <c r="F194" s="110" t="s">
        <v>1179</v>
      </c>
      <c r="G194" s="437">
        <v>3</v>
      </c>
      <c r="H194" s="435">
        <v>53.4</v>
      </c>
      <c r="I194" s="436">
        <f t="shared" si="28"/>
        <v>160.19999999999999</v>
      </c>
    </row>
    <row r="195" spans="2:9">
      <c r="B195" s="92" t="s">
        <v>1196</v>
      </c>
      <c r="C195" s="94" t="s">
        <v>1197</v>
      </c>
      <c r="D195" s="108"/>
      <c r="E195" s="109" t="s">
        <v>12397</v>
      </c>
      <c r="F195" s="110" t="s">
        <v>1179</v>
      </c>
      <c r="G195" s="437">
        <v>2</v>
      </c>
      <c r="H195" s="435">
        <v>18</v>
      </c>
      <c r="I195" s="436">
        <f t="shared" si="28"/>
        <v>36</v>
      </c>
    </row>
    <row r="196" spans="2:9">
      <c r="B196" s="92" t="s">
        <v>1196</v>
      </c>
      <c r="C196" s="94" t="s">
        <v>1197</v>
      </c>
      <c r="D196" s="108"/>
      <c r="E196" s="109" t="s">
        <v>12398</v>
      </c>
      <c r="F196" s="110" t="s">
        <v>1179</v>
      </c>
      <c r="G196" s="437">
        <v>3</v>
      </c>
      <c r="H196" s="435">
        <v>28.6</v>
      </c>
      <c r="I196" s="436">
        <f t="shared" si="28"/>
        <v>85.800000000000011</v>
      </c>
    </row>
    <row r="197" spans="2:9">
      <c r="B197" s="92" t="s">
        <v>1196</v>
      </c>
      <c r="C197" s="94" t="s">
        <v>1197</v>
      </c>
      <c r="D197" s="108"/>
      <c r="E197" s="109" t="s">
        <v>12399</v>
      </c>
      <c r="F197" s="110" t="s">
        <v>1179</v>
      </c>
      <c r="G197" s="437">
        <v>5</v>
      </c>
      <c r="H197" s="435">
        <v>15</v>
      </c>
      <c r="I197" s="436">
        <f t="shared" si="28"/>
        <v>75</v>
      </c>
    </row>
    <row r="198" spans="2:9">
      <c r="B198" s="92" t="s">
        <v>1196</v>
      </c>
      <c r="C198" s="94" t="s">
        <v>1197</v>
      </c>
      <c r="D198" s="108"/>
      <c r="E198" s="109" t="s">
        <v>12400</v>
      </c>
      <c r="F198" s="110" t="s">
        <v>1179</v>
      </c>
      <c r="G198" s="437">
        <v>10</v>
      </c>
      <c r="H198" s="435">
        <v>12.8</v>
      </c>
      <c r="I198" s="436">
        <f t="shared" si="28"/>
        <v>128</v>
      </c>
    </row>
    <row r="199" spans="2:9">
      <c r="B199" s="92" t="s">
        <v>1196</v>
      </c>
      <c r="C199" s="94" t="s">
        <v>1197</v>
      </c>
      <c r="D199" s="108"/>
      <c r="E199" s="109" t="s">
        <v>12401</v>
      </c>
      <c r="F199" s="110" t="s">
        <v>1179</v>
      </c>
      <c r="G199" s="437">
        <v>1</v>
      </c>
      <c r="H199" s="435">
        <v>85</v>
      </c>
      <c r="I199" s="436">
        <f t="shared" si="28"/>
        <v>85</v>
      </c>
    </row>
    <row r="200" spans="2:9">
      <c r="B200" s="92" t="s">
        <v>1196</v>
      </c>
      <c r="C200" s="94" t="s">
        <v>1197</v>
      </c>
      <c r="D200" s="108"/>
      <c r="E200" s="109" t="s">
        <v>12402</v>
      </c>
      <c r="F200" s="110" t="s">
        <v>1179</v>
      </c>
      <c r="G200" s="437">
        <v>2</v>
      </c>
      <c r="H200" s="435">
        <v>48.9</v>
      </c>
      <c r="I200" s="436">
        <f t="shared" si="28"/>
        <v>97.8</v>
      </c>
    </row>
    <row r="201" spans="2:9">
      <c r="B201" s="92" t="s">
        <v>1196</v>
      </c>
      <c r="C201" s="94" t="s">
        <v>1197</v>
      </c>
      <c r="D201" s="108"/>
      <c r="E201" s="109" t="s">
        <v>12403</v>
      </c>
      <c r="F201" s="110" t="s">
        <v>1179</v>
      </c>
      <c r="G201" s="437">
        <v>1</v>
      </c>
      <c r="H201" s="435">
        <v>1</v>
      </c>
      <c r="I201" s="436">
        <f t="shared" si="28"/>
        <v>1</v>
      </c>
    </row>
    <row r="202" spans="2:9">
      <c r="B202" s="92" t="s">
        <v>1196</v>
      </c>
      <c r="C202" s="94" t="s">
        <v>1197</v>
      </c>
      <c r="D202" s="108"/>
      <c r="E202" s="109" t="s">
        <v>12404</v>
      </c>
      <c r="F202" s="110" t="s">
        <v>1179</v>
      </c>
      <c r="G202" s="437">
        <v>4</v>
      </c>
      <c r="H202" s="435">
        <v>12</v>
      </c>
      <c r="I202" s="436">
        <f t="shared" si="28"/>
        <v>48</v>
      </c>
    </row>
    <row r="203" spans="2:9">
      <c r="B203" s="92" t="s">
        <v>1196</v>
      </c>
      <c r="C203" s="94" t="s">
        <v>1197</v>
      </c>
      <c r="D203" s="108"/>
      <c r="E203" s="109" t="s">
        <v>12405</v>
      </c>
      <c r="F203" s="110" t="s">
        <v>1179</v>
      </c>
      <c r="G203" s="437">
        <v>2</v>
      </c>
      <c r="H203" s="435">
        <v>11.35</v>
      </c>
      <c r="I203" s="436">
        <f t="shared" si="28"/>
        <v>22.7</v>
      </c>
    </row>
    <row r="204" spans="2:9">
      <c r="B204" s="92" t="s">
        <v>1196</v>
      </c>
      <c r="C204" s="94" t="s">
        <v>1197</v>
      </c>
      <c r="D204" s="108"/>
      <c r="E204" s="109" t="s">
        <v>12406</v>
      </c>
      <c r="F204" s="110" t="s">
        <v>1179</v>
      </c>
      <c r="G204" s="437">
        <v>2</v>
      </c>
      <c r="H204" s="435">
        <v>15</v>
      </c>
      <c r="I204" s="436">
        <f t="shared" si="28"/>
        <v>30</v>
      </c>
    </row>
    <row r="205" spans="2:9">
      <c r="B205" s="92" t="s">
        <v>1196</v>
      </c>
      <c r="C205" s="94" t="s">
        <v>1197</v>
      </c>
      <c r="D205" s="108"/>
      <c r="E205" s="109" t="s">
        <v>12407</v>
      </c>
      <c r="F205" s="110" t="s">
        <v>1179</v>
      </c>
      <c r="G205" s="437">
        <v>2</v>
      </c>
      <c r="H205" s="435">
        <v>5</v>
      </c>
      <c r="I205" s="436">
        <f t="shared" si="28"/>
        <v>10</v>
      </c>
    </row>
    <row r="206" spans="2:9">
      <c r="B206" s="92" t="s">
        <v>1196</v>
      </c>
      <c r="C206" s="94" t="s">
        <v>1197</v>
      </c>
      <c r="D206" s="108"/>
      <c r="E206" s="109" t="s">
        <v>12408</v>
      </c>
      <c r="F206" s="110" t="s">
        <v>1179</v>
      </c>
      <c r="G206" s="437">
        <v>1</v>
      </c>
      <c r="H206" s="435">
        <v>135</v>
      </c>
      <c r="I206" s="436">
        <f t="shared" si="28"/>
        <v>135</v>
      </c>
    </row>
    <row r="207" spans="2:9">
      <c r="B207" s="92" t="s">
        <v>1196</v>
      </c>
      <c r="C207" s="94" t="s">
        <v>1197</v>
      </c>
      <c r="D207" s="108"/>
      <c r="E207" s="109" t="s">
        <v>12409</v>
      </c>
      <c r="F207" s="110" t="s">
        <v>1179</v>
      </c>
      <c r="G207" s="437">
        <v>2</v>
      </c>
      <c r="H207" s="435">
        <v>75</v>
      </c>
      <c r="I207" s="436">
        <f t="shared" si="28"/>
        <v>150</v>
      </c>
    </row>
    <row r="208" spans="2:9">
      <c r="B208" s="92" t="s">
        <v>1196</v>
      </c>
      <c r="C208" s="94" t="s">
        <v>1197</v>
      </c>
      <c r="D208" s="108"/>
      <c r="E208" s="109" t="s">
        <v>12410</v>
      </c>
      <c r="F208" s="110" t="s">
        <v>1179</v>
      </c>
      <c r="G208" s="437">
        <v>1</v>
      </c>
      <c r="H208" s="435">
        <v>15</v>
      </c>
      <c r="I208" s="436">
        <f t="shared" si="28"/>
        <v>15</v>
      </c>
    </row>
    <row r="209" spans="2:9">
      <c r="B209" s="92" t="s">
        <v>1196</v>
      </c>
      <c r="C209" s="94" t="s">
        <v>1197</v>
      </c>
      <c r="D209" s="108"/>
      <c r="E209" s="109" t="s">
        <v>12411</v>
      </c>
      <c r="F209" s="110" t="s">
        <v>1179</v>
      </c>
      <c r="G209" s="437">
        <v>1</v>
      </c>
      <c r="H209" s="435">
        <v>45</v>
      </c>
      <c r="I209" s="436">
        <f t="shared" si="28"/>
        <v>45</v>
      </c>
    </row>
    <row r="210" spans="2:9">
      <c r="B210" s="92" t="s">
        <v>1196</v>
      </c>
      <c r="C210" s="94" t="s">
        <v>1197</v>
      </c>
      <c r="D210" s="108"/>
      <c r="E210" s="109" t="s">
        <v>12412</v>
      </c>
      <c r="F210" s="110" t="s">
        <v>1179</v>
      </c>
      <c r="G210" s="437">
        <v>1</v>
      </c>
      <c r="H210" s="435">
        <v>228.6</v>
      </c>
      <c r="I210" s="436">
        <f t="shared" si="28"/>
        <v>228.6</v>
      </c>
    </row>
    <row r="211" spans="2:9">
      <c r="B211" s="92" t="s">
        <v>1196</v>
      </c>
      <c r="C211" s="94" t="s">
        <v>1197</v>
      </c>
      <c r="D211" s="108"/>
      <c r="E211" s="109" t="s">
        <v>12413</v>
      </c>
      <c r="F211" s="110" t="s">
        <v>1179</v>
      </c>
      <c r="G211" s="437">
        <v>5</v>
      </c>
      <c r="H211" s="435">
        <v>78.5</v>
      </c>
      <c r="I211" s="436">
        <f t="shared" si="28"/>
        <v>392.5</v>
      </c>
    </row>
    <row r="212" spans="2:9">
      <c r="B212" s="92" t="s">
        <v>1196</v>
      </c>
      <c r="C212" s="94" t="s">
        <v>1197</v>
      </c>
      <c r="D212" s="108"/>
      <c r="E212" s="109" t="s">
        <v>12414</v>
      </c>
      <c r="F212" s="110" t="s">
        <v>13</v>
      </c>
      <c r="G212" s="437">
        <v>10</v>
      </c>
      <c r="H212" s="435">
        <v>95</v>
      </c>
      <c r="I212" s="436">
        <f t="shared" si="28"/>
        <v>950</v>
      </c>
    </row>
    <row r="213" spans="2:9" ht="25.5">
      <c r="B213" s="92" t="s">
        <v>1196</v>
      </c>
      <c r="C213" s="94" t="s">
        <v>6</v>
      </c>
      <c r="D213" s="108">
        <v>7700</v>
      </c>
      <c r="E213" s="109" t="str">
        <f>IF($D213&lt;&gt;"",VLOOKUP($D213,'SINAPI FEVEREIRO DES. 2019'!$1:$1048576,2,FALSE),"")</f>
        <v>TUBO ACO GALVANIZADO COM COSTURA, CLASSE MEDIA, DN 3/4", E = *2,65* MM, PESO *1,58* KG/M (NBR 5580)</v>
      </c>
      <c r="F213" s="110" t="str">
        <f>IF($D213&lt;&gt;"",VLOOKUP($D213,'SINAPI FEVEREIRO DES. 2019'!$1:$1048576,3,FALSE),"")</f>
        <v xml:space="preserve">M     </v>
      </c>
      <c r="G213" s="437">
        <v>1.21</v>
      </c>
      <c r="H213" s="119">
        <f>IF($D213&lt;&gt;"",VLOOKUP($D213,'SINAPI FEVEREIRO DES. 2019'!$1:$1048576,4,FALSE),"")</f>
        <v>15.02</v>
      </c>
      <c r="I213" s="436">
        <f t="shared" si="28"/>
        <v>18.174199999999999</v>
      </c>
    </row>
    <row r="214" spans="2:9" ht="25.5">
      <c r="B214" s="92" t="s">
        <v>1198</v>
      </c>
      <c r="C214" s="94" t="s">
        <v>6</v>
      </c>
      <c r="D214" s="108">
        <v>39634</v>
      </c>
      <c r="E214" s="109" t="str">
        <f>IF($D214&lt;&gt;"",VLOOKUP($D214,'SINAPI FEVEREIRO DES. 2019'!$1:$1048576,2,FALSE),"")</f>
        <v>FITA ADESIVA ANTICORROSIVA DE PVC FLEXIVEL, COR PRETA, PARA PROTECAO TUBULACAO, 50 MM X 30 M (L X C), E= *0,25* MM</v>
      </c>
      <c r="F214" s="110" t="str">
        <f>IF($D214&lt;&gt;"",VLOOKUP($D214,'SINAPI FEVEREIRO DES. 2019'!$1:$1048576,3,FALSE),"")</f>
        <v xml:space="preserve">M     </v>
      </c>
      <c r="G214" s="437">
        <v>1</v>
      </c>
      <c r="H214" s="119">
        <f>IF($D214&lt;&gt;"",VLOOKUP($D214,'SINAPI FEVEREIRO DES. 2019'!$1:$1048576,4,FALSE),"")</f>
        <v>6.8</v>
      </c>
      <c r="I214" s="436">
        <f t="shared" si="28"/>
        <v>6.8</v>
      </c>
    </row>
    <row r="215" spans="2:9" ht="51">
      <c r="B215" s="92" t="s">
        <v>1198</v>
      </c>
      <c r="C215" s="94" t="s">
        <v>6</v>
      </c>
      <c r="D215" s="108">
        <v>37539</v>
      </c>
      <c r="E215" s="109" t="str">
        <f>IF($D215&lt;&gt;"",VLOOKUP($D215,'SINAPI FEVEREIRO DES. 2019'!$1:$1048576,2,FALSE),"")</f>
        <v>PLACA DE SINALIZACAO DE SEGURANCA CONTRA INCENDIO, FOTOLUMINESCENTE, RETANGULAR, *13 X 26* CM, EM PVC *2* MM ANTI-CHAMAS (SIMBOLOS, CORES E PICTOGRAMAS CONFORME NBR 13434)</v>
      </c>
      <c r="F215" s="110" t="str">
        <f>IF($D215&lt;&gt;"",VLOOKUP($D215,'SINAPI FEVEREIRO DES. 2019'!$1:$1048576,3,FALSE),"")</f>
        <v xml:space="preserve">UN    </v>
      </c>
      <c r="G215" s="437">
        <v>2</v>
      </c>
      <c r="H215" s="119">
        <f>IF($D215&lt;&gt;"",VLOOKUP($D215,'SINAPI FEVEREIRO DES. 2019'!$1:$1048576,4,FALSE),"")</f>
        <v>15</v>
      </c>
      <c r="I215" s="436">
        <f t="shared" si="28"/>
        <v>30</v>
      </c>
    </row>
    <row r="216" spans="2:9" ht="25.5">
      <c r="B216" s="92" t="s">
        <v>12415</v>
      </c>
      <c r="C216" s="94" t="s">
        <v>6</v>
      </c>
      <c r="D216" s="108">
        <v>88248</v>
      </c>
      <c r="E216" s="109" t="str">
        <f>IF($D216&lt;&gt;"",VLOOKUP($D216,'SINAPI FEVEREIRO DES. 2019'!$1:$1048576,2,FALSE),"")</f>
        <v>AUXILIAR DE ENCANADOR OU BOMBEIRO HIDRÁULICO COM ENCARGOS COMPLEMENTARES</v>
      </c>
      <c r="F216" s="110" t="str">
        <f>IF($D216&lt;&gt;"",VLOOKUP($D216,'SINAPI FEVEREIRO DES. 2019'!$1:$1048576,3,FALSE),"")</f>
        <v>H</v>
      </c>
      <c r="G216" s="437">
        <v>9</v>
      </c>
      <c r="H216" s="119">
        <f>IF($D216&lt;&gt;"",VLOOKUP($D216,'SINAPI FEVEREIRO DES. 2019'!$1:$1048576,4,FALSE),"")</f>
        <v>14.72</v>
      </c>
      <c r="I216" s="436">
        <f t="shared" si="28"/>
        <v>132.48000000000002</v>
      </c>
    </row>
    <row r="217" spans="2:9" ht="25.5">
      <c r="B217" s="92" t="s">
        <v>12415</v>
      </c>
      <c r="C217" s="94" t="s">
        <v>6</v>
      </c>
      <c r="D217" s="108">
        <v>88267</v>
      </c>
      <c r="E217" s="109" t="str">
        <f>IF($D217&lt;&gt;"",VLOOKUP($D217,'SINAPI FEVEREIRO DES. 2019'!$1:$1048576,2,FALSE),"")</f>
        <v>ENCANADOR OU BOMBEIRO HIDRÁULICO COM ENCARGOS COMPLEMENTARES</v>
      </c>
      <c r="F217" s="110" t="str">
        <f>IF($D217&lt;&gt;"",VLOOKUP($D217,'SINAPI FEVEREIRO DES. 2019'!$1:$1048576,3,FALSE),"")</f>
        <v>H</v>
      </c>
      <c r="G217" s="437">
        <v>9</v>
      </c>
      <c r="H217" s="119">
        <f>IF($D217&lt;&gt;"",VLOOKUP($D217,'SINAPI FEVEREIRO DES. 2019'!$1:$1048576,4,FALSE),"")</f>
        <v>18.7</v>
      </c>
      <c r="I217" s="436">
        <f t="shared" si="28"/>
        <v>168.29999999999998</v>
      </c>
    </row>
    <row r="219" spans="2:9">
      <c r="B219" s="191" t="s">
        <v>12419</v>
      </c>
    </row>
    <row r="221" spans="2:9" ht="75">
      <c r="B221" s="292" t="s">
        <v>12420</v>
      </c>
      <c r="C221" s="236"/>
      <c r="D221" s="237"/>
      <c r="E221" s="238" t="s">
        <v>12421</v>
      </c>
      <c r="F221" s="105" t="s">
        <v>1299</v>
      </c>
      <c r="G221" s="240">
        <v>1</v>
      </c>
      <c r="H221" s="241"/>
      <c r="I221" s="242">
        <f>SUM(I222:I223)</f>
        <v>19.580000000000002</v>
      </c>
    </row>
    <row r="222" spans="2:9" ht="51">
      <c r="B222" s="92" t="s">
        <v>1196</v>
      </c>
      <c r="C222" s="94" t="s">
        <v>6</v>
      </c>
      <c r="D222" s="156">
        <v>37556</v>
      </c>
      <c r="E222" s="109" t="str">
        <f>IF($D222&lt;&gt;"",VLOOKUP($D222,'SINAPI FEVEREIRO DES. 2019'!$1:$1048576,2,FALSE),"")</f>
        <v>PLACA DE SINALIZACAO DE SEGURANCA CONTRA INCENDIO, FOTOLUMINESCENTE, QUADRADA, *20 X 20* CM, EM PVC *2* MM ANTI-CHAMAS (SIMBOLOS, CORES E PICTOGRAMAS CONFORME NBR 13434)</v>
      </c>
      <c r="F222" s="110" t="str">
        <f>IF($D222&lt;&gt;"",VLOOKUP($D222,'SINAPI FEVEREIRO DES. 2019'!$1:$1048576,3,FALSE),"")</f>
        <v xml:space="preserve">UN    </v>
      </c>
      <c r="G222" s="243">
        <v>1</v>
      </c>
      <c r="H222" s="119">
        <f>IF($D222&lt;&gt;"",VLOOKUP($D222,'SINAPI FEVEREIRO DES. 2019'!$1:$1048576,4,FALSE),"")</f>
        <v>17.350000000000001</v>
      </c>
      <c r="I222" s="112">
        <f>TRUNC(H222*G222,2)</f>
        <v>17.350000000000001</v>
      </c>
    </row>
    <row r="223" spans="2:9">
      <c r="B223" s="92" t="s">
        <v>1198</v>
      </c>
      <c r="C223" s="94" t="s">
        <v>6</v>
      </c>
      <c r="D223" s="156">
        <v>88316</v>
      </c>
      <c r="E223" s="109" t="str">
        <f>IF($D223&lt;&gt;"",VLOOKUP($D223,'SINAPI FEVEREIRO DES. 2019'!$1:$1048576,2,FALSE),"")</f>
        <v>SERVENTE COM ENCARGOS COMPLEMENTARES</v>
      </c>
      <c r="F223" s="110" t="str">
        <f>IF($D223&lt;&gt;"",VLOOKUP($D223,'SINAPI FEVEREIRO DES. 2019'!$1:$1048576,3,FALSE),"")</f>
        <v>H</v>
      </c>
      <c r="G223" s="245">
        <v>0.15</v>
      </c>
      <c r="H223" s="119">
        <f>IF($D223&lt;&gt;"",VLOOKUP($D223,'SINAPI FEVEREIRO DES. 2019'!$1:$1048576,4,FALSE),"")</f>
        <v>14.9</v>
      </c>
      <c r="I223" s="112">
        <f>TRUNC(H223*G223,2)</f>
        <v>2.23</v>
      </c>
    </row>
    <row r="225" spans="2:9" ht="75">
      <c r="B225" s="292" t="s">
        <v>12422</v>
      </c>
      <c r="C225" s="236"/>
      <c r="D225" s="237"/>
      <c r="E225" s="238" t="s">
        <v>12423</v>
      </c>
      <c r="F225" s="105" t="s">
        <v>1299</v>
      </c>
      <c r="G225" s="240">
        <v>1</v>
      </c>
      <c r="H225" s="241"/>
      <c r="I225" s="242">
        <f>SUM(I226:I227)</f>
        <v>11.190000000000001</v>
      </c>
    </row>
    <row r="226" spans="2:9" ht="51">
      <c r="B226" s="92" t="s">
        <v>1196</v>
      </c>
      <c r="C226" s="94" t="s">
        <v>6</v>
      </c>
      <c r="D226" s="156">
        <v>37557</v>
      </c>
      <c r="E226" s="109" t="str">
        <f>IF($D226&lt;&gt;"",VLOOKUP($D226,'SINAPI FEVEREIRO DES. 2019'!$1:$1048576,2,FALSE),"")</f>
        <v>PLACA DE SINALIZACAO DE SEGURANCA CONTRA INCENDIO, FOTOLUMINESCENTE, QUADRADA, *14 X 14* CM, EM PVC *2* MM ANTI-CHAMAS (SIMBOLOS, CORES E PICTOGRAMAS CONFORME NBR 13434)</v>
      </c>
      <c r="F226" s="110" t="str">
        <f>IF($D226&lt;&gt;"",VLOOKUP($D226,'SINAPI FEVEREIRO DES. 2019'!$1:$1048576,3,FALSE),"")</f>
        <v xml:space="preserve">UN    </v>
      </c>
      <c r="G226" s="243">
        <v>1</v>
      </c>
      <c r="H226" s="119">
        <f>IF($D226&lt;&gt;"",VLOOKUP($D226,'SINAPI FEVEREIRO DES. 2019'!$1:$1048576,4,FALSE),"")</f>
        <v>8.9600000000000009</v>
      </c>
      <c r="I226" s="112">
        <f>TRUNC(H226*G226,2)</f>
        <v>8.9600000000000009</v>
      </c>
    </row>
    <row r="227" spans="2:9">
      <c r="B227" s="92" t="s">
        <v>1198</v>
      </c>
      <c r="C227" s="94" t="s">
        <v>6</v>
      </c>
      <c r="D227" s="156">
        <v>88316</v>
      </c>
      <c r="E227" s="109" t="str">
        <f>IF($D227&lt;&gt;"",VLOOKUP($D227,'SINAPI FEVEREIRO DES. 2019'!$1:$1048576,2,FALSE),"")</f>
        <v>SERVENTE COM ENCARGOS COMPLEMENTARES</v>
      </c>
      <c r="F227" s="110" t="str">
        <f>IF($D227&lt;&gt;"",VLOOKUP($D227,'SINAPI FEVEREIRO DES. 2019'!$1:$1048576,3,FALSE),"")</f>
        <v>H</v>
      </c>
      <c r="G227" s="245">
        <v>0.15</v>
      </c>
      <c r="H227" s="119">
        <f>IF($D227&lt;&gt;"",VLOOKUP($D227,'SINAPI FEVEREIRO DES. 2019'!$1:$1048576,4,FALSE),"")</f>
        <v>14.9</v>
      </c>
      <c r="I227" s="112">
        <f>TRUNC(H227*G227,2)</f>
        <v>2.23</v>
      </c>
    </row>
    <row r="229" spans="2:9" ht="75">
      <c r="B229" s="292" t="s">
        <v>12424</v>
      </c>
      <c r="C229" s="236"/>
      <c r="D229" s="237"/>
      <c r="E229" s="238" t="s">
        <v>12425</v>
      </c>
      <c r="F229" s="105" t="s">
        <v>1299</v>
      </c>
      <c r="G229" s="240">
        <v>1</v>
      </c>
      <c r="H229" s="241"/>
      <c r="I229" s="242">
        <f>SUM(I230:I231)</f>
        <v>23.51</v>
      </c>
    </row>
    <row r="230" spans="2:9" ht="51">
      <c r="B230" s="92" t="s">
        <v>1196</v>
      </c>
      <c r="C230" s="94" t="s">
        <v>6</v>
      </c>
      <c r="D230" s="156">
        <v>37559</v>
      </c>
      <c r="E230" s="109" t="str">
        <f>IF($D230&lt;&gt;"",VLOOKUP($D230,'SINAPI FEVEREIRO DES. 2019'!$1:$1048576,2,FALSE),"")</f>
        <v>PLACA DE SINALIZACAO DE SEGURANCA CONTRA INCENDIO, FOTOLUMINESCENTE, RETANGULAR, *12 X 40* CM, EM PVC *2* MM ANTI-CHAMAS (SIMBOLOS, CORES E PICTOGRAMAS CONFORME NBR 13434)</v>
      </c>
      <c r="F230" s="110" t="str">
        <f>IF($D230&lt;&gt;"",VLOOKUP($D230,'SINAPI FEVEREIRO DES. 2019'!$1:$1048576,3,FALSE),"")</f>
        <v xml:space="preserve">UN    </v>
      </c>
      <c r="G230" s="243">
        <v>1</v>
      </c>
      <c r="H230" s="119">
        <f>IF($D230&lt;&gt;"",VLOOKUP($D230,'SINAPI FEVEREIRO DES. 2019'!$1:$1048576,4,FALSE),"")</f>
        <v>21.28</v>
      </c>
      <c r="I230" s="112">
        <f>TRUNC(H230*G230,2)</f>
        <v>21.28</v>
      </c>
    </row>
    <row r="231" spans="2:9">
      <c r="B231" s="92" t="s">
        <v>1198</v>
      </c>
      <c r="C231" s="94" t="s">
        <v>6</v>
      </c>
      <c r="D231" s="156">
        <v>88316</v>
      </c>
      <c r="E231" s="109" t="str">
        <f>IF($D231&lt;&gt;"",VLOOKUP($D231,'SINAPI FEVEREIRO DES. 2019'!$1:$1048576,2,FALSE),"")</f>
        <v>SERVENTE COM ENCARGOS COMPLEMENTARES</v>
      </c>
      <c r="F231" s="110" t="str">
        <f>IF($D231&lt;&gt;"",VLOOKUP($D231,'SINAPI FEVEREIRO DES. 2019'!$1:$1048576,3,FALSE),"")</f>
        <v>H</v>
      </c>
      <c r="G231" s="245">
        <v>0.15</v>
      </c>
      <c r="H231" s="119">
        <f>IF($D231&lt;&gt;"",VLOOKUP($D231,'SINAPI FEVEREIRO DES. 2019'!$1:$1048576,4,FALSE),"")</f>
        <v>14.9</v>
      </c>
      <c r="I231" s="112">
        <f>TRUNC(H231*G231,2)</f>
        <v>2.23</v>
      </c>
    </row>
    <row r="233" spans="2:9" ht="75">
      <c r="B233" s="292" t="s">
        <v>12426</v>
      </c>
      <c r="C233" s="236"/>
      <c r="D233" s="237"/>
      <c r="E233" s="238" t="s">
        <v>12427</v>
      </c>
      <c r="F233" s="105" t="s">
        <v>1299</v>
      </c>
      <c r="G233" s="240">
        <v>1</v>
      </c>
      <c r="H233" s="241"/>
      <c r="I233" s="242">
        <f>SUM(I234:I235)</f>
        <v>17.23</v>
      </c>
    </row>
    <row r="234" spans="2:9" ht="51">
      <c r="B234" s="92" t="s">
        <v>1196</v>
      </c>
      <c r="C234" s="94" t="s">
        <v>6</v>
      </c>
      <c r="D234" s="156">
        <v>37539</v>
      </c>
      <c r="E234" s="109" t="str">
        <f>IF($D234&lt;&gt;"",VLOOKUP($D234,'SINAPI FEVEREIRO DES. 2019'!$1:$1048576,2,FALSE),"")</f>
        <v>PLACA DE SINALIZACAO DE SEGURANCA CONTRA INCENDIO, FOTOLUMINESCENTE, RETANGULAR, *13 X 26* CM, EM PVC *2* MM ANTI-CHAMAS (SIMBOLOS, CORES E PICTOGRAMAS CONFORME NBR 13434)</v>
      </c>
      <c r="F234" s="110" t="str">
        <f>IF($D234&lt;&gt;"",VLOOKUP($D234,'SINAPI FEVEREIRO DES. 2019'!$1:$1048576,3,FALSE),"")</f>
        <v xml:space="preserve">UN    </v>
      </c>
      <c r="G234" s="243">
        <v>1</v>
      </c>
      <c r="H234" s="119">
        <f>IF($D234&lt;&gt;"",VLOOKUP($D234,'SINAPI FEVEREIRO DES. 2019'!$1:$1048576,4,FALSE),"")</f>
        <v>15</v>
      </c>
      <c r="I234" s="112">
        <f>TRUNC(H234*G234,2)</f>
        <v>15</v>
      </c>
    </row>
    <row r="235" spans="2:9">
      <c r="B235" s="92" t="s">
        <v>1198</v>
      </c>
      <c r="C235" s="94" t="s">
        <v>6</v>
      </c>
      <c r="D235" s="156">
        <v>88316</v>
      </c>
      <c r="E235" s="109" t="str">
        <f>IF($D235&lt;&gt;"",VLOOKUP($D235,'SINAPI FEVEREIRO DES. 2019'!$1:$1048576,2,FALSE),"")</f>
        <v>SERVENTE COM ENCARGOS COMPLEMENTARES</v>
      </c>
      <c r="F235" s="110" t="str">
        <f>IF($D235&lt;&gt;"",VLOOKUP($D235,'SINAPI FEVEREIRO DES. 2019'!$1:$1048576,3,FALSE),"")</f>
        <v>H</v>
      </c>
      <c r="G235" s="245">
        <v>0.15</v>
      </c>
      <c r="H235" s="119">
        <f>IF($D235&lt;&gt;"",VLOOKUP($D235,'SINAPI FEVEREIRO DES. 2019'!$1:$1048576,4,FALSE),"")</f>
        <v>14.9</v>
      </c>
      <c r="I235" s="112">
        <f>TRUNC(H235*G235,2)</f>
        <v>2.23</v>
      </c>
    </row>
    <row r="237" spans="2:9" ht="45">
      <c r="B237" s="292" t="s">
        <v>12428</v>
      </c>
      <c r="C237" s="236"/>
      <c r="D237" s="237"/>
      <c r="E237" s="238" t="s">
        <v>12429</v>
      </c>
      <c r="F237" s="105" t="s">
        <v>1299</v>
      </c>
      <c r="G237" s="240">
        <v>1</v>
      </c>
      <c r="H237" s="241"/>
      <c r="I237" s="242">
        <f>SUM(I238:I239)</f>
        <v>33.309999999999995</v>
      </c>
    </row>
    <row r="238" spans="2:9" ht="25.5">
      <c r="B238" s="92" t="s">
        <v>1196</v>
      </c>
      <c r="C238" s="94" t="s">
        <v>6</v>
      </c>
      <c r="D238" s="156">
        <v>38774</v>
      </c>
      <c r="E238" s="109" t="str">
        <f>IF($D238&lt;&gt;"",VLOOKUP($D238,'SINAPI FEVEREIRO DES. 2019'!$1:$1048576,2,FALSE),"")</f>
        <v>LUMINARIA DE EMERGENCIA 30 LEDS, POTENCIA 2 W, BATERIA DE LITIO, AUTONOMIA DE 6 HORAS</v>
      </c>
      <c r="F238" s="110" t="str">
        <f>IF($D238&lt;&gt;"",VLOOKUP($D238,'SINAPI FEVEREIRO DES. 2019'!$1:$1048576,3,FALSE),"")</f>
        <v xml:space="preserve">UN    </v>
      </c>
      <c r="G238" s="243">
        <v>1</v>
      </c>
      <c r="H238" s="119">
        <f>IF($D238&lt;&gt;"",VLOOKUP($D238,'SINAPI FEVEREIRO DES. 2019'!$1:$1048576,4,FALSE),"")</f>
        <v>31.08</v>
      </c>
      <c r="I238" s="112">
        <f>TRUNC(H238*G238,2)</f>
        <v>31.08</v>
      </c>
    </row>
    <row r="239" spans="2:9">
      <c r="B239" s="92" t="s">
        <v>1198</v>
      </c>
      <c r="C239" s="94" t="s">
        <v>6</v>
      </c>
      <c r="D239" s="156">
        <v>88316</v>
      </c>
      <c r="E239" s="109" t="str">
        <f>IF($D239&lt;&gt;"",VLOOKUP($D239,'SINAPI FEVEREIRO DES. 2019'!$1:$1048576,2,FALSE),"")</f>
        <v>SERVENTE COM ENCARGOS COMPLEMENTARES</v>
      </c>
      <c r="F239" s="110" t="str">
        <f>IF($D239&lt;&gt;"",VLOOKUP($D239,'SINAPI FEVEREIRO DES. 2019'!$1:$1048576,3,FALSE),"")</f>
        <v>H</v>
      </c>
      <c r="G239" s="245">
        <v>0.15</v>
      </c>
      <c r="H239" s="119">
        <f>IF($D239&lt;&gt;"",VLOOKUP($D239,'SINAPI FEVEREIRO DES. 2019'!$1:$1048576,4,FALSE),"")</f>
        <v>14.9</v>
      </c>
      <c r="I239" s="112">
        <f>TRUNC(H239*G239,2)</f>
        <v>2.23</v>
      </c>
    </row>
  </sheetData>
  <protectedRanges>
    <protectedRange password="C715" sqref="D173 D175:D176 D186" name="Intervalo3_4_1_1_1" securityDescriptor="O:WDG:WDD:(A;;CC;;;S-1-5-21-331323738-3957049979-2397494211-500)"/>
    <protectedRange password="C715" sqref="D172" name="Intervalo3_5_1_2_1" securityDescriptor="O:WDG:WDD:(A;;CC;;;S-1-5-21-331323738-3957049979-2397494211-500)"/>
    <protectedRange password="C715" sqref="D180" name="Intervalo3_7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4" orientation="portrait" r:id="rId1"/>
  <rowBreaks count="1" manualBreakCount="1">
    <brk id="115" min="1" max="10" man="1"/>
  </rowBreaks>
  <drawing r:id="rId2"/>
</worksheet>
</file>

<file path=xl/worksheets/sheet4.xml><?xml version="1.0" encoding="utf-8"?>
<worksheet xmlns="http://schemas.openxmlformats.org/spreadsheetml/2006/main" xmlns:r="http://schemas.openxmlformats.org/officeDocument/2006/relationships">
  <dimension ref="B1:F50"/>
  <sheetViews>
    <sheetView tabSelected="1" view="pageBreakPreview" zoomScale="70" zoomScaleNormal="70" zoomScaleSheetLayoutView="70" workbookViewId="0">
      <selection activeCell="E49" sqref="B2:E49"/>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86"/>
      <c r="C2" s="487"/>
      <c r="D2" s="487"/>
      <c r="E2" s="488"/>
    </row>
    <row r="3" spans="2:6" ht="15">
      <c r="B3" s="492" t="str">
        <f>'2-ORÇAMENTO'!B3:G3</f>
        <v>OBRA: REFORMA PREDIAL DA UNIDADE ESCOLAR</v>
      </c>
      <c r="C3" s="493"/>
      <c r="D3" s="493"/>
      <c r="E3" s="494"/>
    </row>
    <row r="4" spans="2:6" ht="15">
      <c r="B4" s="495" t="str">
        <f>'2-ORÇAMENTO'!B4:G4</f>
        <v xml:space="preserve">LOCAL: EMEB JOAQUIM DA CRUZ COELHO </v>
      </c>
      <c r="C4" s="496"/>
      <c r="D4" s="496"/>
      <c r="E4" s="497"/>
    </row>
    <row r="5" spans="2:6" ht="15">
      <c r="B5" s="495" t="str">
        <f>'2-ORÇAMENTO'!B5:G5</f>
        <v>ENDEREÇO: Rua A Quadra 01  - Serra Dourada, 78110-002</v>
      </c>
      <c r="C5" s="496"/>
      <c r="D5" s="496"/>
      <c r="E5" s="497"/>
    </row>
    <row r="6" spans="2:6" ht="15" customHeight="1">
      <c r="B6" s="495" t="str">
        <f>'2-ORÇAMENTO'!B6:G6</f>
        <v>MUNICÍPIO: VÁRZEA GRANDE - MT</v>
      </c>
      <c r="C6" s="496"/>
      <c r="D6" s="496"/>
      <c r="E6" s="497"/>
    </row>
    <row r="7" spans="2:6" ht="15.75" thickBot="1">
      <c r="B7" s="489" t="str">
        <f>'2-ORÇAMENTO'!B7:G7</f>
        <v>DATA BASE: SINAPI FEVEREIRO - COM DESONERAÇÃO / 2019 - BDI - 28,24%</v>
      </c>
      <c r="C7" s="490"/>
      <c r="D7" s="490"/>
      <c r="E7" s="491"/>
    </row>
    <row r="8" spans="2:6" ht="16.5" customHeight="1" thickBot="1">
      <c r="B8" s="498" t="s">
        <v>6027</v>
      </c>
      <c r="C8" s="499"/>
      <c r="D8" s="499"/>
      <c r="E8" s="558"/>
    </row>
    <row r="9" spans="2:6" ht="17.25" customHeight="1" thickBot="1">
      <c r="B9" s="500" t="s">
        <v>1</v>
      </c>
      <c r="C9" s="502" t="s">
        <v>9</v>
      </c>
      <c r="D9" s="504" t="s">
        <v>7</v>
      </c>
      <c r="E9" s="505"/>
    </row>
    <row r="10" spans="2:6" ht="16.5" thickBot="1">
      <c r="B10" s="501"/>
      <c r="C10" s="503"/>
      <c r="D10" s="10" t="s">
        <v>11</v>
      </c>
      <c r="E10" s="11" t="s">
        <v>12</v>
      </c>
    </row>
    <row r="11" spans="2:6" ht="12.75" customHeight="1">
      <c r="B11" s="506" t="str">
        <f>'2-ORÇAMENTO'!B10</f>
        <v>1.0</v>
      </c>
      <c r="C11" s="508" t="str">
        <f>'2-ORÇAMENTO'!E10</f>
        <v xml:space="preserve">ADIMINISTRAÇÃO DE OBRA </v>
      </c>
      <c r="D11" s="510">
        <f>'2-ORÇAMENTO'!K14</f>
        <v>38385.69</v>
      </c>
      <c r="E11" s="559">
        <f>D11/$D$45</f>
        <v>6.2305395512929997E-2</v>
      </c>
    </row>
    <row r="12" spans="2:6" ht="12.75" customHeight="1">
      <c r="B12" s="507"/>
      <c r="C12" s="509"/>
      <c r="D12" s="511"/>
      <c r="E12" s="560"/>
      <c r="F12" s="4"/>
    </row>
    <row r="13" spans="2:6" ht="18" customHeight="1">
      <c r="B13" s="506" t="str">
        <f>'2-ORÇAMENTO'!B15</f>
        <v>2.0</v>
      </c>
      <c r="C13" s="512" t="str">
        <f>'2-ORÇAMENTO'!E15</f>
        <v>SERVIÇOS PRELIMINARES</v>
      </c>
      <c r="D13" s="513">
        <f>'2-ORÇAMENTO'!K19</f>
        <v>25680</v>
      </c>
      <c r="E13" s="561">
        <f>D13/$D$45</f>
        <v>4.1682266406362432E-2</v>
      </c>
      <c r="F13" s="4"/>
    </row>
    <row r="14" spans="2:6" ht="18" customHeight="1">
      <c r="B14" s="507"/>
      <c r="C14" s="509"/>
      <c r="D14" s="511"/>
      <c r="E14" s="560"/>
      <c r="F14" s="4"/>
    </row>
    <row r="15" spans="2:6" ht="12.75" customHeight="1">
      <c r="B15" s="506" t="str">
        <f>'2-ORÇAMENTO'!B20</f>
        <v>3.0</v>
      </c>
      <c r="C15" s="512" t="str">
        <f>'2-ORÇAMENTO'!E20</f>
        <v>DEMOLIÇÕES E RETIRADAS</v>
      </c>
      <c r="D15" s="513">
        <f>'2-ORÇAMENTO'!K35</f>
        <v>20808.699999999997</v>
      </c>
      <c r="E15" s="561">
        <f>D15/$D$45</f>
        <v>3.3775458604753651E-2</v>
      </c>
      <c r="F15" s="4"/>
    </row>
    <row r="16" spans="2:6" ht="12.75" customHeight="1">
      <c r="B16" s="507"/>
      <c r="C16" s="509"/>
      <c r="D16" s="511"/>
      <c r="E16" s="560"/>
      <c r="F16" s="4"/>
    </row>
    <row r="17" spans="2:6" ht="18" customHeight="1">
      <c r="B17" s="506" t="str">
        <f>'2-ORÇAMENTO'!B36</f>
        <v>4.0</v>
      </c>
      <c r="C17" s="512" t="str">
        <f>'2-ORÇAMENTO'!E36</f>
        <v>REPAROS</v>
      </c>
      <c r="D17" s="513">
        <f>'2-ORÇAMENTO'!K38</f>
        <v>794</v>
      </c>
      <c r="E17" s="561">
        <f>D17/$D$45</f>
        <v>1.2887741248696172E-3</v>
      </c>
      <c r="F17" s="4"/>
    </row>
    <row r="18" spans="2:6" ht="12.75" customHeight="1">
      <c r="B18" s="507"/>
      <c r="C18" s="509"/>
      <c r="D18" s="511"/>
      <c r="E18" s="560"/>
      <c r="F18" s="4"/>
    </row>
    <row r="19" spans="2:6" ht="12.75" customHeight="1">
      <c r="B19" s="506" t="str">
        <f>'2-ORÇAMENTO'!B39</f>
        <v>5.0</v>
      </c>
      <c r="C19" s="512" t="str">
        <f>'2-ORÇAMENTO'!E39</f>
        <v xml:space="preserve">MURO </v>
      </c>
      <c r="D19" s="513">
        <f>'2-ORÇAMENTO'!K67</f>
        <v>111855.20000000001</v>
      </c>
      <c r="E19" s="561">
        <f>D19/$D$45</f>
        <v>0.18155678525455418</v>
      </c>
      <c r="F19" s="4"/>
    </row>
    <row r="20" spans="2:6" ht="12.75" customHeight="1">
      <c r="B20" s="507"/>
      <c r="C20" s="509"/>
      <c r="D20" s="511"/>
      <c r="E20" s="560"/>
      <c r="F20" s="4"/>
    </row>
    <row r="21" spans="2:6" ht="12.75" customHeight="1">
      <c r="B21" s="506" t="s">
        <v>6448</v>
      </c>
      <c r="C21" s="512" t="str">
        <f>'2-ORÇAMENTO'!E68</f>
        <v>REVESTIMENTO INTERNO E EXTERNO</v>
      </c>
      <c r="D21" s="513">
        <f>'2-ORÇAMENTO'!K72</f>
        <v>35317.520000000004</v>
      </c>
      <c r="E21" s="561">
        <f>D21/$D$45</f>
        <v>5.7325322330686657E-2</v>
      </c>
    </row>
    <row r="22" spans="2:6" ht="12.75" customHeight="1">
      <c r="B22" s="507"/>
      <c r="C22" s="509"/>
      <c r="D22" s="511"/>
      <c r="E22" s="560"/>
      <c r="F22" s="4"/>
    </row>
    <row r="23" spans="2:6" ht="19.5" customHeight="1">
      <c r="B23" s="506" t="str">
        <f>'2-ORÇAMENTO'!B73</f>
        <v>7.0</v>
      </c>
      <c r="C23" s="512" t="str">
        <f>'2-ORÇAMENTO'!E73</f>
        <v>COBERTURA</v>
      </c>
      <c r="D23" s="513">
        <f>'2-ORÇAMENTO'!K78</f>
        <v>113050.81999999999</v>
      </c>
      <c r="E23" s="561">
        <f>D23/$D$45</f>
        <v>0.18349744535427281</v>
      </c>
    </row>
    <row r="24" spans="2:6">
      <c r="B24" s="507"/>
      <c r="C24" s="509"/>
      <c r="D24" s="511"/>
      <c r="E24" s="560"/>
      <c r="F24" s="4"/>
    </row>
    <row r="25" spans="2:6" ht="12.75" customHeight="1">
      <c r="B25" s="506" t="str">
        <f>'2-ORÇAMENTO'!B79</f>
        <v>8.0</v>
      </c>
      <c r="C25" s="512" t="str">
        <f>'2-ORÇAMENTO'!E79</f>
        <v>PISO INTERNO E EXTERNO</v>
      </c>
      <c r="D25" s="513">
        <f>'2-ORÇAMENTO'!K92</f>
        <v>50915.849999999991</v>
      </c>
      <c r="E25" s="561">
        <f>D25/$D$45</f>
        <v>8.264361464199331E-2</v>
      </c>
    </row>
    <row r="26" spans="2:6" ht="12.75" customHeight="1">
      <c r="B26" s="507"/>
      <c r="C26" s="509"/>
      <c r="D26" s="511"/>
      <c r="E26" s="560"/>
      <c r="F26" s="4"/>
    </row>
    <row r="27" spans="2:6" ht="12.75" customHeight="1">
      <c r="B27" s="506" t="str">
        <f>'2-ORÇAMENTO'!B93</f>
        <v>9.0</v>
      </c>
      <c r="C27" s="512" t="str">
        <f>'2-ORÇAMENTO'!E93</f>
        <v xml:space="preserve">ESQUADRIAS </v>
      </c>
      <c r="D27" s="513">
        <f>'2-ORÇAMENTO'!K100</f>
        <v>63064.2</v>
      </c>
      <c r="E27" s="561">
        <f>D27/$D$45</f>
        <v>0.10236210222368074</v>
      </c>
    </row>
    <row r="28" spans="2:6" ht="12.75" customHeight="1">
      <c r="B28" s="507"/>
      <c r="C28" s="509"/>
      <c r="D28" s="511"/>
      <c r="E28" s="560"/>
      <c r="F28" s="4"/>
    </row>
    <row r="29" spans="2:6" ht="18" hidden="1" customHeight="1">
      <c r="B29" s="506" t="e">
        <f>'2-ORÇAMENTO'!#REF!</f>
        <v>#REF!</v>
      </c>
      <c r="C29" s="512"/>
      <c r="D29" s="513"/>
      <c r="E29" s="561">
        <f>D29/$D$45</f>
        <v>0</v>
      </c>
      <c r="F29" s="4"/>
    </row>
    <row r="30" spans="2:6" ht="18" hidden="1" customHeight="1">
      <c r="B30" s="507"/>
      <c r="C30" s="509"/>
      <c r="D30" s="511"/>
      <c r="E30" s="560"/>
      <c r="F30" s="4"/>
    </row>
    <row r="31" spans="2:6" ht="18" hidden="1" customHeight="1">
      <c r="B31" s="506" t="e">
        <f>'2-ORÇAMENTO'!#REF!</f>
        <v>#REF!</v>
      </c>
      <c r="C31" s="512"/>
      <c r="D31" s="513"/>
      <c r="E31" s="561">
        <f>D31/$D$45</f>
        <v>0</v>
      </c>
      <c r="F31" s="4"/>
    </row>
    <row r="32" spans="2:6" ht="18" hidden="1" customHeight="1">
      <c r="B32" s="507"/>
      <c r="C32" s="509"/>
      <c r="D32" s="511"/>
      <c r="E32" s="560"/>
      <c r="F32" s="4"/>
    </row>
    <row r="33" spans="2:6" ht="18" hidden="1" customHeight="1">
      <c r="B33" s="506" t="e">
        <f>'2-ORÇAMENTO'!#REF!</f>
        <v>#REF!</v>
      </c>
      <c r="C33" s="512"/>
      <c r="D33" s="513"/>
      <c r="E33" s="561">
        <f>D33/$D$45</f>
        <v>0</v>
      </c>
      <c r="F33" s="4"/>
    </row>
    <row r="34" spans="2:6" ht="18" hidden="1" customHeight="1">
      <c r="B34" s="507"/>
      <c r="C34" s="509"/>
      <c r="D34" s="511"/>
      <c r="E34" s="560"/>
      <c r="F34" s="4"/>
    </row>
    <row r="35" spans="2:6" ht="12.75" customHeight="1">
      <c r="B35" s="506" t="str">
        <f>'2-ORÇAMENTO'!B101</f>
        <v>10.0</v>
      </c>
      <c r="C35" s="512" t="str">
        <f>'2-ORÇAMENTO'!E101</f>
        <v xml:space="preserve">PINTURA INTERNA E EXTERNA </v>
      </c>
      <c r="D35" s="513">
        <f>'2-ORÇAMENTO'!K127</f>
        <v>46005.44999999999</v>
      </c>
      <c r="E35" s="561">
        <f>D35/$D$45</f>
        <v>7.4673342018870173E-2</v>
      </c>
      <c r="F35" s="4"/>
    </row>
    <row r="36" spans="2:6" ht="12.75" customHeight="1">
      <c r="B36" s="507"/>
      <c r="C36" s="509"/>
      <c r="D36" s="511"/>
      <c r="E36" s="560"/>
      <c r="F36" s="4"/>
    </row>
    <row r="37" spans="2:6" ht="12.75" customHeight="1">
      <c r="B37" s="506" t="str">
        <f>'2-ORÇAMENTO'!B128</f>
        <v>11.0</v>
      </c>
      <c r="C37" s="512" t="str">
        <f>'2-ORÇAMENTO'!E128</f>
        <v>INSTALAÇÕES  HIDROSSANITÁRIAS</v>
      </c>
      <c r="D37" s="513">
        <f>'2-ORÇAMENTO'!K142</f>
        <v>25986.57</v>
      </c>
      <c r="E37" s="561">
        <f>D37/$D$45</f>
        <v>4.2179872808706609E-2</v>
      </c>
      <c r="F37" s="4"/>
    </row>
    <row r="38" spans="2:6" ht="12.75" customHeight="1">
      <c r="B38" s="507"/>
      <c r="C38" s="509"/>
      <c r="D38" s="511"/>
      <c r="E38" s="560"/>
      <c r="F38" s="4"/>
    </row>
    <row r="39" spans="2:6" ht="12.75" customHeight="1">
      <c r="B39" s="506" t="str">
        <f>'2-ORÇAMENTO'!B143</f>
        <v>12.0</v>
      </c>
      <c r="C39" s="512" t="str">
        <f>'2-ORÇAMENTO'!E143</f>
        <v xml:space="preserve">INSTALAÇÕES ELÉTRICAS </v>
      </c>
      <c r="D39" s="513">
        <f>'2-ORÇAMENTO'!K186</f>
        <v>63731.950000000012</v>
      </c>
      <c r="E39" s="561">
        <f>D39/$D$45</f>
        <v>0.10344595477013126</v>
      </c>
      <c r="F39" s="4"/>
    </row>
    <row r="40" spans="2:6" ht="12.75" customHeight="1">
      <c r="B40" s="507"/>
      <c r="C40" s="509"/>
      <c r="D40" s="511"/>
      <c r="E40" s="560"/>
      <c r="F40" s="4"/>
    </row>
    <row r="41" spans="2:6" ht="12.75" customHeight="1">
      <c r="B41" s="506" t="str">
        <f>'2-ORÇAMENTO'!B198</f>
        <v>14.0</v>
      </c>
      <c r="C41" s="512" t="str">
        <f>'2-ORÇAMENTO'!E198</f>
        <v>SERVIÇOS DIVERSOS</v>
      </c>
      <c r="D41" s="513">
        <f>'2-ORÇAMENTO'!K205</f>
        <v>16749.39</v>
      </c>
      <c r="E41" s="561">
        <f>D41/$D$45</f>
        <v>2.7186625238475967E-2</v>
      </c>
      <c r="F41" s="4"/>
    </row>
    <row r="42" spans="2:6" ht="13.5" customHeight="1">
      <c r="B42" s="507"/>
      <c r="C42" s="509"/>
      <c r="D42" s="511"/>
      <c r="E42" s="560"/>
      <c r="F42" s="4"/>
    </row>
    <row r="43" spans="2:6" ht="12.75" customHeight="1">
      <c r="B43" s="506" t="str">
        <f>'2-ORÇAMENTO'!B206</f>
        <v>15.0</v>
      </c>
      <c r="C43" s="512" t="str">
        <f>'2-ORÇAMENTO'!E206</f>
        <v xml:space="preserve">LIMPEZA DE OBRA </v>
      </c>
      <c r="D43" s="513">
        <f>'2-ORÇAMENTO'!K208</f>
        <v>3744</v>
      </c>
      <c r="E43" s="561">
        <f>D43/$D$45</f>
        <v>6.0770407097126529E-3</v>
      </c>
      <c r="F43" s="4"/>
    </row>
    <row r="44" spans="2:6" ht="12.75" customHeight="1" thickBot="1">
      <c r="B44" s="507"/>
      <c r="C44" s="509"/>
      <c r="D44" s="511"/>
      <c r="E44" s="560"/>
      <c r="F44" s="4"/>
    </row>
    <row r="45" spans="2:6" ht="18.75" customHeight="1" thickBot="1">
      <c r="B45" s="514" t="s">
        <v>6028</v>
      </c>
      <c r="C45" s="515"/>
      <c r="D45" s="184">
        <f>SUM(D11:D44)</f>
        <v>616089.34</v>
      </c>
      <c r="E45" s="562">
        <f>SUM(E11:E44)</f>
        <v>1</v>
      </c>
    </row>
    <row r="46" spans="2:6" ht="18" customHeight="1">
      <c r="B46" s="15"/>
      <c r="C46" s="161"/>
      <c r="D46" s="16"/>
      <c r="E46" s="179"/>
    </row>
    <row r="47" spans="2:6" ht="14.25" customHeight="1">
      <c r="B47" s="15"/>
      <c r="C47" s="308"/>
      <c r="D47" s="17"/>
      <c r="E47" s="18"/>
    </row>
    <row r="48" spans="2:6" ht="15">
      <c r="B48" s="26"/>
      <c r="C48" s="306" t="s">
        <v>6436</v>
      </c>
      <c r="D48" s="19"/>
      <c r="E48" s="197"/>
    </row>
    <row r="49" spans="2:5" ht="15.75" thickBot="1">
      <c r="B49" s="187"/>
      <c r="C49" s="313" t="s">
        <v>11863</v>
      </c>
      <c r="D49" s="22"/>
      <c r="E49" s="198"/>
    </row>
    <row r="50" spans="2:5">
      <c r="B50" s="161"/>
      <c r="D50" s="16"/>
      <c r="E50" s="161"/>
    </row>
  </sheetData>
  <mergeCells count="79">
    <mergeCell ref="B41:B42"/>
    <mergeCell ref="C41:C42"/>
    <mergeCell ref="D41:D42"/>
    <mergeCell ref="E41:E42"/>
    <mergeCell ref="B45:C45"/>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7:B28"/>
    <mergeCell ref="C27:C28"/>
    <mergeCell ref="D27:D28"/>
    <mergeCell ref="E27:E28"/>
    <mergeCell ref="B23:B24"/>
    <mergeCell ref="C23:C24"/>
    <mergeCell ref="D23:D24"/>
    <mergeCell ref="E23:E24"/>
    <mergeCell ref="B25:B26"/>
    <mergeCell ref="C25:C26"/>
    <mergeCell ref="D25:D26"/>
    <mergeCell ref="E25:E26"/>
    <mergeCell ref="B19:B20"/>
    <mergeCell ref="C19:C20"/>
    <mergeCell ref="D19:D20"/>
    <mergeCell ref="E19:E20"/>
    <mergeCell ref="B21:B22"/>
    <mergeCell ref="C21:C22"/>
    <mergeCell ref="D21:D22"/>
    <mergeCell ref="E21:E22"/>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218"/>
  <sheetViews>
    <sheetView view="pageBreakPreview" topLeftCell="A188" zoomScale="70" zoomScaleSheetLayoutView="70" workbookViewId="0">
      <selection activeCell="K217" sqref="B2:K217"/>
    </sheetView>
  </sheetViews>
  <sheetFormatPr defaultRowHeight="14.25"/>
  <cols>
    <col min="1" max="1" width="12.85546875" style="143" customWidth="1"/>
    <col min="2" max="2" width="10.140625" style="130" bestFit="1" customWidth="1"/>
    <col min="3" max="3" width="14.5703125" style="131" bestFit="1" customWidth="1"/>
    <col min="4" max="4" width="10.5703125" style="132" bestFit="1" customWidth="1"/>
    <col min="5" max="5" width="74.140625" style="133" customWidth="1"/>
    <col min="6" max="6" width="8.5703125" style="134" customWidth="1"/>
    <col min="7" max="7" width="11.140625" style="135" customWidth="1"/>
    <col min="8" max="8" width="16.28515625" style="136" hidden="1" customWidth="1"/>
    <col min="9" max="9" width="15" style="136" bestFit="1" customWidth="1"/>
    <col min="10" max="10" width="21" style="137" hidden="1" customWidth="1"/>
    <col min="11" max="11" width="21" style="137" bestFit="1" customWidth="1"/>
    <col min="12" max="12" width="9.140625" style="143"/>
    <col min="13" max="13" width="24.28515625" style="143" customWidth="1"/>
    <col min="14" max="60" width="9.140625" style="143"/>
    <col min="61" max="61" width="9.28515625" style="143" customWidth="1"/>
    <col min="62" max="62" width="9.140625" style="143"/>
    <col min="63" max="63" width="9.42578125" style="143" customWidth="1"/>
    <col min="64" max="16384" width="9.140625" style="143"/>
  </cols>
  <sheetData>
    <row r="1" spans="2:13" ht="37.5" customHeight="1" thickBot="1"/>
    <row r="2" spans="2:13" ht="100.5" customHeight="1" thickBot="1">
      <c r="B2" s="522"/>
      <c r="C2" s="523"/>
      <c r="D2" s="523"/>
      <c r="E2" s="523"/>
      <c r="F2" s="523"/>
      <c r="G2" s="523"/>
      <c r="H2" s="523"/>
      <c r="I2" s="523"/>
      <c r="J2" s="523"/>
      <c r="K2" s="524"/>
    </row>
    <row r="3" spans="2:13" ht="23.25" customHeight="1">
      <c r="B3" s="492" t="s">
        <v>12440</v>
      </c>
      <c r="C3" s="493"/>
      <c r="D3" s="493"/>
      <c r="E3" s="493"/>
      <c r="F3" s="493"/>
      <c r="G3" s="493"/>
      <c r="H3" s="493"/>
      <c r="I3" s="493"/>
      <c r="J3" s="493"/>
      <c r="K3" s="494"/>
    </row>
    <row r="4" spans="2:13" ht="24.75" customHeight="1">
      <c r="B4" s="528" t="s">
        <v>12441</v>
      </c>
      <c r="C4" s="529"/>
      <c r="D4" s="529"/>
      <c r="E4" s="529"/>
      <c r="F4" s="529"/>
      <c r="G4" s="529"/>
      <c r="H4" s="529"/>
      <c r="I4" s="529"/>
      <c r="J4" s="529"/>
      <c r="K4" s="530"/>
    </row>
    <row r="5" spans="2:13" ht="23.25" customHeight="1">
      <c r="B5" s="528" t="s">
        <v>11883</v>
      </c>
      <c r="C5" s="529"/>
      <c r="D5" s="529"/>
      <c r="E5" s="529"/>
      <c r="F5" s="529"/>
      <c r="G5" s="529"/>
      <c r="H5" s="529"/>
      <c r="I5" s="529"/>
      <c r="J5" s="529"/>
      <c r="K5" s="530"/>
    </row>
    <row r="6" spans="2:13" ht="23.25" customHeight="1">
      <c r="B6" s="528" t="s">
        <v>5660</v>
      </c>
      <c r="C6" s="529"/>
      <c r="D6" s="529"/>
      <c r="E6" s="529"/>
      <c r="F6" s="529"/>
      <c r="G6" s="529"/>
      <c r="H6" s="529"/>
      <c r="I6" s="529"/>
      <c r="J6" s="529"/>
      <c r="K6" s="530"/>
    </row>
    <row r="7" spans="2:13" ht="23.25" customHeight="1" thickBot="1">
      <c r="B7" s="489" t="s">
        <v>12324</v>
      </c>
      <c r="C7" s="490"/>
      <c r="D7" s="490"/>
      <c r="E7" s="490"/>
      <c r="F7" s="490"/>
      <c r="G7" s="490"/>
      <c r="H7" s="490"/>
      <c r="I7" s="490"/>
      <c r="J7" s="490"/>
      <c r="K7" s="491"/>
    </row>
    <row r="8" spans="2:13" ht="21.75" customHeight="1" thickBot="1">
      <c r="B8" s="525" t="s">
        <v>5964</v>
      </c>
      <c r="C8" s="526"/>
      <c r="D8" s="526"/>
      <c r="E8" s="526"/>
      <c r="F8" s="526"/>
      <c r="G8" s="526"/>
      <c r="H8" s="526"/>
      <c r="I8" s="526"/>
      <c r="J8" s="526"/>
      <c r="K8" s="527"/>
    </row>
    <row r="9" spans="2:13" s="150" customFormat="1" ht="30">
      <c r="B9" s="223" t="s">
        <v>1</v>
      </c>
      <c r="C9" s="224" t="s">
        <v>2</v>
      </c>
      <c r="D9" s="224" t="s">
        <v>0</v>
      </c>
      <c r="E9" s="225" t="s">
        <v>3</v>
      </c>
      <c r="F9" s="226" t="s">
        <v>4</v>
      </c>
      <c r="G9" s="227" t="s">
        <v>5</v>
      </c>
      <c r="H9" s="225" t="s">
        <v>1200</v>
      </c>
      <c r="I9" s="225" t="s">
        <v>1257</v>
      </c>
      <c r="J9" s="225" t="s">
        <v>1201</v>
      </c>
      <c r="K9" s="228" t="s">
        <v>1258</v>
      </c>
    </row>
    <row r="10" spans="2:13" s="132" customFormat="1" ht="15">
      <c r="B10" s="264" t="s">
        <v>1221</v>
      </c>
      <c r="C10" s="265"/>
      <c r="D10" s="266"/>
      <c r="E10" s="267" t="str">
        <f>QUANT!E5:J5</f>
        <v xml:space="preserve">ADIMINISTRAÇÃO DE OBRA </v>
      </c>
      <c r="F10" s="268"/>
      <c r="G10" s="269"/>
      <c r="H10" s="270"/>
      <c r="I10" s="270"/>
      <c r="J10" s="271"/>
      <c r="K10" s="272"/>
    </row>
    <row r="11" spans="2:13" s="132" customFormat="1" ht="18" customHeight="1">
      <c r="B11" s="12" t="s">
        <v>6435</v>
      </c>
      <c r="C11" s="138">
        <f>QUANT!C7</f>
        <v>90777</v>
      </c>
      <c r="D11" s="216" t="s">
        <v>6</v>
      </c>
      <c r="E11" s="139" t="str">
        <f>IFERROR(VLOOKUP($C11,'SINAPI FEVEREIRO DES. 2019'!$1:$1048576,2,0),IFERROR(VLOOKUP($C11,'COMP. PROPRIA'!$B$10:$I$11965,4,0),""))</f>
        <v>ENGENHEIRO CIVIL DE OBRA JUNIOR COM ENCARGOS COMPLEMENTARES</v>
      </c>
      <c r="F11" s="141" t="str">
        <f>IFERROR(VLOOKUP($C11,'SINAPI FEVEREIRO DES. 2019'!$1:$1048576,3,0),IFERROR(VLOOKUP($C11,'COMP. PROPRIA'!$B$10:$I$11965,5,0),""))</f>
        <v>H</v>
      </c>
      <c r="G11" s="140">
        <f>QUANT!K7</f>
        <v>141</v>
      </c>
      <c r="H11" s="142">
        <f>IFERROR(VLOOKUP($C11,'SINAPI FEVEREIRO DES. 2019'!$1:$1048576,4,0),IFERROR(VLOOKUP($C11,'COMP. PROPRIA'!$B$10:$I$11965,8,0),""))</f>
        <v>79.739999999999995</v>
      </c>
      <c r="I11" s="142">
        <f>TRUNC(H11*'4-BDI'!$E$29,2)</f>
        <v>102.25</v>
      </c>
      <c r="J11" s="48">
        <f t="shared" ref="J11" si="0">TRUNC(G11*H11,2)</f>
        <v>11243.34</v>
      </c>
      <c r="K11" s="173">
        <f t="shared" ref="K11" si="1">TRUNC(G11*I11,2)</f>
        <v>14417.25</v>
      </c>
    </row>
    <row r="12" spans="2:13" s="132" customFormat="1" ht="18" customHeight="1">
      <c r="B12" s="12" t="s">
        <v>11958</v>
      </c>
      <c r="C12" s="138">
        <f>QUANT!C11</f>
        <v>90776</v>
      </c>
      <c r="D12" s="216" t="s">
        <v>6</v>
      </c>
      <c r="E12" s="139" t="str">
        <f>IFERROR(VLOOKUP($C12,'SINAPI FEVEREIRO DES. 2019'!$1:$1048576,2,0),IFERROR(VLOOKUP($C12,'COMP. PROPRIA'!$B$10:$I$11965,4,0),""))</f>
        <v>ENCARREGADO GERAL COM ENCARGOS COMPLEMENTARES</v>
      </c>
      <c r="F12" s="141" t="str">
        <f>IFERROR(VLOOKUP($C12,'SINAPI FEVEREIRO DES. 2019'!$1:$1048576,3,0),IFERROR(VLOOKUP($C12,'COMP. PROPRIA'!$B$10:$I$11965,5,0),""))</f>
        <v>H</v>
      </c>
      <c r="G12" s="140">
        <f>QUANT!K11</f>
        <v>144</v>
      </c>
      <c r="H12" s="142">
        <f>IFERROR(VLOOKUP($C12,'SINAPI FEVEREIRO DES. 2019'!$1:$1048576,4,0),IFERROR(VLOOKUP($C12,'COMP. PROPRIA'!$B$10:$I$11965,8,0),""))</f>
        <v>21.26</v>
      </c>
      <c r="I12" s="142">
        <f>TRUNC(H12*'4-BDI'!$E$29,2)</f>
        <v>27.26</v>
      </c>
      <c r="J12" s="48">
        <f t="shared" ref="J12" si="2">TRUNC(G12*H12,2)</f>
        <v>3061.44</v>
      </c>
      <c r="K12" s="173">
        <f t="shared" ref="K12" si="3">TRUNC(G12*I12,2)</f>
        <v>3925.44</v>
      </c>
    </row>
    <row r="13" spans="2:13" s="132" customFormat="1" ht="18" customHeight="1">
      <c r="B13" s="12" t="s">
        <v>12288</v>
      </c>
      <c r="C13" s="138">
        <f>QUANT!C12</f>
        <v>88326</v>
      </c>
      <c r="D13" s="216" t="s">
        <v>6</v>
      </c>
      <c r="E13" s="139" t="str">
        <f>IFERROR(VLOOKUP($C13,'SINAPI FEVEREIRO DES. 2019'!$1:$1048576,2,0),IFERROR(VLOOKUP($C13,'COMP. PROPRIA'!$B$10:$I$11965,4,0),""))</f>
        <v>VIGIA NOTURNO COM ENCARGOS COMPLEMENTARES</v>
      </c>
      <c r="F13" s="141" t="str">
        <f>IFERROR(VLOOKUP($C13,'SINAPI FEVEREIRO DES. 2019'!$1:$1048576,3,0),IFERROR(VLOOKUP($C13,'COMP. PROPRIA'!$B$10:$I$11965,5,0),""))</f>
        <v>H</v>
      </c>
      <c r="G13" s="140">
        <f>QUANT!K12</f>
        <v>900</v>
      </c>
      <c r="H13" s="142">
        <f>IFERROR(VLOOKUP($C13,'SINAPI FEVEREIRO DES. 2019'!$1:$1048576,4,0),IFERROR(VLOOKUP($C13,'COMP. PROPRIA'!$B$10:$I$11965,8,0),""))</f>
        <v>17.37</v>
      </c>
      <c r="I13" s="142">
        <f>TRUNC(H13*'4-BDI'!$E$29,2)</f>
        <v>22.27</v>
      </c>
      <c r="J13" s="48">
        <f t="shared" ref="J13" si="4">TRUNC(G13*H13,2)</f>
        <v>15633</v>
      </c>
      <c r="K13" s="173">
        <f t="shared" ref="K13" si="5">TRUNC(G13*I13,2)</f>
        <v>20043</v>
      </c>
    </row>
    <row r="14" spans="2:13" s="132" customFormat="1" ht="15" customHeight="1">
      <c r="B14" s="516" t="s">
        <v>5971</v>
      </c>
      <c r="C14" s="517"/>
      <c r="D14" s="517"/>
      <c r="E14" s="517"/>
      <c r="F14" s="517"/>
      <c r="G14" s="517"/>
      <c r="H14" s="517"/>
      <c r="I14" s="222"/>
      <c r="J14" s="174">
        <f>(SUM(J11:J13))</f>
        <v>29937.78</v>
      </c>
      <c r="K14" s="174">
        <f>(SUM(K11:K13))</f>
        <v>38385.69</v>
      </c>
      <c r="M14" s="151"/>
    </row>
    <row r="15" spans="2:13" s="132" customFormat="1" ht="15">
      <c r="B15" s="264" t="s">
        <v>1222</v>
      </c>
      <c r="C15" s="265"/>
      <c r="D15" s="266"/>
      <c r="E15" s="267" t="str">
        <f>QUANT!E14:J14</f>
        <v>SERVIÇOS PRELIMINARES</v>
      </c>
      <c r="F15" s="268"/>
      <c r="G15" s="269"/>
      <c r="H15" s="270"/>
      <c r="I15" s="270"/>
      <c r="J15" s="271"/>
      <c r="K15" s="272"/>
    </row>
    <row r="16" spans="2:13" s="132" customFormat="1" ht="21.75" customHeight="1">
      <c r="B16" s="12" t="s">
        <v>1180</v>
      </c>
      <c r="C16" s="138" t="s">
        <v>5583</v>
      </c>
      <c r="D16" s="216" t="s">
        <v>6</v>
      </c>
      <c r="E16" s="139" t="str">
        <f>IFERROR(VLOOKUP($C16,'SINAPI FEVEREIRO DES. 2019'!$1:$1048576,2,0),IFERROR(VLOOKUP($C16,'COMP. PROPRIA'!$B$10:$I$11965,4,0),""))</f>
        <v>PLACA DE OBRA EM CHAPA DE ACO GALVANIZADO</v>
      </c>
      <c r="F16" s="141" t="str">
        <f>IFERROR(VLOOKUP($C16,'SINAPI FEVEREIRO DES. 2019'!$1:$1048576,3,0),IFERROR(VLOOKUP($C16,'COMP. PROPRIA'!$B$10:$I$11965,5,0),""))</f>
        <v>M2</v>
      </c>
      <c r="G16" s="140">
        <f>QUANT!K16</f>
        <v>3.13</v>
      </c>
      <c r="H16" s="142">
        <f>IFERROR(VLOOKUP($C16,'SINAPI FEVEREIRO DES. 2019'!$1:$1048576,4,0),IFERROR(VLOOKUP($C16,'COMP. PROPRIA'!$B$10:$I$11965,8,0),""))</f>
        <v>499.4</v>
      </c>
      <c r="I16" s="142">
        <f>TRUNC(H16*'4-BDI'!$E$29,2)</f>
        <v>640.42999999999995</v>
      </c>
      <c r="J16" s="48">
        <f t="shared" ref="J16" si="6">TRUNC(G16*H16,2)</f>
        <v>1563.12</v>
      </c>
      <c r="K16" s="173">
        <f t="shared" ref="K16" si="7">TRUNC(G16*I16,2)</f>
        <v>2004.54</v>
      </c>
    </row>
    <row r="17" spans="2:11" s="132" customFormat="1" ht="21.75" customHeight="1">
      <c r="B17" s="12" t="s">
        <v>31</v>
      </c>
      <c r="C17" s="138" t="str">
        <f>QUANT!C17</f>
        <v>CP-SP-01</v>
      </c>
      <c r="D17" s="138" t="str">
        <f>QUANT!D17</f>
        <v>PROPRIA</v>
      </c>
      <c r="E17" s="139" t="str">
        <f>IFERROR(VLOOKUP($C17,'SINAPI FEVEREIRO DES. 2019'!$1:$1048576,2,0),IFERROR(VLOOKUP($C17,'COMP. PROPRIA'!$B$10:$I$11965,4,0),""))</f>
        <v>LOCAÇÃO DE CONTAINER (MOBILIZAÇÃO E DESMOBILIZAÇÃO)</v>
      </c>
      <c r="F17" s="141" t="str">
        <f>IFERROR(VLOOKUP($C17,'SINAPI FEVEREIRO DES. 2019'!$1:$1048576,3,0),IFERROR(VLOOKUP($C17,'COMP. PROPRIA'!$B$10:$I$11965,5,0),""))</f>
        <v>MÊS</v>
      </c>
      <c r="G17" s="140">
        <f>QUANT!K17</f>
        <v>3</v>
      </c>
      <c r="H17" s="142">
        <f>IFERROR(VLOOKUP($C17,'SINAPI FEVEREIRO DES. 2019'!$1:$1048576,4,0),IFERROR(VLOOKUP($C17,'COMP. PROPRIA'!$B$10:$I$11965,8,0),""))</f>
        <v>844.53</v>
      </c>
      <c r="I17" s="142">
        <f>TRUNC(H17*'4-BDI'!$E$29,2)</f>
        <v>1083.02</v>
      </c>
      <c r="J17" s="48">
        <f t="shared" ref="J17" si="8">TRUNC(G17*H17,2)</f>
        <v>2533.59</v>
      </c>
      <c r="K17" s="173">
        <f t="shared" ref="K17" si="9">TRUNC(G17*I17,2)</f>
        <v>3249.06</v>
      </c>
    </row>
    <row r="18" spans="2:11" s="132" customFormat="1" ht="21.75" customHeight="1">
      <c r="B18" s="12" t="s">
        <v>11840</v>
      </c>
      <c r="C18" s="138">
        <f>QUANT!C18</f>
        <v>98459</v>
      </c>
      <c r="D18" s="138" t="str">
        <f>QUANT!D18</f>
        <v>SINAPI</v>
      </c>
      <c r="E18" s="139" t="str">
        <f>IFERROR(VLOOKUP($C18,'SINAPI FEVEREIRO DES. 2019'!$1:$1048576,2,0),IFERROR(VLOOKUP($C18,'COMP. PROPRIA'!$B$10:$I$11965,4,0),""))</f>
        <v>TAPUME COM TELHA METÁLICA. AF_05/2018</v>
      </c>
      <c r="F18" s="141" t="str">
        <f>IFERROR(VLOOKUP($C18,'SINAPI FEVEREIRO DES. 2019'!$1:$1048576,3,0),IFERROR(VLOOKUP($C18,'COMP. PROPRIA'!$B$10:$I$11965,5,0),""))</f>
        <v>M2</v>
      </c>
      <c r="G18" s="140">
        <f>QUANT!K18</f>
        <v>240</v>
      </c>
      <c r="H18" s="142">
        <f>IFERROR(VLOOKUP($C18,'SINAPI FEVEREIRO DES. 2019'!$1:$1048576,4,0),IFERROR(VLOOKUP($C18,'COMP. PROPRIA'!$B$10:$I$11965,8,0),""))</f>
        <v>66.37</v>
      </c>
      <c r="I18" s="142">
        <f>TRUNC(H18*'4-BDI'!$E$29,2)</f>
        <v>85.11</v>
      </c>
      <c r="J18" s="48">
        <f t="shared" ref="J18" si="10">TRUNC(G18*H18,2)</f>
        <v>15928.8</v>
      </c>
      <c r="K18" s="173">
        <f t="shared" ref="K18" si="11">TRUNC(G18*I18,2)</f>
        <v>20426.400000000001</v>
      </c>
    </row>
    <row r="19" spans="2:11" s="132" customFormat="1" ht="15" customHeight="1">
      <c r="B19" s="516" t="s">
        <v>5971</v>
      </c>
      <c r="C19" s="517"/>
      <c r="D19" s="517"/>
      <c r="E19" s="517"/>
      <c r="F19" s="517"/>
      <c r="G19" s="517"/>
      <c r="H19" s="517"/>
      <c r="I19" s="222"/>
      <c r="J19" s="174">
        <f>SUM(J16:J18)</f>
        <v>20025.509999999998</v>
      </c>
      <c r="K19" s="174">
        <f>SUM(K16:K18)</f>
        <v>25680</v>
      </c>
    </row>
    <row r="20" spans="2:11" s="132" customFormat="1" ht="15">
      <c r="B20" s="264" t="s">
        <v>1294</v>
      </c>
      <c r="C20" s="265"/>
      <c r="D20" s="266"/>
      <c r="E20" s="305" t="str">
        <f>QUANT!E20:J20</f>
        <v>DEMOLIÇÕES E RETIRADAS</v>
      </c>
      <c r="F20" s="268"/>
      <c r="G20" s="269"/>
      <c r="H20" s="270"/>
      <c r="I20" s="270"/>
      <c r="J20" s="271"/>
      <c r="K20" s="272"/>
    </row>
    <row r="21" spans="2:11" s="132" customFormat="1" ht="15">
      <c r="B21" s="264" t="s">
        <v>22</v>
      </c>
      <c r="C21" s="265"/>
      <c r="D21" s="266"/>
      <c r="E21" s="305" t="str">
        <f>QUANT!E21</f>
        <v>SERVIÇOS</v>
      </c>
      <c r="F21" s="268"/>
      <c r="G21" s="269"/>
      <c r="H21" s="270"/>
      <c r="I21" s="270"/>
      <c r="J21" s="271"/>
      <c r="K21" s="272"/>
    </row>
    <row r="22" spans="2:11" s="132" customFormat="1" ht="15">
      <c r="B22" s="13" t="s">
        <v>11849</v>
      </c>
      <c r="C22" s="138" t="str">
        <f>QUANT!C23</f>
        <v>CP-DEM-02</v>
      </c>
      <c r="D22" s="138" t="str">
        <f>QUANT!D23</f>
        <v>PROPRIA</v>
      </c>
      <c r="E22" s="139" t="str">
        <f>IFERROR(VLOOKUP($C22,'SINAPI FEVEREIRO DES. 2019'!$1:$1048576,2,0),IFERROR(VLOOKUP($C22,'COMP. PROPRIA'!$B$10:$I$11965,4,0),""))</f>
        <v>REMOÇÃO DE REVESTIMENTO CERÂMICO</v>
      </c>
      <c r="F22" s="141" t="str">
        <f>IFERROR(VLOOKUP($C22,'SINAPI FEVEREIRO DES. 2019'!$1:$1048576,3,0),IFERROR(VLOOKUP($C22,'COMP. PROPRIA'!$B$10:$I$11965,5,0),""))</f>
        <v>M2</v>
      </c>
      <c r="G22" s="231">
        <f>QUANT!K23</f>
        <v>326</v>
      </c>
      <c r="H22" s="142">
        <f>IFERROR(VLOOKUP($C22,'SINAPI FEVEREIRO DES. 2019'!$1:$1048576,4,0),IFERROR(VLOOKUP($C22,'COMP. PROPRIA'!$B$10:$I$11965,8,0),""))</f>
        <v>7.78</v>
      </c>
      <c r="I22" s="142">
        <f>TRUNC(H22*'4-BDI'!$E$29,2)</f>
        <v>9.9700000000000006</v>
      </c>
      <c r="J22" s="48">
        <f t="shared" ref="J22" si="12">TRUNC(G22*H22,2)</f>
        <v>2536.2800000000002</v>
      </c>
      <c r="K22" s="173">
        <f t="shared" ref="K22" si="13">TRUNC(G22*I22,2)</f>
        <v>3250.22</v>
      </c>
    </row>
    <row r="23" spans="2:11" s="132" customFormat="1" ht="30">
      <c r="B23" s="13" t="s">
        <v>11850</v>
      </c>
      <c r="C23" s="138">
        <f>QUANT!C24</f>
        <v>97647</v>
      </c>
      <c r="D23" s="138" t="str">
        <f>QUANT!D24</f>
        <v>SINAPI</v>
      </c>
      <c r="E23" s="139" t="str">
        <f>IFERROR(VLOOKUP($C23,'SINAPI FEVEREIRO DES. 2019'!$1:$1048576,2,0),IFERROR(VLOOKUP($C23,'COMP. PROPRIA'!$B$10:$I$11965,4,0),""))</f>
        <v>REMOÇÃO DE TELHAS, DE FIBROCIMENTO, METÁLICA E CERÂMICA, DE FORMA MANUAL, SEM REAPROVEITAMENTO. AF_12/2017</v>
      </c>
      <c r="F23" s="141" t="str">
        <f>IFERROR(VLOOKUP($C23,'SINAPI FEVEREIRO DES. 2019'!$1:$1048576,3,0),IFERROR(VLOOKUP($C23,'COMP. PROPRIA'!$B$10:$I$11965,5,0),""))</f>
        <v>M2</v>
      </c>
      <c r="G23" s="231">
        <f>QUANT!K24</f>
        <v>903</v>
      </c>
      <c r="H23" s="142">
        <f>IFERROR(VLOOKUP($C23,'SINAPI FEVEREIRO DES. 2019'!$1:$1048576,4,0),IFERROR(VLOOKUP($C23,'COMP. PROPRIA'!$B$10:$I$11965,8,0),""))</f>
        <v>2.39</v>
      </c>
      <c r="I23" s="142">
        <f>TRUNC(H23*'4-BDI'!$E$29,2)</f>
        <v>3.06</v>
      </c>
      <c r="J23" s="48">
        <f t="shared" ref="J23:J31" si="14">TRUNC(G23*H23,2)</f>
        <v>2158.17</v>
      </c>
      <c r="K23" s="173">
        <f t="shared" ref="K23:K31" si="15">TRUNC(G23*I23,2)</f>
        <v>2763.18</v>
      </c>
    </row>
    <row r="24" spans="2:11" s="132" customFormat="1" ht="30">
      <c r="B24" s="13" t="s">
        <v>11851</v>
      </c>
      <c r="C24" s="138">
        <f>QUANT!C25</f>
        <v>97650</v>
      </c>
      <c r="D24" s="138" t="str">
        <f>QUANT!D25</f>
        <v>SINAPI</v>
      </c>
      <c r="E24" s="139" t="str">
        <f>IFERROR(VLOOKUP($C24,'SINAPI FEVEREIRO DES. 2019'!$1:$1048576,2,0),IFERROR(VLOOKUP($C24,'COMP. PROPRIA'!$B$10:$I$11965,4,0),""))</f>
        <v>REMOÇÃO DE TRAMA DE MADEIRA PARA COBERTURA, DE FORMA MANUAL, SEM REAPROVEITAMENTO. AF_12/2017</v>
      </c>
      <c r="F24" s="141" t="str">
        <f>IFERROR(VLOOKUP($C24,'SINAPI FEVEREIRO DES. 2019'!$1:$1048576,3,0),IFERROR(VLOOKUP($C24,'COMP. PROPRIA'!$B$10:$I$11965,5,0),""))</f>
        <v>M2</v>
      </c>
      <c r="G24" s="231">
        <f>QUANT!K25</f>
        <v>857.84999999999991</v>
      </c>
      <c r="H24" s="142">
        <f>IFERROR(VLOOKUP($C24,'SINAPI FEVEREIRO DES. 2019'!$1:$1048576,4,0),IFERROR(VLOOKUP($C24,'COMP. PROPRIA'!$B$10:$I$11965,8,0),""))</f>
        <v>5.15</v>
      </c>
      <c r="I24" s="142">
        <f>TRUNC(H24*'4-BDI'!$E$29,2)</f>
        <v>6.6</v>
      </c>
      <c r="J24" s="48">
        <f t="shared" si="14"/>
        <v>4417.92</v>
      </c>
      <c r="K24" s="173">
        <f t="shared" si="15"/>
        <v>5661.81</v>
      </c>
    </row>
    <row r="25" spans="2:11" s="132" customFormat="1" ht="15">
      <c r="B25" s="13" t="s">
        <v>11852</v>
      </c>
      <c r="C25" s="138" t="str">
        <f>QUANT!C26</f>
        <v>CP-DEM-01</v>
      </c>
      <c r="D25" s="138" t="str">
        <f>QUANT!D26</f>
        <v>PROPRIA</v>
      </c>
      <c r="E25" s="139" t="str">
        <f>IFERROR(VLOOKUP($C25,'SINAPI FEVEREIRO DES. 2019'!$1:$1048576,2,0),IFERROR(VLOOKUP($C25,'COMP. PROPRIA'!$B$10:$I$11965,4,0),""))</f>
        <v>REMOÇÃO DE TABEIRA/BEIRAL DE MADEIRA</v>
      </c>
      <c r="F25" s="141" t="str">
        <f>IFERROR(VLOOKUP($C25,'SINAPI FEVEREIRO DES. 2019'!$1:$1048576,3,0),IFERROR(VLOOKUP($C25,'COMP. PROPRIA'!$B$10:$I$11965,5,0),""))</f>
        <v>M</v>
      </c>
      <c r="G25" s="231">
        <f>QUANT!K26</f>
        <v>189</v>
      </c>
      <c r="H25" s="142">
        <f>IFERROR(VLOOKUP($C25,'SINAPI FEVEREIRO DES. 2019'!$1:$1048576,4,0),IFERROR(VLOOKUP($C25,'COMP. PROPRIA'!$B$10:$I$11965,8,0),""))</f>
        <v>1.49</v>
      </c>
      <c r="I25" s="142">
        <f>TRUNC(H25*'4-BDI'!$E$29,2)</f>
        <v>1.91</v>
      </c>
      <c r="J25" s="48">
        <f t="shared" si="14"/>
        <v>281.61</v>
      </c>
      <c r="K25" s="173">
        <f t="shared" si="15"/>
        <v>360.99</v>
      </c>
    </row>
    <row r="26" spans="2:11" s="132" customFormat="1" ht="30">
      <c r="B26" s="13" t="s">
        <v>11853</v>
      </c>
      <c r="C26" s="138">
        <f>QUANT!C27</f>
        <v>97640</v>
      </c>
      <c r="D26" s="138" t="str">
        <f>QUANT!D27</f>
        <v>SINAPI</v>
      </c>
      <c r="E26" s="139" t="str">
        <f>IFERROR(VLOOKUP($C26,'SINAPI FEVEREIRO DES. 2019'!$1:$1048576,2,0),IFERROR(VLOOKUP($C26,'COMP. PROPRIA'!$B$10:$I$11965,4,0),""))</f>
        <v>REMOÇÃO DE FORROS DE DRYWALL, PVC E FIBROMINERAL, DE FORMA MANUAL, SEM REAPROVEITAMENTO. AF_12/2017</v>
      </c>
      <c r="F26" s="141" t="str">
        <f>IFERROR(VLOOKUP($C26,'SINAPI FEVEREIRO DES. 2019'!$1:$1048576,3,0),IFERROR(VLOOKUP($C26,'COMP. PROPRIA'!$B$10:$I$11965,5,0),""))</f>
        <v>M2</v>
      </c>
      <c r="G26" s="231">
        <f>QUANT!K27</f>
        <v>812.7</v>
      </c>
      <c r="H26" s="142">
        <f>IFERROR(VLOOKUP($C26,'SINAPI FEVEREIRO DES. 2019'!$1:$1048576,4,0),IFERROR(VLOOKUP($C26,'COMP. PROPRIA'!$B$10:$I$11965,8,0),""))</f>
        <v>1.1100000000000001</v>
      </c>
      <c r="I26" s="142">
        <f>TRUNC(H26*'4-BDI'!$E$29,2)</f>
        <v>1.42</v>
      </c>
      <c r="J26" s="48">
        <f t="shared" si="14"/>
        <v>902.09</v>
      </c>
      <c r="K26" s="173">
        <f t="shared" si="15"/>
        <v>1154.03</v>
      </c>
    </row>
    <row r="27" spans="2:11" s="132" customFormat="1" ht="15">
      <c r="B27" s="13" t="s">
        <v>11854</v>
      </c>
      <c r="C27" s="138" t="str">
        <f>QUANT!C28</f>
        <v>CP-DEM-03</v>
      </c>
      <c r="D27" s="138" t="str">
        <f>QUANT!D28</f>
        <v>PROPRIA</v>
      </c>
      <c r="E27" s="139" t="str">
        <f>IFERROR(VLOOKUP($C27,'SINAPI FEVEREIRO DES. 2019'!$1:$1048576,2,0),IFERROR(VLOOKUP($C27,'COMP. PROPRIA'!$B$10:$I$11965,4,0),""))</f>
        <v>DEMOLIÇÃO DE CONCRETO SIMPLES</v>
      </c>
      <c r="F27" s="141" t="str">
        <f>IFERROR(VLOOKUP($C27,'SINAPI FEVEREIRO DES. 2019'!$1:$1048576,3,0),IFERROR(VLOOKUP($C27,'COMP. PROPRIA'!$B$10:$I$11965,5,0),""))</f>
        <v>M3</v>
      </c>
      <c r="G27" s="231">
        <f>QUANT!K28</f>
        <v>5.4</v>
      </c>
      <c r="H27" s="142">
        <f>IFERROR(VLOOKUP($C27,'SINAPI FEVEREIRO DES. 2019'!$1:$1048576,4,0),IFERROR(VLOOKUP($C27,'COMP. PROPRIA'!$B$10:$I$11965,8,0),""))</f>
        <v>217.46</v>
      </c>
      <c r="I27" s="142">
        <f>TRUNC(H27*'4-BDI'!$E$29,2)</f>
        <v>278.87</v>
      </c>
      <c r="J27" s="48">
        <f t="shared" si="14"/>
        <v>1174.28</v>
      </c>
      <c r="K27" s="173">
        <f t="shared" si="15"/>
        <v>1505.89</v>
      </c>
    </row>
    <row r="28" spans="2:11" s="132" customFormat="1" ht="30">
      <c r="B28" s="13" t="s">
        <v>12302</v>
      </c>
      <c r="C28" s="138">
        <f>QUANT!C29</f>
        <v>97622</v>
      </c>
      <c r="D28" s="138" t="str">
        <f>QUANT!D29</f>
        <v>SINAPI</v>
      </c>
      <c r="E28" s="139" t="str">
        <f>IFERROR(VLOOKUP($C28,'SINAPI FEVEREIRO DES. 2019'!$1:$1048576,2,0),IFERROR(VLOOKUP($C28,'COMP. PROPRIA'!$B$10:$I$11965,4,0),""))</f>
        <v>DEMOLIÇÃO DE ALVENARIA DE BLOCO FURADO, DE FORMA MANUAL, SEM REAPROVEITAMENTO. AF_12/2017</v>
      </c>
      <c r="F28" s="141" t="str">
        <f>IFERROR(VLOOKUP($C28,'SINAPI FEVEREIRO DES. 2019'!$1:$1048576,3,0),IFERROR(VLOOKUP($C28,'COMP. PROPRIA'!$B$10:$I$11965,5,0),""))</f>
        <v>M3</v>
      </c>
      <c r="G28" s="231">
        <f>QUANT!K29</f>
        <v>27</v>
      </c>
      <c r="H28" s="142">
        <f>IFERROR(VLOOKUP($C28,'SINAPI FEVEREIRO DES. 2019'!$1:$1048576,4,0),IFERROR(VLOOKUP($C28,'COMP. PROPRIA'!$B$10:$I$11965,8,0),""))</f>
        <v>38.74</v>
      </c>
      <c r="I28" s="142">
        <f>TRUNC(H28*'4-BDI'!$E$29,2)</f>
        <v>49.68</v>
      </c>
      <c r="J28" s="48">
        <f t="shared" si="14"/>
        <v>1045.98</v>
      </c>
      <c r="K28" s="173">
        <f t="shared" si="15"/>
        <v>1341.36</v>
      </c>
    </row>
    <row r="29" spans="2:11" s="132" customFormat="1" ht="30">
      <c r="B29" s="13" t="s">
        <v>12308</v>
      </c>
      <c r="C29" s="138">
        <f>QUANT!C30</f>
        <v>97644</v>
      </c>
      <c r="D29" s="138" t="str">
        <f>QUANT!D30</f>
        <v>SINAPI</v>
      </c>
      <c r="E29" s="139" t="str">
        <f>IFERROR(VLOOKUP($C29,'SINAPI FEVEREIRO DES. 2019'!$1:$1048576,2,0),IFERROR(VLOOKUP($C29,'COMP. PROPRIA'!$B$10:$I$11965,4,0),""))</f>
        <v>REMOÇÃO DE PORTAS, DE FORMA MANUAL, SEM REAPROVEITAMENTO. AF_12/2017</v>
      </c>
      <c r="F29" s="141" t="str">
        <f>IFERROR(VLOOKUP($C29,'SINAPI FEVEREIRO DES. 2019'!$1:$1048576,3,0),IFERROR(VLOOKUP($C29,'COMP. PROPRIA'!$B$10:$I$11965,5,0),""))</f>
        <v>M2</v>
      </c>
      <c r="G29" s="231">
        <f>QUANT!K30</f>
        <v>38</v>
      </c>
      <c r="H29" s="142">
        <f>IFERROR(VLOOKUP($C29,'SINAPI FEVEREIRO DES. 2019'!$1:$1048576,4,0),IFERROR(VLOOKUP($C29,'COMP. PROPRIA'!$B$10:$I$11965,8,0),""))</f>
        <v>6.24</v>
      </c>
      <c r="I29" s="142">
        <f>TRUNC(H29*'4-BDI'!$E$29,2)</f>
        <v>8</v>
      </c>
      <c r="J29" s="48">
        <f t="shared" si="14"/>
        <v>237.12</v>
      </c>
      <c r="K29" s="173">
        <f t="shared" si="15"/>
        <v>304</v>
      </c>
    </row>
    <row r="30" spans="2:11" s="132" customFormat="1" ht="30">
      <c r="B30" s="13" t="s">
        <v>12309</v>
      </c>
      <c r="C30" s="138">
        <f>QUANT!C31</f>
        <v>97645</v>
      </c>
      <c r="D30" s="138" t="str">
        <f>QUANT!D31</f>
        <v>SINAPI</v>
      </c>
      <c r="E30" s="139" t="str">
        <f>IFERROR(VLOOKUP($C30,'SINAPI FEVEREIRO DES. 2019'!$1:$1048576,2,0),IFERROR(VLOOKUP($C30,'COMP. PROPRIA'!$B$10:$I$11965,4,0),""))</f>
        <v>REMOÇÃO DE JANELAS, DE FORMA MANUAL, SEM REAPROVEITAMENTO. AF_12/2017</v>
      </c>
      <c r="F30" s="141" t="str">
        <f>IFERROR(VLOOKUP($C30,'SINAPI FEVEREIRO DES. 2019'!$1:$1048576,3,0),IFERROR(VLOOKUP($C30,'COMP. PROPRIA'!$B$10:$I$11965,5,0),""))</f>
        <v>M2</v>
      </c>
      <c r="G30" s="231">
        <f>QUANT!K31</f>
        <v>58</v>
      </c>
      <c r="H30" s="142">
        <f>IFERROR(VLOOKUP($C30,'SINAPI FEVEREIRO DES. 2019'!$1:$1048576,4,0),IFERROR(VLOOKUP($C30,'COMP. PROPRIA'!$B$10:$I$11965,8,0),""))</f>
        <v>18.329999999999998</v>
      </c>
      <c r="I30" s="142">
        <f>TRUNC(H30*'4-BDI'!$E$29,2)</f>
        <v>23.5</v>
      </c>
      <c r="J30" s="48">
        <f t="shared" si="14"/>
        <v>1063.1400000000001</v>
      </c>
      <c r="K30" s="173">
        <f t="shared" si="15"/>
        <v>1363</v>
      </c>
    </row>
    <row r="31" spans="2:11" s="132" customFormat="1" ht="30">
      <c r="B31" s="13" t="s">
        <v>12310</v>
      </c>
      <c r="C31" s="138">
        <f>QUANT!C32</f>
        <v>97663</v>
      </c>
      <c r="D31" s="138" t="str">
        <f>QUANT!D32</f>
        <v>SINAPI</v>
      </c>
      <c r="E31" s="139" t="str">
        <f>IFERROR(VLOOKUP($C31,'SINAPI FEVEREIRO DES. 2019'!$1:$1048576,2,0),IFERROR(VLOOKUP($C31,'COMP. PROPRIA'!$B$10:$I$11965,4,0),""))</f>
        <v>REMOÇÃO DE LOUÇAS, DE FORMA MANUAL, SEM REAPROVEITAMENTO. AF_12/2017</v>
      </c>
      <c r="F31" s="141" t="str">
        <f>IFERROR(VLOOKUP($C31,'SINAPI FEVEREIRO DES. 2019'!$1:$1048576,3,0),IFERROR(VLOOKUP($C31,'COMP. PROPRIA'!$B$10:$I$11965,5,0),""))</f>
        <v>UN</v>
      </c>
      <c r="G31" s="231">
        <f>QUANT!K32</f>
        <v>10</v>
      </c>
      <c r="H31" s="142">
        <f>IFERROR(VLOOKUP($C31,'SINAPI FEVEREIRO DES. 2019'!$1:$1048576,4,0),IFERROR(VLOOKUP($C31,'COMP. PROPRIA'!$B$10:$I$11965,8,0),""))</f>
        <v>8.41</v>
      </c>
      <c r="I31" s="142">
        <f>TRUNC(H31*'4-BDI'!$E$29,2)</f>
        <v>10.78</v>
      </c>
      <c r="J31" s="48">
        <f t="shared" si="14"/>
        <v>84.1</v>
      </c>
      <c r="K31" s="173">
        <f t="shared" si="15"/>
        <v>107.8</v>
      </c>
    </row>
    <row r="32" spans="2:11" s="132" customFormat="1" ht="15">
      <c r="B32" s="264" t="s">
        <v>23</v>
      </c>
      <c r="C32" s="265"/>
      <c r="D32" s="266"/>
      <c r="E32" s="305" t="str">
        <f>QUANT!E34</f>
        <v>CARGA E TRANSPORTE</v>
      </c>
      <c r="F32" s="268"/>
      <c r="G32" s="269"/>
      <c r="H32" s="270"/>
      <c r="I32" s="270"/>
      <c r="J32" s="271"/>
      <c r="K32" s="272"/>
    </row>
    <row r="33" spans="2:11" s="132" customFormat="1" ht="30">
      <c r="B33" s="13" t="s">
        <v>11855</v>
      </c>
      <c r="C33" s="138">
        <f>QUANT!C36</f>
        <v>72898</v>
      </c>
      <c r="D33" s="138" t="str">
        <f>QUANT!D36</f>
        <v>SINAPI</v>
      </c>
      <c r="E33" s="139" t="str">
        <f>IFERROR(VLOOKUP($C33,'SINAPI FEVEREIRO DES. 2019'!$1:$1048576,2,0),IFERROR(VLOOKUP($C33,'COMP. PROPRIA'!$B$10:$I$11965,4,0),""))</f>
        <v>CARGA E DESCARGA MECANIZADAS DE ENTULHO EM CAMINHAO BASCULANTE 6 M3</v>
      </c>
      <c r="F33" s="141" t="str">
        <f>IFERROR(VLOOKUP($C33,'SINAPI FEVEREIRO DES. 2019'!$1:$1048576,3,0),IFERROR(VLOOKUP($C33,'COMP. PROPRIA'!$B$10:$I$11965,5,0),""))</f>
        <v>M3</v>
      </c>
      <c r="G33" s="231">
        <f>QUANT!K36</f>
        <v>150.87739999999999</v>
      </c>
      <c r="H33" s="142">
        <f>IFERROR(VLOOKUP($C33,'SINAPI FEVEREIRO DES. 2019'!$1:$1048576,4,0),IFERROR(VLOOKUP($C33,'COMP. PROPRIA'!$B$10:$I$11965,8,0),""))</f>
        <v>3.79</v>
      </c>
      <c r="I33" s="142">
        <f>TRUNC(H33*'4-BDI'!$E$29,2)</f>
        <v>4.8600000000000003</v>
      </c>
      <c r="J33" s="48">
        <f t="shared" ref="J33:J34" si="16">TRUNC(G33*H33,2)</f>
        <v>571.82000000000005</v>
      </c>
      <c r="K33" s="173">
        <f t="shared" ref="K33:K34" si="17">TRUNC(G33*I33,2)</f>
        <v>733.26</v>
      </c>
    </row>
    <row r="34" spans="2:11" s="132" customFormat="1" ht="30">
      <c r="B34" s="13" t="s">
        <v>11856</v>
      </c>
      <c r="C34" s="138">
        <f>QUANT!C40</f>
        <v>97914</v>
      </c>
      <c r="D34" s="138" t="str">
        <f>QUANT!D40</f>
        <v>SINAPI</v>
      </c>
      <c r="E34" s="139" t="str">
        <f>IFERROR(VLOOKUP($C34,'SINAPI FEVEREIRO DES. 2019'!$1:$1048576,2,0),IFERROR(VLOOKUP($C34,'COMP. PROPRIA'!$B$10:$I$11965,4,0),""))</f>
        <v>TRANSPORTE COM CAMINHÃO BASCULANTE DE 6 M3, EM VIA URBANA PAVIMENTADA, DMT ATÉ 30 KM (UNIDADE: M3XKM). AF_01/2018</v>
      </c>
      <c r="F34" s="141" t="str">
        <f>IFERROR(VLOOKUP($C34,'SINAPI FEVEREIRO DES. 2019'!$1:$1048576,3,0),IFERROR(VLOOKUP($C34,'COMP. PROPRIA'!$B$10:$I$11965,5,0),""))</f>
        <v>M3XKM</v>
      </c>
      <c r="G34" s="231">
        <f>QUANT!K40</f>
        <v>1131.5805</v>
      </c>
      <c r="H34" s="142">
        <f>IFERROR(VLOOKUP($C34,'SINAPI FEVEREIRO DES. 2019'!$1:$1048576,4,0),IFERROR(VLOOKUP($C34,'COMP. PROPRIA'!$B$10:$I$11965,8,0),""))</f>
        <v>1.56</v>
      </c>
      <c r="I34" s="142">
        <f>TRUNC(H34*'4-BDI'!$E$29,2)</f>
        <v>2</v>
      </c>
      <c r="J34" s="48">
        <f t="shared" si="16"/>
        <v>1765.26</v>
      </c>
      <c r="K34" s="173">
        <f t="shared" si="17"/>
        <v>2263.16</v>
      </c>
    </row>
    <row r="35" spans="2:11" ht="15">
      <c r="B35" s="516" t="s">
        <v>5971</v>
      </c>
      <c r="C35" s="517"/>
      <c r="D35" s="517"/>
      <c r="E35" s="517"/>
      <c r="F35" s="517"/>
      <c r="G35" s="517"/>
      <c r="H35" s="517"/>
      <c r="I35" s="222"/>
      <c r="J35" s="174">
        <f>SUM(J22:J34)</f>
        <v>16237.770000000002</v>
      </c>
      <c r="K35" s="174">
        <f>SUM(K22:K34)</f>
        <v>20808.699999999997</v>
      </c>
    </row>
    <row r="36" spans="2:11" ht="15">
      <c r="B36" s="264" t="s">
        <v>6429</v>
      </c>
      <c r="C36" s="265"/>
      <c r="D36" s="266"/>
      <c r="E36" s="267" t="str">
        <f>QUANT!E44</f>
        <v>REPAROS</v>
      </c>
      <c r="F36" s="268"/>
      <c r="G36" s="269"/>
      <c r="H36" s="270"/>
      <c r="I36" s="270"/>
      <c r="J36" s="271"/>
      <c r="K36" s="272"/>
    </row>
    <row r="37" spans="2:11" ht="27" customHeight="1">
      <c r="B37" s="12" t="s">
        <v>6430</v>
      </c>
      <c r="C37" s="216" t="str">
        <f>QUANT!C47</f>
        <v>CP-REP-02</v>
      </c>
      <c r="D37" s="216" t="str">
        <f>QUANT!D47</f>
        <v>PROPRIA</v>
      </c>
      <c r="E37" s="139" t="str">
        <f>IFERROR(VLOOKUP($C37,'SINAPI FEVEREIRO DES. 2019'!$1:$1048576,2,0),IFERROR(VLOOKUP($C37,'COMP. PROPRIA'!$B$10:$I$11965,4,0),""))</f>
        <v xml:space="preserve">RESTAURAÇÃO EM CERCA DE ARAME GALVANIZADO </v>
      </c>
      <c r="F37" s="141" t="str">
        <f>IFERROR(VLOOKUP($C37,'SINAPI FEVEREIRO DES. 2019'!$1:$1048576,3,0),IFERROR(VLOOKUP($C37,'COMP. PROPRIA'!$B$10:$I$11965,5,0),""))</f>
        <v>M</v>
      </c>
      <c r="G37" s="140">
        <f>QUANT!K47</f>
        <v>20</v>
      </c>
      <c r="H37" s="142">
        <f>IFERROR(VLOOKUP($C37,'SINAPI FEVEREIRO DES. 2019'!$1:$1048576,4,0),IFERROR(VLOOKUP($C37,'COMP. PROPRIA'!$B$10:$I$11965,8,0),""))</f>
        <v>30.959999999999997</v>
      </c>
      <c r="I37" s="142">
        <f>TRUNC(H37*'4-BDI'!$E$29,2)</f>
        <v>39.700000000000003</v>
      </c>
      <c r="J37" s="48">
        <f t="shared" ref="J37" si="18">TRUNC(G37*H37,2)</f>
        <v>619.20000000000005</v>
      </c>
      <c r="K37" s="173">
        <f t="shared" ref="K37" si="19">TRUNC(G37*I37,2)</f>
        <v>794</v>
      </c>
    </row>
    <row r="38" spans="2:11" ht="15">
      <c r="B38" s="516" t="s">
        <v>5971</v>
      </c>
      <c r="C38" s="517"/>
      <c r="D38" s="517"/>
      <c r="E38" s="517"/>
      <c r="F38" s="517"/>
      <c r="G38" s="517"/>
      <c r="H38" s="517"/>
      <c r="I38" s="222"/>
      <c r="J38" s="174">
        <f>SUM(J37:J37)</f>
        <v>619.20000000000005</v>
      </c>
      <c r="K38" s="174">
        <f>SUM(K37:K37)</f>
        <v>794</v>
      </c>
    </row>
    <row r="39" spans="2:11" s="132" customFormat="1" ht="15">
      <c r="B39" s="264" t="s">
        <v>6447</v>
      </c>
      <c r="C39" s="265"/>
      <c r="D39" s="266"/>
      <c r="E39" s="267" t="str">
        <f>QUANT!E52</f>
        <v xml:space="preserve">MURO </v>
      </c>
      <c r="F39" s="268"/>
      <c r="G39" s="269"/>
      <c r="H39" s="270"/>
      <c r="I39" s="270"/>
      <c r="J39" s="271"/>
      <c r="K39" s="272"/>
    </row>
    <row r="40" spans="2:11" s="132" customFormat="1" ht="15">
      <c r="B40" s="264" t="s">
        <v>6431</v>
      </c>
      <c r="C40" s="265"/>
      <c r="D40" s="266"/>
      <c r="E40" s="267" t="str">
        <f>QUANT!E53</f>
        <v>LAJES</v>
      </c>
      <c r="F40" s="268"/>
      <c r="G40" s="269"/>
      <c r="H40" s="270"/>
      <c r="I40" s="270"/>
      <c r="J40" s="271"/>
      <c r="K40" s="272"/>
    </row>
    <row r="41" spans="2:11" s="132" customFormat="1" ht="30">
      <c r="B41" s="395" t="s">
        <v>11894</v>
      </c>
      <c r="C41" s="273">
        <f>QUANT!C55</f>
        <v>93358</v>
      </c>
      <c r="D41" s="274" t="s">
        <v>6</v>
      </c>
      <c r="E41" s="139" t="str">
        <f>IFERROR(VLOOKUP($C41,'SINAPI FEVEREIRO DES. 2019'!$1:$1048576,2,0),IFERROR(VLOOKUP($C41,'COMP. PROPRIA'!$B$10:$I$11965,4,0),""))</f>
        <v>ESCAVAÇÃO MANUAL DE VALA COM PROFUNDIDADE MENOR OU IGUAL A 1,30 M. AF_03/2016</v>
      </c>
      <c r="F41" s="141" t="str">
        <f>IFERROR(VLOOKUP($C41,'SINAPI FEVEREIRO DES. 2019'!$1:$1048576,3,0),IFERROR(VLOOKUP($C41,'COMP. PROPRIA'!$B$10:$I$11965,5,0),""))</f>
        <v>M3</v>
      </c>
      <c r="G41" s="140">
        <f>QUANT!K55</f>
        <v>45</v>
      </c>
      <c r="H41" s="142">
        <f>IFERROR(VLOOKUP($C41,'SINAPI FEVEREIRO DES. 2019'!$1:$1048576,4,0),IFERROR(VLOOKUP($C41,'COMP. PROPRIA'!$B$10:$I$11965,8,0),""))</f>
        <v>58.94</v>
      </c>
      <c r="I41" s="142">
        <f>TRUNC(H41*'4-BDI'!$E$29,2)</f>
        <v>75.58</v>
      </c>
      <c r="J41" s="48">
        <f t="shared" ref="J41" si="20">TRUNC(G41*H41,2)</f>
        <v>2652.3</v>
      </c>
      <c r="K41" s="173">
        <f t="shared" ref="K41" si="21">TRUNC(G41*I41,2)</f>
        <v>3401.1</v>
      </c>
    </row>
    <row r="42" spans="2:11" s="132" customFormat="1" ht="45">
      <c r="B42" s="395" t="s">
        <v>11895</v>
      </c>
      <c r="C42" s="273">
        <f>QUANT!C59</f>
        <v>96541</v>
      </c>
      <c r="D42" s="274" t="s">
        <v>6</v>
      </c>
      <c r="E42" s="139" t="str">
        <f>IFERROR(VLOOKUP($C42,'SINAPI FEVEREIRO DES. 2019'!$1:$1048576,2,0),IFERROR(VLOOKUP($C42,'COMP. PROPRIA'!$B$10:$I$11965,4,0),""))</f>
        <v>FABRICAÇÃO, MONTAGEM E DESMONTAGEM DE FÔRMA PARA SAPATA, EM CHAPA DE MADEIRA COMPENSADA RESINADA, E=17 MM, 4 UTILIZAÇÕES. AF_06/2017</v>
      </c>
      <c r="F42" s="141" t="str">
        <f>IFERROR(VLOOKUP($C42,'SINAPI FEVEREIRO DES. 2019'!$1:$1048576,3,0),IFERROR(VLOOKUP($C42,'COMP. PROPRIA'!$B$10:$I$11965,5,0),""))</f>
        <v>M2</v>
      </c>
      <c r="G42" s="140">
        <f>QUANT!K59</f>
        <v>25</v>
      </c>
      <c r="H42" s="142">
        <f>IFERROR(VLOOKUP($C42,'SINAPI FEVEREIRO DES. 2019'!$1:$1048576,4,0),IFERROR(VLOOKUP($C42,'COMP. PROPRIA'!$B$10:$I$11965,8,0),""))</f>
        <v>124.53</v>
      </c>
      <c r="I42" s="142">
        <f>TRUNC(H42*'4-BDI'!$E$29,2)</f>
        <v>159.69</v>
      </c>
      <c r="J42" s="48">
        <f t="shared" ref="J42:J47" si="22">TRUNC(G42*H42,2)</f>
        <v>3113.25</v>
      </c>
      <c r="K42" s="173">
        <f t="shared" ref="K42:K47" si="23">TRUNC(G42*I42,2)</f>
        <v>3992.25</v>
      </c>
    </row>
    <row r="43" spans="2:11" s="132" customFormat="1" ht="30">
      <c r="B43" s="395" t="s">
        <v>11896</v>
      </c>
      <c r="C43" s="273">
        <f>QUANT!C63</f>
        <v>96617</v>
      </c>
      <c r="D43" s="274" t="s">
        <v>6</v>
      </c>
      <c r="E43" s="139" t="str">
        <f>IFERROR(VLOOKUP($C43,'SINAPI FEVEREIRO DES. 2019'!$1:$1048576,2,0),IFERROR(VLOOKUP($C43,'COMP. PROPRIA'!$B$10:$I$11965,4,0),""))</f>
        <v>LASTRO DE CONCRETO MAGRO, APLICADO EM BLOCOS DE COROAMENTO OU SAPATAS, ESPESSURA DE 3 CM. AF_08/2017</v>
      </c>
      <c r="F43" s="141" t="str">
        <f>IFERROR(VLOOKUP($C43,'SINAPI FEVEREIRO DES. 2019'!$1:$1048576,3,0),IFERROR(VLOOKUP($C43,'COMP. PROPRIA'!$B$10:$I$11965,5,0),""))</f>
        <v>M2</v>
      </c>
      <c r="G43" s="140">
        <f>QUANT!K63</f>
        <v>75</v>
      </c>
      <c r="H43" s="142">
        <f>IFERROR(VLOOKUP($C43,'SINAPI FEVEREIRO DES. 2019'!$1:$1048576,4,0),IFERROR(VLOOKUP($C43,'COMP. PROPRIA'!$B$10:$I$11965,8,0),""))</f>
        <v>12.77</v>
      </c>
      <c r="I43" s="142">
        <f>TRUNC(H43*'4-BDI'!$E$29,2)</f>
        <v>16.37</v>
      </c>
      <c r="J43" s="48">
        <f t="shared" si="22"/>
        <v>957.75</v>
      </c>
      <c r="K43" s="173">
        <f t="shared" si="23"/>
        <v>1227.75</v>
      </c>
    </row>
    <row r="44" spans="2:11" s="132" customFormat="1" ht="30">
      <c r="B44" s="395" t="s">
        <v>11897</v>
      </c>
      <c r="C44" s="273">
        <f>QUANT!C67</f>
        <v>96546</v>
      </c>
      <c r="D44" s="274" t="s">
        <v>6</v>
      </c>
      <c r="E44" s="139" t="str">
        <f>IFERROR(VLOOKUP($C44,'SINAPI FEVEREIRO DES. 2019'!$1:$1048576,2,0),IFERROR(VLOOKUP($C44,'COMP. PROPRIA'!$B$10:$I$11965,4,0),""))</f>
        <v>ARMAÇÃO DE BLOCO, VIGA BALDRAME OU SAPATA UTILIZANDO AÇO CA-50 DE 10 MM - MONTAGEM. AF_06/2017</v>
      </c>
      <c r="F44" s="141" t="str">
        <f>IFERROR(VLOOKUP($C44,'SINAPI FEVEREIRO DES. 2019'!$1:$1048576,3,0),IFERROR(VLOOKUP($C44,'COMP. PROPRIA'!$B$10:$I$11965,5,0),""))</f>
        <v>KG</v>
      </c>
      <c r="G44" s="140">
        <f>QUANT!K67</f>
        <v>993.42864700000018</v>
      </c>
      <c r="H44" s="142">
        <f>IFERROR(VLOOKUP($C44,'SINAPI FEVEREIRO DES. 2019'!$1:$1048576,4,0),IFERROR(VLOOKUP($C44,'COMP. PROPRIA'!$B$10:$I$11965,8,0),""))</f>
        <v>8.14</v>
      </c>
      <c r="I44" s="142">
        <f>TRUNC(H44*'4-BDI'!$E$29,2)</f>
        <v>10.43</v>
      </c>
      <c r="J44" s="48">
        <f t="shared" si="22"/>
        <v>8086.5</v>
      </c>
      <c r="K44" s="173">
        <f t="shared" si="23"/>
        <v>10361.459999999999</v>
      </c>
    </row>
    <row r="45" spans="2:11" s="132" customFormat="1" ht="30">
      <c r="B45" s="395" t="s">
        <v>11898</v>
      </c>
      <c r="C45" s="273">
        <f>QUANT!C72</f>
        <v>94965</v>
      </c>
      <c r="D45" s="274" t="s">
        <v>6</v>
      </c>
      <c r="E45" s="139" t="str">
        <f>IFERROR(VLOOKUP($C45,'SINAPI FEVEREIRO DES. 2019'!$1:$1048576,2,0),IFERROR(VLOOKUP($C45,'COMP. PROPRIA'!$B$10:$I$11965,4,0),""))</f>
        <v>CONCRETO FCK = 25MPA, TRAÇO 1:2,3:2,7 (CIMENTO/ AREIA MÉDIA/ BRITA 1)  - PREPARO MECÂNICO COM BETONEIRA 400 L. AF_07/2016</v>
      </c>
      <c r="F45" s="141" t="str">
        <f>IFERROR(VLOOKUP($C45,'SINAPI FEVEREIRO DES. 2019'!$1:$1048576,3,0),IFERROR(VLOOKUP($C45,'COMP. PROPRIA'!$B$10:$I$11965,5,0),""))</f>
        <v>M3</v>
      </c>
      <c r="G45" s="140">
        <f>QUANT!K72</f>
        <v>18.75</v>
      </c>
      <c r="H45" s="142">
        <f>IFERROR(VLOOKUP($C45,'SINAPI FEVEREIRO DES. 2019'!$1:$1048576,4,0),IFERROR(VLOOKUP($C45,'COMP. PROPRIA'!$B$10:$I$11965,8,0),""))</f>
        <v>326.81</v>
      </c>
      <c r="I45" s="142">
        <f>TRUNC(H45*'4-BDI'!$E$29,2)</f>
        <v>419.1</v>
      </c>
      <c r="J45" s="48">
        <f t="shared" si="22"/>
        <v>6127.68</v>
      </c>
      <c r="K45" s="173">
        <f t="shared" si="23"/>
        <v>7858.12</v>
      </c>
    </row>
    <row r="46" spans="2:11" s="132" customFormat="1" ht="15">
      <c r="B46" s="395" t="s">
        <v>11899</v>
      </c>
      <c r="C46" s="273" t="str">
        <f>QUANT!C76</f>
        <v>74157/4</v>
      </c>
      <c r="D46" s="274" t="s">
        <v>6</v>
      </c>
      <c r="E46" s="139" t="str">
        <f>IFERROR(VLOOKUP($C46,'SINAPI FEVEREIRO DES. 2019'!$1:$1048576,2,0),IFERROR(VLOOKUP($C46,'COMP. PROPRIA'!$B$10:$I$11965,4,0),""))</f>
        <v>LANCAMENTO/APLICACAO MANUAL DE CONCRETO EM FUNDACOES</v>
      </c>
      <c r="F46" s="141" t="str">
        <f>IFERROR(VLOOKUP($C46,'SINAPI FEVEREIRO DES. 2019'!$1:$1048576,3,0),IFERROR(VLOOKUP($C46,'COMP. PROPRIA'!$B$10:$I$11965,5,0),""))</f>
        <v>M3</v>
      </c>
      <c r="G46" s="140">
        <f>QUANT!K76</f>
        <v>18.75</v>
      </c>
      <c r="H46" s="142">
        <f>IFERROR(VLOOKUP($C46,'SINAPI FEVEREIRO DES. 2019'!$1:$1048576,4,0),IFERROR(VLOOKUP($C46,'COMP. PROPRIA'!$B$10:$I$11965,8,0),""))</f>
        <v>97.57</v>
      </c>
      <c r="I46" s="142">
        <f>TRUNC(H46*'4-BDI'!$E$29,2)</f>
        <v>125.12</v>
      </c>
      <c r="J46" s="48">
        <f t="shared" si="22"/>
        <v>1829.43</v>
      </c>
      <c r="K46" s="173">
        <f t="shared" si="23"/>
        <v>2346</v>
      </c>
    </row>
    <row r="47" spans="2:11" s="132" customFormat="1" ht="30">
      <c r="B47" s="395" t="s">
        <v>11900</v>
      </c>
      <c r="C47" s="273" t="str">
        <f>QUANT!C78</f>
        <v>74106/1</v>
      </c>
      <c r="D47" s="274" t="s">
        <v>6</v>
      </c>
      <c r="E47" s="139" t="str">
        <f>IFERROR(VLOOKUP($C47,'SINAPI FEVEREIRO DES. 2019'!$1:$1048576,2,0),IFERROR(VLOOKUP($C47,'COMP. PROPRIA'!$B$10:$I$11965,4,0),""))</f>
        <v>IMPERMEABILIZACAO DE ESTRUTURAS ENTERRADAS, COM TINTA ASFALTICA, DUAS DEMAOS.</v>
      </c>
      <c r="F47" s="141" t="str">
        <f>IFERROR(VLOOKUP($C47,'SINAPI FEVEREIRO DES. 2019'!$1:$1048576,3,0),IFERROR(VLOOKUP($C47,'COMP. PROPRIA'!$B$10:$I$11965,5,0),""))</f>
        <v>M2</v>
      </c>
      <c r="G47" s="140">
        <f>QUANT!K78</f>
        <v>87.5</v>
      </c>
      <c r="H47" s="142">
        <f>IFERROR(VLOOKUP($C47,'SINAPI FEVEREIRO DES. 2019'!$1:$1048576,4,0),IFERROR(VLOOKUP($C47,'COMP. PROPRIA'!$B$10:$I$11965,8,0),""))</f>
        <v>9.0299999999999994</v>
      </c>
      <c r="I47" s="142">
        <f>TRUNC(H47*'4-BDI'!$E$29,2)</f>
        <v>11.58</v>
      </c>
      <c r="J47" s="48">
        <f t="shared" si="22"/>
        <v>790.12</v>
      </c>
      <c r="K47" s="173">
        <f t="shared" si="23"/>
        <v>1013.25</v>
      </c>
    </row>
    <row r="48" spans="2:11" s="132" customFormat="1" ht="39" customHeight="1">
      <c r="B48" s="264" t="s">
        <v>6442</v>
      </c>
      <c r="C48" s="265"/>
      <c r="D48" s="266"/>
      <c r="E48" s="267" t="str">
        <f>QUANT!E82</f>
        <v>CORTINAS</v>
      </c>
      <c r="F48" s="268"/>
      <c r="G48" s="269"/>
      <c r="H48" s="270"/>
      <c r="I48" s="270"/>
      <c r="J48" s="271"/>
      <c r="K48" s="272"/>
    </row>
    <row r="49" spans="2:11" s="132" customFormat="1" ht="30">
      <c r="B49" s="395" t="s">
        <v>11893</v>
      </c>
      <c r="C49" s="273">
        <f>QUANT!C84</f>
        <v>96527</v>
      </c>
      <c r="D49" s="274" t="s">
        <v>6</v>
      </c>
      <c r="E49" s="139" t="str">
        <f>IFERROR(VLOOKUP($C49,'SINAPI FEVEREIRO DES. 2019'!$1:$1048576,2,0),IFERROR(VLOOKUP($C49,'COMP. PROPRIA'!$B$10:$I$11965,4,0),""))</f>
        <v>ESCAVAÇÃO MANUAL DE VALA PARA VIGA BALDRAME, COM PREVISÃO DE FÔRMA. AF_06/2017</v>
      </c>
      <c r="F49" s="141" t="str">
        <f>IFERROR(VLOOKUP($C49,'SINAPI FEVEREIRO DES. 2019'!$1:$1048576,3,0),IFERROR(VLOOKUP($C49,'COMP. PROPRIA'!$B$10:$I$11965,5,0),""))</f>
        <v>M3</v>
      </c>
      <c r="G49" s="140">
        <f>QUANT!K84</f>
        <v>65.625</v>
      </c>
      <c r="H49" s="142">
        <f>IFERROR(VLOOKUP($C49,'SINAPI FEVEREIRO DES. 2019'!$1:$1048576,4,0),IFERROR(VLOOKUP($C49,'COMP. PROPRIA'!$B$10:$I$11965,8,0),""))</f>
        <v>88.32</v>
      </c>
      <c r="I49" s="142">
        <f>TRUNC(H49*'4-BDI'!$E$29,2)</f>
        <v>113.26</v>
      </c>
      <c r="J49" s="48">
        <f t="shared" ref="J49" si="24">TRUNC(G49*H49,2)</f>
        <v>5796</v>
      </c>
      <c r="K49" s="173">
        <f t="shared" ref="K49" si="25">TRUNC(G49*I49,2)</f>
        <v>7432.68</v>
      </c>
    </row>
    <row r="50" spans="2:11" s="132" customFormat="1" ht="30">
      <c r="B50" s="395" t="s">
        <v>11901</v>
      </c>
      <c r="C50" s="273">
        <f>QUANT!C88</f>
        <v>96536</v>
      </c>
      <c r="D50" s="274" t="s">
        <v>6</v>
      </c>
      <c r="E50" s="139" t="str">
        <f>IFERROR(VLOOKUP($C50,'SINAPI FEVEREIRO DES. 2019'!$1:$1048576,2,0),IFERROR(VLOOKUP($C50,'COMP. PROPRIA'!$B$10:$I$11965,4,0),""))</f>
        <v>FABRICAÇÃO, MONTAGEM E DESMONTAGEM DE FÔRMA PARA VIGA BALDRAME, EM MADEIRA SERRADA, E=25 MM, 4 UTILIZAÇÕES. AF_06/2017</v>
      </c>
      <c r="F50" s="141" t="str">
        <f>IFERROR(VLOOKUP($C50,'SINAPI FEVEREIRO DES. 2019'!$1:$1048576,3,0),IFERROR(VLOOKUP($C50,'COMP. PROPRIA'!$B$10:$I$11965,5,0),""))</f>
        <v>M2</v>
      </c>
      <c r="G50" s="140">
        <f>QUANT!K88</f>
        <v>176.8</v>
      </c>
      <c r="H50" s="142">
        <f>IFERROR(VLOOKUP($C50,'SINAPI FEVEREIRO DES. 2019'!$1:$1048576,4,0),IFERROR(VLOOKUP($C50,'COMP. PROPRIA'!$B$10:$I$11965,8,0),""))</f>
        <v>41.12</v>
      </c>
      <c r="I50" s="142">
        <f>TRUNC(H50*'4-BDI'!$E$29,2)</f>
        <v>52.73</v>
      </c>
      <c r="J50" s="48">
        <f t="shared" ref="J50:J57" si="26">TRUNC(G50*H50,2)</f>
        <v>7270.01</v>
      </c>
      <c r="K50" s="173">
        <f t="shared" ref="K50:K57" si="27">TRUNC(G50*I50,2)</f>
        <v>9322.66</v>
      </c>
    </row>
    <row r="51" spans="2:11" s="132" customFormat="1" ht="30">
      <c r="B51" s="395" t="s">
        <v>11902</v>
      </c>
      <c r="C51" s="273">
        <f>QUANT!C93</f>
        <v>96617</v>
      </c>
      <c r="D51" s="274" t="s">
        <v>6</v>
      </c>
      <c r="E51" s="139" t="str">
        <f>IFERROR(VLOOKUP($C51,'SINAPI FEVEREIRO DES. 2019'!$1:$1048576,2,0),IFERROR(VLOOKUP($C51,'COMP. PROPRIA'!$B$10:$I$11965,4,0),""))</f>
        <v>LASTRO DE CONCRETO MAGRO, APLICADO EM BLOCOS DE COROAMENTO OU SAPATAS, ESPESSURA DE 3 CM. AF_08/2017</v>
      </c>
      <c r="F51" s="141" t="str">
        <f>IFERROR(VLOOKUP($C51,'SINAPI FEVEREIRO DES. 2019'!$1:$1048576,3,0),IFERROR(VLOOKUP($C51,'COMP. PROPRIA'!$B$10:$I$11965,5,0),""))</f>
        <v>M2</v>
      </c>
      <c r="G51" s="140">
        <f>QUANT!K93</f>
        <v>12.5</v>
      </c>
      <c r="H51" s="142">
        <f>IFERROR(VLOOKUP($C51,'SINAPI FEVEREIRO DES. 2019'!$1:$1048576,4,0),IFERROR(VLOOKUP($C51,'COMP. PROPRIA'!$B$10:$I$11965,8,0),""))</f>
        <v>12.77</v>
      </c>
      <c r="I51" s="142">
        <f>TRUNC(H51*'4-BDI'!$E$29,2)</f>
        <v>16.37</v>
      </c>
      <c r="J51" s="48">
        <f t="shared" si="26"/>
        <v>159.62</v>
      </c>
      <c r="K51" s="173">
        <f t="shared" si="27"/>
        <v>204.62</v>
      </c>
    </row>
    <row r="52" spans="2:11" s="132" customFormat="1" ht="30">
      <c r="B52" s="395" t="s">
        <v>11903</v>
      </c>
      <c r="C52" s="273">
        <f>QUANT!C97</f>
        <v>96545</v>
      </c>
      <c r="D52" s="274" t="s">
        <v>6</v>
      </c>
      <c r="E52" s="139" t="str">
        <f>IFERROR(VLOOKUP($C52,'SINAPI FEVEREIRO DES. 2019'!$1:$1048576,2,0),IFERROR(VLOOKUP($C52,'COMP. PROPRIA'!$B$10:$I$11965,4,0),""))</f>
        <v>ARMAÇÃO DE BLOCO, VIGA BALDRAME OU SAPATA UTILIZANDO AÇO CA-50 DE 8 MM - MONTAGEM. AF_06/2017</v>
      </c>
      <c r="F52" s="141" t="str">
        <f>IFERROR(VLOOKUP($C52,'SINAPI FEVEREIRO DES. 2019'!$1:$1048576,3,0),IFERROR(VLOOKUP($C52,'COMP. PROPRIA'!$B$10:$I$11965,5,0),""))</f>
        <v>KG</v>
      </c>
      <c r="G52" s="140">
        <f>QUANT!K97</f>
        <v>730.03854320000005</v>
      </c>
      <c r="H52" s="142">
        <f>IFERROR(VLOOKUP($C52,'SINAPI FEVEREIRO DES. 2019'!$1:$1048576,4,0),IFERROR(VLOOKUP($C52,'COMP. PROPRIA'!$B$10:$I$11965,8,0),""))</f>
        <v>9.9499999999999993</v>
      </c>
      <c r="I52" s="142">
        <f>TRUNC(H52*'4-BDI'!$E$29,2)</f>
        <v>12.75</v>
      </c>
      <c r="J52" s="48">
        <f t="shared" si="26"/>
        <v>7263.88</v>
      </c>
      <c r="K52" s="173">
        <f t="shared" si="27"/>
        <v>9307.99</v>
      </c>
    </row>
    <row r="53" spans="2:11" s="132" customFormat="1" ht="30">
      <c r="B53" s="395" t="s">
        <v>11904</v>
      </c>
      <c r="C53" s="273">
        <f>QUANT!C102</f>
        <v>96546</v>
      </c>
      <c r="D53" s="274" t="s">
        <v>6</v>
      </c>
      <c r="E53" s="139" t="str">
        <f>IFERROR(VLOOKUP($C53,'SINAPI FEVEREIRO DES. 2019'!$1:$1048576,2,0),IFERROR(VLOOKUP($C53,'COMP. PROPRIA'!$B$10:$I$11965,4,0),""))</f>
        <v>ARMAÇÃO DE BLOCO, VIGA BALDRAME OU SAPATA UTILIZANDO AÇO CA-50 DE 10 MM - MONTAGEM. AF_06/2017</v>
      </c>
      <c r="F53" s="141" t="str">
        <f>IFERROR(VLOOKUP($C53,'SINAPI FEVEREIRO DES. 2019'!$1:$1048576,3,0),IFERROR(VLOOKUP($C53,'COMP. PROPRIA'!$B$10:$I$11965,5,0),""))</f>
        <v>KG</v>
      </c>
      <c r="G53" s="140">
        <f>QUANT!K102</f>
        <v>519.35443000000009</v>
      </c>
      <c r="H53" s="142">
        <f>IFERROR(VLOOKUP($C53,'SINAPI FEVEREIRO DES. 2019'!$1:$1048576,4,0),IFERROR(VLOOKUP($C53,'COMP. PROPRIA'!$B$10:$I$11965,8,0),""))</f>
        <v>8.14</v>
      </c>
      <c r="I53" s="142">
        <f>TRUNC(H53*'4-BDI'!$E$29,2)</f>
        <v>10.43</v>
      </c>
      <c r="J53" s="48">
        <f t="shared" si="26"/>
        <v>4227.54</v>
      </c>
      <c r="K53" s="173">
        <f t="shared" si="27"/>
        <v>5416.86</v>
      </c>
    </row>
    <row r="54" spans="2:11" s="132" customFormat="1" ht="30">
      <c r="B54" s="395" t="s">
        <v>11905</v>
      </c>
      <c r="C54" s="273">
        <f>QUANT!C107</f>
        <v>94965</v>
      </c>
      <c r="D54" s="274" t="s">
        <v>6</v>
      </c>
      <c r="E54" s="139" t="str">
        <f>IFERROR(VLOOKUP($C54,'SINAPI FEVEREIRO DES. 2019'!$1:$1048576,2,0),IFERROR(VLOOKUP($C54,'COMP. PROPRIA'!$B$10:$I$11965,4,0),""))</f>
        <v>CONCRETO FCK = 25MPA, TRAÇO 1:2,3:2,7 (CIMENTO/ AREIA MÉDIA/ BRITA 1)  - PREPARO MECÂNICO COM BETONEIRA 400 L. AF_07/2016</v>
      </c>
      <c r="F54" s="141" t="str">
        <f>IFERROR(VLOOKUP($C54,'SINAPI FEVEREIRO DES. 2019'!$1:$1048576,3,0),IFERROR(VLOOKUP($C54,'COMP. PROPRIA'!$B$10:$I$11965,5,0),""))</f>
        <v>M3</v>
      </c>
      <c r="G54" s="140">
        <f>QUANT!K107</f>
        <v>21.875</v>
      </c>
      <c r="H54" s="142">
        <f>IFERROR(VLOOKUP($C54,'SINAPI FEVEREIRO DES. 2019'!$1:$1048576,4,0),IFERROR(VLOOKUP($C54,'COMP. PROPRIA'!$B$10:$I$11965,8,0),""))</f>
        <v>326.81</v>
      </c>
      <c r="I54" s="142">
        <f>TRUNC(H54*'4-BDI'!$E$29,2)</f>
        <v>419.1</v>
      </c>
      <c r="J54" s="48">
        <f t="shared" si="26"/>
        <v>7148.96</v>
      </c>
      <c r="K54" s="173">
        <f t="shared" si="27"/>
        <v>9167.81</v>
      </c>
    </row>
    <row r="55" spans="2:11" s="132" customFormat="1" ht="15">
      <c r="B55" s="395" t="s">
        <v>11906</v>
      </c>
      <c r="C55" s="273" t="str">
        <f>QUANT!C111</f>
        <v>74157/4</v>
      </c>
      <c r="D55" s="274" t="s">
        <v>6</v>
      </c>
      <c r="E55" s="139" t="str">
        <f>IFERROR(VLOOKUP($C55,'SINAPI FEVEREIRO DES. 2019'!$1:$1048576,2,0),IFERROR(VLOOKUP($C55,'COMP. PROPRIA'!$B$10:$I$11965,4,0),""))</f>
        <v>LANCAMENTO/APLICACAO MANUAL DE CONCRETO EM FUNDACOES</v>
      </c>
      <c r="F55" s="141" t="str">
        <f>IFERROR(VLOOKUP($C55,'SINAPI FEVEREIRO DES. 2019'!$1:$1048576,3,0),IFERROR(VLOOKUP($C55,'COMP. PROPRIA'!$B$10:$I$11965,5,0),""))</f>
        <v>M3</v>
      </c>
      <c r="G55" s="140">
        <f>QUANT!K111</f>
        <v>21.875</v>
      </c>
      <c r="H55" s="142">
        <f>IFERROR(VLOOKUP($C55,'SINAPI FEVEREIRO DES. 2019'!$1:$1048576,4,0),IFERROR(VLOOKUP($C55,'COMP. PROPRIA'!$B$10:$I$11965,8,0),""))</f>
        <v>97.57</v>
      </c>
      <c r="I55" s="142">
        <f>TRUNC(H55*'4-BDI'!$E$29,2)</f>
        <v>125.12</v>
      </c>
      <c r="J55" s="48">
        <f t="shared" si="26"/>
        <v>2134.34</v>
      </c>
      <c r="K55" s="173">
        <f t="shared" si="27"/>
        <v>2737</v>
      </c>
    </row>
    <row r="56" spans="2:11" s="132" customFormat="1" ht="15">
      <c r="B56" s="395" t="s">
        <v>11907</v>
      </c>
      <c r="C56" s="273">
        <f>QUANT!C113</f>
        <v>93382</v>
      </c>
      <c r="D56" s="274" t="s">
        <v>6</v>
      </c>
      <c r="E56" s="139" t="str">
        <f>IFERROR(VLOOKUP($C56,'SINAPI FEVEREIRO DES. 2019'!$1:$1048576,2,0),IFERROR(VLOOKUP($C56,'COMP. PROPRIA'!$B$10:$I$11965,4,0),""))</f>
        <v>REATERRO MANUAL DE VALAS COM COMPACTAÇÃO MECANIZADA. AF_04/2016</v>
      </c>
      <c r="F56" s="141" t="str">
        <f>IFERROR(VLOOKUP($C56,'SINAPI FEVEREIRO DES. 2019'!$1:$1048576,3,0),IFERROR(VLOOKUP($C56,'COMP. PROPRIA'!$B$10:$I$11965,5,0),""))</f>
        <v>M3</v>
      </c>
      <c r="G56" s="140">
        <f>QUANT!K113</f>
        <v>70</v>
      </c>
      <c r="H56" s="142">
        <f>IFERROR(VLOOKUP($C56,'SINAPI FEVEREIRO DES. 2019'!$1:$1048576,4,0),IFERROR(VLOOKUP($C56,'COMP. PROPRIA'!$B$10:$I$11965,8,0),""))</f>
        <v>19.79</v>
      </c>
      <c r="I56" s="142">
        <f>TRUNC(H56*'4-BDI'!$E$29,2)</f>
        <v>25.37</v>
      </c>
      <c r="J56" s="48">
        <f t="shared" si="26"/>
        <v>1385.3</v>
      </c>
      <c r="K56" s="173">
        <f t="shared" si="27"/>
        <v>1775.9</v>
      </c>
    </row>
    <row r="57" spans="2:11" s="132" customFormat="1" ht="30">
      <c r="B57" s="395" t="s">
        <v>11908</v>
      </c>
      <c r="C57" s="273" t="str">
        <f>QUANT!C115</f>
        <v>74106/1</v>
      </c>
      <c r="D57" s="274" t="s">
        <v>6</v>
      </c>
      <c r="E57" s="139" t="str">
        <f>IFERROR(VLOOKUP($C57,'SINAPI FEVEREIRO DES. 2019'!$1:$1048576,2,0),IFERROR(VLOOKUP($C57,'COMP. PROPRIA'!$B$10:$I$11965,4,0),""))</f>
        <v>IMPERMEABILIZACAO DE ESTRUTURAS ENTERRADAS, COM TINTA ASFALTICA, DUAS DEMAOS.</v>
      </c>
      <c r="F57" s="141" t="str">
        <f>IFERROR(VLOOKUP($C57,'SINAPI FEVEREIRO DES. 2019'!$1:$1048576,3,0),IFERROR(VLOOKUP($C57,'COMP. PROPRIA'!$B$10:$I$11965,5,0),""))</f>
        <v>M2</v>
      </c>
      <c r="G57" s="140">
        <f>QUANT!K115</f>
        <v>175</v>
      </c>
      <c r="H57" s="142">
        <f>IFERROR(VLOOKUP($C57,'SINAPI FEVEREIRO DES. 2019'!$1:$1048576,4,0),IFERROR(VLOOKUP($C57,'COMP. PROPRIA'!$B$10:$I$11965,8,0),""))</f>
        <v>9.0299999999999994</v>
      </c>
      <c r="I57" s="142">
        <f>TRUNC(H57*'4-BDI'!$E$29,2)</f>
        <v>11.58</v>
      </c>
      <c r="J57" s="48">
        <f t="shared" si="26"/>
        <v>1580.25</v>
      </c>
      <c r="K57" s="173">
        <f t="shared" si="27"/>
        <v>2026.5</v>
      </c>
    </row>
    <row r="58" spans="2:11" s="132" customFormat="1" ht="36" customHeight="1">
      <c r="B58" s="264" t="s">
        <v>6455</v>
      </c>
      <c r="C58" s="265"/>
      <c r="D58" s="266"/>
      <c r="E58" s="267" t="str">
        <f>QUANT!E119</f>
        <v>DRENO</v>
      </c>
      <c r="F58" s="268"/>
      <c r="G58" s="269"/>
      <c r="H58" s="270"/>
      <c r="I58" s="270"/>
      <c r="J58" s="271"/>
      <c r="K58" s="272"/>
    </row>
    <row r="59" spans="2:11" s="132" customFormat="1" ht="42" customHeight="1">
      <c r="B59" s="395" t="s">
        <v>11910</v>
      </c>
      <c r="C59" s="273" t="str">
        <f>QUANT!C121</f>
        <v>CP-MURO-01</v>
      </c>
      <c r="D59" s="274" t="s">
        <v>6</v>
      </c>
      <c r="E59" s="139" t="str">
        <f>IFERROR(VLOOKUP($C59,'SINAPI FEVEREIRO DES. 2019'!$1:$1048576,2,0),IFERROR(VLOOKUP($C59,'COMP. PROPRIA'!$B$10:$I$11965,4,0),""))</f>
        <v>EXECUÇÃO DE DRENAGEM DO MURO DE ARRIMO</v>
      </c>
      <c r="F59" s="141" t="str">
        <f>IFERROR(VLOOKUP($C59,'SINAPI FEVEREIRO DES. 2019'!$1:$1048576,3,0),IFERROR(VLOOKUP($C59,'COMP. PROPRIA'!$B$10:$I$11965,5,0),""))</f>
        <v>M</v>
      </c>
      <c r="G59" s="140">
        <f>QUANT!K121</f>
        <v>49.5</v>
      </c>
      <c r="H59" s="142">
        <f>IFERROR(VLOOKUP($C59,'SINAPI FEVEREIRO DES. 2019'!$1:$1048576,4,0),IFERROR(VLOOKUP($C59,'COMP. PROPRIA'!$B$10:$I$11965,8,0),""))</f>
        <v>213.11</v>
      </c>
      <c r="I59" s="142">
        <f>TRUNC(H59*'4-BDI'!$E$29,2)</f>
        <v>273.29000000000002</v>
      </c>
      <c r="J59" s="48">
        <f t="shared" ref="J59" si="28">TRUNC(G59*H59,2)</f>
        <v>10548.94</v>
      </c>
      <c r="K59" s="173">
        <f t="shared" ref="K59" si="29">TRUNC(G59*I59,2)</f>
        <v>13527.85</v>
      </c>
    </row>
    <row r="60" spans="2:11" s="132" customFormat="1" ht="36.75" customHeight="1">
      <c r="B60" s="264" t="s">
        <v>11912</v>
      </c>
      <c r="C60" s="265"/>
      <c r="D60" s="266"/>
      <c r="E60" s="267" t="str">
        <f>QUANT!E123</f>
        <v>EMBASAMENTO</v>
      </c>
      <c r="F60" s="268"/>
      <c r="G60" s="269"/>
      <c r="H60" s="270"/>
      <c r="I60" s="270"/>
      <c r="J60" s="271"/>
      <c r="K60" s="272"/>
    </row>
    <row r="61" spans="2:11" s="132" customFormat="1" ht="30">
      <c r="B61" s="396" t="s">
        <v>11913</v>
      </c>
      <c r="C61" s="273">
        <f>QUANT!C125</f>
        <v>96527</v>
      </c>
      <c r="D61" s="274" t="s">
        <v>6</v>
      </c>
      <c r="E61" s="139" t="str">
        <f>IFERROR(VLOOKUP($C61,'SINAPI FEVEREIRO DES. 2019'!$1:$1048576,2,0),IFERROR(VLOOKUP($C61,'COMP. PROPRIA'!$B$10:$I$11965,4,0),""))</f>
        <v>ESCAVAÇÃO MANUAL DE VALA PARA VIGA BALDRAME, COM PREVISÃO DE FÔRMA. AF_06/2017</v>
      </c>
      <c r="F61" s="141" t="str">
        <f>IFERROR(VLOOKUP($C61,'SINAPI FEVEREIRO DES. 2019'!$1:$1048576,3,0),IFERROR(VLOOKUP($C61,'COMP. PROPRIA'!$B$10:$I$11965,5,0),""))</f>
        <v>M3</v>
      </c>
      <c r="G61" s="140">
        <f>QUANT!K125</f>
        <v>11.28</v>
      </c>
      <c r="H61" s="142">
        <f>IFERROR(VLOOKUP($C61,'SINAPI FEVEREIRO DES. 2019'!$1:$1048576,4,0),IFERROR(VLOOKUP($C61,'COMP. PROPRIA'!$B$10:$I$11965,8,0),""))</f>
        <v>88.32</v>
      </c>
      <c r="I61" s="142">
        <f>TRUNC(H61*'4-BDI'!$E$29,2)</f>
        <v>113.26</v>
      </c>
      <c r="J61" s="48">
        <f t="shared" ref="J61" si="30">TRUNC(G61*H61,2)</f>
        <v>996.24</v>
      </c>
      <c r="K61" s="173">
        <f t="shared" ref="K61" si="31">TRUNC(G61*I61,2)</f>
        <v>1277.57</v>
      </c>
    </row>
    <row r="62" spans="2:11" s="132" customFormat="1" ht="15">
      <c r="B62" s="396" t="s">
        <v>11914</v>
      </c>
      <c r="C62" s="273">
        <f>QUANT!C129</f>
        <v>93382</v>
      </c>
      <c r="D62" s="274" t="s">
        <v>6</v>
      </c>
      <c r="E62" s="139" t="str">
        <f>IFERROR(VLOOKUP($C62,'SINAPI FEVEREIRO DES. 2019'!$1:$1048576,2,0),IFERROR(VLOOKUP($C62,'COMP. PROPRIA'!$B$10:$I$11965,4,0),""))</f>
        <v>REATERRO MANUAL DE VALAS COM COMPACTAÇÃO MECANIZADA. AF_04/2016</v>
      </c>
      <c r="F62" s="141" t="str">
        <f>IFERROR(VLOOKUP($C62,'SINAPI FEVEREIRO DES. 2019'!$1:$1048576,3,0),IFERROR(VLOOKUP($C62,'COMP. PROPRIA'!$B$10:$I$11965,5,0),""))</f>
        <v>M3</v>
      </c>
      <c r="G62" s="140">
        <f>QUANT!K129</f>
        <v>5.64</v>
      </c>
      <c r="H62" s="142">
        <f>IFERROR(VLOOKUP($C62,'SINAPI FEVEREIRO DES. 2019'!$1:$1048576,4,0),IFERROR(VLOOKUP($C62,'COMP. PROPRIA'!$B$10:$I$11965,8,0),""))</f>
        <v>19.79</v>
      </c>
      <c r="I62" s="142">
        <f>TRUNC(H62*'4-BDI'!$E$29,2)</f>
        <v>25.37</v>
      </c>
      <c r="J62" s="48">
        <f t="shared" ref="J62:J64" si="32">TRUNC(G62*H62,2)</f>
        <v>111.61</v>
      </c>
      <c r="K62" s="173">
        <f t="shared" ref="K62:K64" si="33">TRUNC(G62*I62,2)</f>
        <v>143.08000000000001</v>
      </c>
    </row>
    <row r="63" spans="2:11" s="132" customFormat="1" ht="15">
      <c r="B63" s="396" t="s">
        <v>11915</v>
      </c>
      <c r="C63" s="273">
        <f>QUANT!C131</f>
        <v>83518</v>
      </c>
      <c r="D63" s="274" t="s">
        <v>6</v>
      </c>
      <c r="E63" s="139" t="str">
        <f>IFERROR(VLOOKUP($C63,'SINAPI FEVEREIRO DES. 2019'!$1:$1048576,2,0),IFERROR(VLOOKUP($C63,'COMP. PROPRIA'!$B$10:$I$11965,4,0),""))</f>
        <v>ALVENARIA EMBASAMENTO E=20 CM BLOCO CONCRETO</v>
      </c>
      <c r="F63" s="141" t="str">
        <f>IFERROR(VLOOKUP($C63,'SINAPI FEVEREIRO DES. 2019'!$1:$1048576,3,0),IFERROR(VLOOKUP($C63,'COMP. PROPRIA'!$B$10:$I$11965,5,0),""))</f>
        <v>M3</v>
      </c>
      <c r="G63" s="140">
        <f>QUANT!K131</f>
        <v>5.64</v>
      </c>
      <c r="H63" s="142">
        <f>IFERROR(VLOOKUP($C63,'SINAPI FEVEREIRO DES. 2019'!$1:$1048576,4,0),IFERROR(VLOOKUP($C63,'COMP. PROPRIA'!$B$10:$I$11965,8,0),""))</f>
        <v>327.91</v>
      </c>
      <c r="I63" s="142">
        <f>TRUNC(H63*'4-BDI'!$E$29,2)</f>
        <v>420.51</v>
      </c>
      <c r="J63" s="48">
        <f t="shared" si="32"/>
        <v>1849.41</v>
      </c>
      <c r="K63" s="173">
        <f t="shared" si="33"/>
        <v>2371.67</v>
      </c>
    </row>
    <row r="64" spans="2:11" s="132" customFormat="1" ht="30">
      <c r="B64" s="396" t="s">
        <v>11916</v>
      </c>
      <c r="C64" s="273" t="str">
        <f>QUANT!C135</f>
        <v>74106/1</v>
      </c>
      <c r="D64" s="274" t="s">
        <v>6</v>
      </c>
      <c r="E64" s="139" t="str">
        <f>IFERROR(VLOOKUP($C64,'SINAPI FEVEREIRO DES. 2019'!$1:$1048576,2,0),IFERROR(VLOOKUP($C64,'COMP. PROPRIA'!$B$10:$I$11965,4,0),""))</f>
        <v>IMPERMEABILIZACAO DE ESTRUTURAS ENTERRADAS, COM TINTA ASFALTICA, DUAS DEMAOS.</v>
      </c>
      <c r="F64" s="141" t="str">
        <f>IFERROR(VLOOKUP($C64,'SINAPI FEVEREIRO DES. 2019'!$1:$1048576,3,0),IFERROR(VLOOKUP($C64,'COMP. PROPRIA'!$B$10:$I$11965,5,0),""))</f>
        <v>M2</v>
      </c>
      <c r="G64" s="140">
        <f>QUANT!K135</f>
        <v>65.8</v>
      </c>
      <c r="H64" s="142">
        <f>IFERROR(VLOOKUP($C64,'SINAPI FEVEREIRO DES. 2019'!$1:$1048576,4,0),IFERROR(VLOOKUP($C64,'COMP. PROPRIA'!$B$10:$I$11965,8,0),""))</f>
        <v>9.0299999999999994</v>
      </c>
      <c r="I64" s="142">
        <f>TRUNC(H64*'4-BDI'!$E$29,2)</f>
        <v>11.58</v>
      </c>
      <c r="J64" s="48">
        <f t="shared" si="32"/>
        <v>594.16999999999996</v>
      </c>
      <c r="K64" s="173">
        <f t="shared" si="33"/>
        <v>761.96</v>
      </c>
    </row>
    <row r="65" spans="2:13" s="132" customFormat="1" ht="34.5" customHeight="1">
      <c r="B65" s="264" t="s">
        <v>11917</v>
      </c>
      <c r="C65" s="265"/>
      <c r="D65" s="266"/>
      <c r="E65" s="267" t="str">
        <f>QUANT!E139</f>
        <v>VEDAÇÃO EM ALVENARIA</v>
      </c>
      <c r="F65" s="268"/>
      <c r="G65" s="269"/>
      <c r="H65" s="270"/>
      <c r="I65" s="270"/>
      <c r="J65" s="271"/>
      <c r="K65" s="272"/>
    </row>
    <row r="66" spans="2:13" s="132" customFormat="1" ht="60">
      <c r="B66" s="396" t="s">
        <v>11918</v>
      </c>
      <c r="C66" s="273">
        <f>QUANT!C141</f>
        <v>87523</v>
      </c>
      <c r="D66" s="274" t="s">
        <v>6</v>
      </c>
      <c r="E66" s="139" t="str">
        <f>IFERROR(VLOOKUP($C66,'SINAPI FEVEREIRO DES. 2019'!$1:$1048576,2,0),IFERROR(VLOOKUP($C66,'COMP. PROPRIA'!$B$10:$I$11965,4,0),""))</f>
        <v>ALVENARIA DE VEDAÇÃO DE BLOCOS CERÂMICOS FURADOS NA HORIZONTAL DE 9X14X19CM (ESPESSURA 9CM) DE PAREDES COM ÁREA LÍQUIDA MAIOR OU IGUAL A 6M² COM VÃOS E ARGAMASSA DE ASSENTAMENTO COM PREPARO EM BETONEIRA. AF_06/2014</v>
      </c>
      <c r="F66" s="141" t="str">
        <f>IFERROR(VLOOKUP($C66,'SINAPI FEVEREIRO DES. 2019'!$1:$1048576,3,0),IFERROR(VLOOKUP($C66,'COMP. PROPRIA'!$B$10:$I$11965,5,0),""))</f>
        <v>M2</v>
      </c>
      <c r="G66" s="140">
        <f>QUANT!K141</f>
        <v>193</v>
      </c>
      <c r="H66" s="142">
        <f>IFERROR(VLOOKUP($C66,'SINAPI FEVEREIRO DES. 2019'!$1:$1048576,4,0),IFERROR(VLOOKUP($C66,'COMP. PROPRIA'!$B$10:$I$11965,8,0),""))</f>
        <v>65.38</v>
      </c>
      <c r="I66" s="142">
        <f>TRUNC(H66*'4-BDI'!$E$29,2)</f>
        <v>83.84</v>
      </c>
      <c r="J66" s="48">
        <f t="shared" ref="J66" si="34">TRUNC(G66*H66,2)</f>
        <v>12618.34</v>
      </c>
      <c r="K66" s="173">
        <f t="shared" ref="K66" si="35">TRUNC(G66*I66,2)</f>
        <v>16181.12</v>
      </c>
    </row>
    <row r="67" spans="2:13" s="132" customFormat="1" ht="15">
      <c r="B67" s="516" t="s">
        <v>5972</v>
      </c>
      <c r="C67" s="517"/>
      <c r="D67" s="517"/>
      <c r="E67" s="517"/>
      <c r="F67" s="517"/>
      <c r="G67" s="517"/>
      <c r="H67" s="517"/>
      <c r="I67" s="222"/>
      <c r="J67" s="174">
        <f>SUM(J41:J66)</f>
        <v>87241.640000000014</v>
      </c>
      <c r="K67" s="174">
        <f>SUM(K41:K66)</f>
        <v>111855.20000000001</v>
      </c>
    </row>
    <row r="68" spans="2:13" s="132" customFormat="1" ht="15">
      <c r="B68" s="264" t="s">
        <v>6448</v>
      </c>
      <c r="C68" s="265"/>
      <c r="D68" s="266"/>
      <c r="E68" s="267" t="str">
        <f>QUANT!E146</f>
        <v>REVESTIMENTO INTERNO E EXTERNO</v>
      </c>
      <c r="F68" s="268"/>
      <c r="G68" s="269"/>
      <c r="H68" s="270"/>
      <c r="I68" s="270"/>
      <c r="J68" s="271"/>
      <c r="K68" s="272"/>
    </row>
    <row r="69" spans="2:13" s="132" customFormat="1" ht="51.75" customHeight="1">
      <c r="B69" s="422" t="s">
        <v>6432</v>
      </c>
      <c r="C69" s="273">
        <f>QUANT!C148</f>
        <v>87894</v>
      </c>
      <c r="D69" s="274" t="s">
        <v>6</v>
      </c>
      <c r="E69" s="139" t="str">
        <f>IFERROR(VLOOKUP($C69,'SINAPI FEVEREIRO DES. 2019'!$1:$1048576,2,0),IFERROR(VLOOKUP($C69,'COMP. PROPRIA'!$B$10:$I$11965,4,0),""))</f>
        <v>CHAPISCO APLICADO EM ALVENARIA (SEM PRESENÇA DE VÃOS) E ESTRUTURAS DE CONCRETO DE FACHADA, COM COLHER DE PEDREIRO.  ARGAMASSA TRAÇO 1:3 COM PREPARO EM BETONEIRA 400L. AF_06/2014</v>
      </c>
      <c r="F69" s="141" t="str">
        <f>IFERROR(VLOOKUP($C69,'SINAPI FEVEREIRO DES. 2019'!$1:$1048576,3,0),IFERROR(VLOOKUP($C69,'COMP. PROPRIA'!$B$10:$I$11965,5,0),""))</f>
        <v>M2</v>
      </c>
      <c r="G69" s="140">
        <f>QUANT!K148</f>
        <v>726</v>
      </c>
      <c r="H69" s="142">
        <f>IFERROR(VLOOKUP($C69,'SINAPI FEVEREIRO DES. 2019'!$1:$1048576,4,0),IFERROR(VLOOKUP($C69,'COMP. PROPRIA'!$B$10:$I$11965,8,0),""))</f>
        <v>4.59</v>
      </c>
      <c r="I69" s="142">
        <f>TRUNC(H69*'4-BDI'!$E$29,2)</f>
        <v>5.88</v>
      </c>
      <c r="J69" s="48">
        <f t="shared" ref="J69:J70" si="36">TRUNC(G69*H69,2)</f>
        <v>3332.34</v>
      </c>
      <c r="K69" s="173">
        <f t="shared" ref="K69:K70" si="37">TRUNC(G69*I69,2)</f>
        <v>4268.88</v>
      </c>
    </row>
    <row r="70" spans="2:13" s="132" customFormat="1" ht="67.5" customHeight="1">
      <c r="B70" s="422" t="s">
        <v>12305</v>
      </c>
      <c r="C70" s="273">
        <f>QUANT!C152</f>
        <v>87529</v>
      </c>
      <c r="D70" s="274" t="s">
        <v>6</v>
      </c>
      <c r="E70" s="139" t="str">
        <f>IFERROR(VLOOKUP($C70,'SINAPI FEVEREIRO DES. 2019'!$1:$1048576,2,0),IFERROR(VLOOKUP($C70,'COMP. PROPRIA'!$B$10:$I$11965,4,0),""))</f>
        <v>MASSA ÚNICA, PARA RECEBIMENTO DE PINTURA, EM ARGAMASSA TRAÇO 1:2:8, PREPARO MECÂNICO COM BETONEIRA 400L, APLICADA MANUALMENTE EM FACES INTERNAS DE PAREDES, ESPESSURA DE 20MM, COM EXECUÇÃO DE TALISCAS. AF_06/2014</v>
      </c>
      <c r="F70" s="141" t="str">
        <f>IFERROR(VLOOKUP($C70,'SINAPI FEVEREIRO DES. 2019'!$1:$1048576,3,0),IFERROR(VLOOKUP($C70,'COMP. PROPRIA'!$B$10:$I$11965,5,0),""))</f>
        <v>M2</v>
      </c>
      <c r="G70" s="140">
        <f>QUANT!K152</f>
        <v>726</v>
      </c>
      <c r="H70" s="142">
        <f>IFERROR(VLOOKUP($C70,'SINAPI FEVEREIRO DES. 2019'!$1:$1048576,4,0),IFERROR(VLOOKUP($C70,'COMP. PROPRIA'!$B$10:$I$11965,8,0),""))</f>
        <v>24.55</v>
      </c>
      <c r="I70" s="142">
        <f>TRUNC(H70*'4-BDI'!$E$29,2)</f>
        <v>31.48</v>
      </c>
      <c r="J70" s="48">
        <f t="shared" si="36"/>
        <v>17823.3</v>
      </c>
      <c r="K70" s="173">
        <f t="shared" si="37"/>
        <v>22854.48</v>
      </c>
    </row>
    <row r="71" spans="2:13" ht="45">
      <c r="B71" s="422" t="s">
        <v>12306</v>
      </c>
      <c r="C71" s="196">
        <f>QUANT!C157</f>
        <v>87273</v>
      </c>
      <c r="D71" s="216" t="s">
        <v>6</v>
      </c>
      <c r="E71" s="139" t="str">
        <f>IFERROR(VLOOKUP($C71,'SINAPI FEVEREIRO DES. 2019'!$1:$1048576,2,0),IFERROR(VLOOKUP($C71,'COMP. PROPRIA'!$B$10:$I$11965,4,0),""))</f>
        <v>REVESTIMENTO CERÂMICO PARA PAREDES INTERNAS COM PLACAS TIPO ESMALTADA EXTRA DE DIMENSÕES 33X45 CM APLICADAS EM AMBIENTES DE ÁREA MAIOR QUE 5 M² NA ALTURA INTEIRA DAS PAREDES. AF_06/2014</v>
      </c>
      <c r="F71" s="141" t="str">
        <f>IFERROR(VLOOKUP($C71,'SINAPI FEVEREIRO DES. 2019'!$1:$1048576,3,0),IFERROR(VLOOKUP($C71,'COMP. PROPRIA'!$B$10:$I$11965,5,0),""))</f>
        <v>M2</v>
      </c>
      <c r="G71" s="140">
        <f>QUANT!K157</f>
        <v>144.61999999999998</v>
      </c>
      <c r="H71" s="142">
        <f>IFERROR(VLOOKUP($C71,'SINAPI FEVEREIRO DES. 2019'!$1:$1048576,4,0),IFERROR(VLOOKUP($C71,'COMP. PROPRIA'!$B$10:$I$11965,8,0),""))</f>
        <v>44.19</v>
      </c>
      <c r="I71" s="142">
        <f>TRUNC(H71*'4-BDI'!$E$29,2)</f>
        <v>56.66</v>
      </c>
      <c r="J71" s="48">
        <f t="shared" ref="J71" si="38">TRUNC(G71*H71,2)</f>
        <v>6390.75</v>
      </c>
      <c r="K71" s="173">
        <f t="shared" ref="K71" si="39">TRUNC(G71*I71,2)</f>
        <v>8194.16</v>
      </c>
    </row>
    <row r="72" spans="2:13" ht="15">
      <c r="B72" s="516" t="s">
        <v>5972</v>
      </c>
      <c r="C72" s="517"/>
      <c r="D72" s="517"/>
      <c r="E72" s="517"/>
      <c r="F72" s="517"/>
      <c r="G72" s="517"/>
      <c r="H72" s="517"/>
      <c r="I72" s="222"/>
      <c r="J72" s="174">
        <f>SUM(J69:J71)</f>
        <v>27546.39</v>
      </c>
      <c r="K72" s="174">
        <f>SUM(K69:K71)</f>
        <v>35317.520000000004</v>
      </c>
      <c r="M72" s="153"/>
    </row>
    <row r="73" spans="2:13" s="132" customFormat="1" ht="15">
      <c r="B73" s="264" t="s">
        <v>6449</v>
      </c>
      <c r="C73" s="265"/>
      <c r="D73" s="266"/>
      <c r="E73" s="267" t="str">
        <f>QUANT!E163</f>
        <v>COBERTURA</v>
      </c>
      <c r="F73" s="268"/>
      <c r="G73" s="269"/>
      <c r="H73" s="270"/>
      <c r="I73" s="270"/>
      <c r="J73" s="271"/>
      <c r="K73" s="272"/>
    </row>
    <row r="74" spans="2:13" ht="39.75" customHeight="1">
      <c r="B74" s="247" t="s">
        <v>6433</v>
      </c>
      <c r="C74" s="196">
        <f>QUANT!C165</f>
        <v>96111</v>
      </c>
      <c r="D74" s="196" t="str">
        <f>QUANT!D165</f>
        <v>SINAPI</v>
      </c>
      <c r="E74" s="139" t="str">
        <f>IFERROR(VLOOKUP($C74,'SINAPI FEVEREIRO DES. 2019'!$1:$1048576,2,0),IFERROR(VLOOKUP($C74,'COMP. PROPRIA'!$B$10:$I$11965,4,0),""))</f>
        <v>FORRO EM RÉGUAS DE PVC, FRISADO, PARA AMBIENTES RESIDENCIAIS, INCLUSIVE ESTRUTURA DE FIXAÇÃO. AF_05/2017_P</v>
      </c>
      <c r="F74" s="141" t="str">
        <f>IFERROR(VLOOKUP($C74,'SINAPI FEVEREIRO DES. 2019'!$1:$1048576,3,0),IFERROR(VLOOKUP($C74,'COMP. PROPRIA'!$B$10:$I$11965,5,0),""))</f>
        <v>M2</v>
      </c>
      <c r="G74" s="140">
        <f>QUANT!K165</f>
        <v>812.7</v>
      </c>
      <c r="H74" s="142">
        <f>IFERROR(VLOOKUP($C74,'SINAPI FEVEREIRO DES. 2019'!$1:$1048576,4,0),IFERROR(VLOOKUP($C74,'COMP. PROPRIA'!$B$10:$I$11965,8,0),""))</f>
        <v>38.31</v>
      </c>
      <c r="I74" s="142">
        <f>TRUNC(H74*'4-BDI'!$E$29,2)</f>
        <v>49.12</v>
      </c>
      <c r="J74" s="48">
        <f t="shared" ref="J74" si="40">TRUNC(G74*H74,2)</f>
        <v>31134.53</v>
      </c>
      <c r="K74" s="173">
        <f t="shared" ref="K74" si="41">TRUNC(G74*I74,2)</f>
        <v>39919.82</v>
      </c>
    </row>
    <row r="75" spans="2:13" ht="39.75" customHeight="1">
      <c r="B75" s="247" t="s">
        <v>6441</v>
      </c>
      <c r="C75" s="196">
        <f>QUANT!C166</f>
        <v>84093</v>
      </c>
      <c r="D75" s="196" t="str">
        <f>QUANT!D166</f>
        <v>SINAPI</v>
      </c>
      <c r="E75" s="139" t="str">
        <f>IFERROR(VLOOKUP($C75,'SINAPI FEVEREIRO DES. 2019'!$1:$1048576,2,0),IFERROR(VLOOKUP($C75,'COMP. PROPRIA'!$B$10:$I$11965,4,0),""))</f>
        <v>TABEIRA DE MADEIRA LEI, 1A QUALIDADE, 2,5X30,0CM PARA BEIRAL DE TELHADO</v>
      </c>
      <c r="F75" s="141" t="str">
        <f>IFERROR(VLOOKUP($C75,'SINAPI FEVEREIRO DES. 2019'!$1:$1048576,3,0),IFERROR(VLOOKUP($C75,'COMP. PROPRIA'!$B$10:$I$11965,5,0),""))</f>
        <v>M</v>
      </c>
      <c r="G75" s="140">
        <f>QUANT!K166</f>
        <v>73</v>
      </c>
      <c r="H75" s="142">
        <f>IFERROR(VLOOKUP($C75,'SINAPI FEVEREIRO DES. 2019'!$1:$1048576,4,0),IFERROR(VLOOKUP($C75,'COMP. PROPRIA'!$B$10:$I$11965,8,0),""))</f>
        <v>23.09</v>
      </c>
      <c r="I75" s="142">
        <f>TRUNC(H75*'4-BDI'!$E$29,2)</f>
        <v>29.61</v>
      </c>
      <c r="J75" s="48">
        <f t="shared" ref="J75:J77" si="42">TRUNC(G75*H75,2)</f>
        <v>1685.57</v>
      </c>
      <c r="K75" s="173">
        <f t="shared" ref="K75:K77" si="43">TRUNC(G75*I75,2)</f>
        <v>2161.5300000000002</v>
      </c>
    </row>
    <row r="76" spans="2:13" ht="50.25" customHeight="1">
      <c r="B76" s="247" t="s">
        <v>12295</v>
      </c>
      <c r="C76" s="196">
        <f>QUANT!C167</f>
        <v>92539</v>
      </c>
      <c r="D76" s="196" t="str">
        <f>QUANT!D167</f>
        <v>SINAPI</v>
      </c>
      <c r="E76" s="139" t="str">
        <f>IFERROR(VLOOKUP($C76,'SINAPI FEVEREIRO DES. 2019'!$1:$1048576,2,0),IFERROR(VLOOKUP($C76,'COMP. PROPRIA'!$B$10:$I$11965,4,0),""))</f>
        <v>TRAMA DE MADEIRA COMPOSTA POR RIPAS, CAIBROS E TERÇAS PARA TELHADOS DE ATÉ 2 ÁGUAS PARA TELHA DE ENCAIXE DE CERÂMICA OU DE CONCRETO, INCLUSO TRANSPORTE VERTICAL. AF_12/2015</v>
      </c>
      <c r="F76" s="141" t="str">
        <f>IFERROR(VLOOKUP($C76,'SINAPI FEVEREIRO DES. 2019'!$1:$1048576,3,0),IFERROR(VLOOKUP($C76,'COMP. PROPRIA'!$B$10:$I$11965,5,0),""))</f>
        <v>M2</v>
      </c>
      <c r="G76" s="140">
        <f>QUANT!K167</f>
        <v>857.84999999999991</v>
      </c>
      <c r="H76" s="142">
        <f>IFERROR(VLOOKUP($C76,'SINAPI FEVEREIRO DES. 2019'!$1:$1048576,4,0),IFERROR(VLOOKUP($C76,'COMP. PROPRIA'!$B$10:$I$11965,8,0),""))</f>
        <v>34.89</v>
      </c>
      <c r="I76" s="142">
        <f>TRUNC(H76*'4-BDI'!$E$29,2)</f>
        <v>44.74</v>
      </c>
      <c r="J76" s="48">
        <f t="shared" si="42"/>
        <v>29930.38</v>
      </c>
      <c r="K76" s="173">
        <f t="shared" si="43"/>
        <v>38380.199999999997</v>
      </c>
    </row>
    <row r="77" spans="2:13" ht="37.5" customHeight="1">
      <c r="B77" s="247" t="s">
        <v>12317</v>
      </c>
      <c r="C77" s="196">
        <f>QUANT!C168</f>
        <v>94195</v>
      </c>
      <c r="D77" s="196" t="str">
        <f>QUANT!D168</f>
        <v>SINAPI</v>
      </c>
      <c r="E77" s="139" t="str">
        <f>IFERROR(VLOOKUP($C77,'SINAPI FEVEREIRO DES. 2019'!$1:$1048576,2,0),IFERROR(VLOOKUP($C77,'COMP. PROPRIA'!$B$10:$I$11965,4,0),""))</f>
        <v>TELHAMENTO COM TELHA CERÂMICA DE ENCAIXE, TIPO PORTUGUESA, COM ATÉ 2 ÁGUAS, INCLUSO TRANSPORTE VERTICAL. AF_06/2016</v>
      </c>
      <c r="F77" s="141" t="str">
        <f>IFERROR(VLOOKUP($C77,'SINAPI FEVEREIRO DES. 2019'!$1:$1048576,3,0),IFERROR(VLOOKUP($C77,'COMP. PROPRIA'!$B$10:$I$11965,5,0),""))</f>
        <v>M2</v>
      </c>
      <c r="G77" s="140">
        <f>QUANT!K168</f>
        <v>903</v>
      </c>
      <c r="H77" s="142">
        <f>IFERROR(VLOOKUP($C77,'SINAPI FEVEREIRO DES. 2019'!$1:$1048576,4,0),IFERROR(VLOOKUP($C77,'COMP. PROPRIA'!$B$10:$I$11965,8,0),""))</f>
        <v>28.15</v>
      </c>
      <c r="I77" s="142">
        <f>TRUNC(H77*'4-BDI'!$E$29,2)</f>
        <v>36.090000000000003</v>
      </c>
      <c r="J77" s="48">
        <f t="shared" si="42"/>
        <v>25419.45</v>
      </c>
      <c r="K77" s="173">
        <f t="shared" si="43"/>
        <v>32589.27</v>
      </c>
    </row>
    <row r="78" spans="2:13" s="132" customFormat="1" ht="15">
      <c r="B78" s="516" t="s">
        <v>5972</v>
      </c>
      <c r="C78" s="517"/>
      <c r="D78" s="517"/>
      <c r="E78" s="517"/>
      <c r="F78" s="517"/>
      <c r="G78" s="517"/>
      <c r="H78" s="517"/>
      <c r="I78" s="222"/>
      <c r="J78" s="172">
        <f>SUM(J74:J77)</f>
        <v>88169.93</v>
      </c>
      <c r="K78" s="172">
        <f>SUM(K74:K77)</f>
        <v>113050.81999999999</v>
      </c>
    </row>
    <row r="79" spans="2:13" s="132" customFormat="1" ht="21.75" customHeight="1">
      <c r="B79" s="264" t="s">
        <v>6456</v>
      </c>
      <c r="C79" s="265"/>
      <c r="D79" s="266"/>
      <c r="E79" s="267" t="str">
        <f>QUANT!E170</f>
        <v>PISO INTERNO E EXTERNO</v>
      </c>
      <c r="F79" s="268"/>
      <c r="G79" s="269"/>
      <c r="H79" s="270"/>
      <c r="I79" s="270"/>
      <c r="J79" s="271"/>
      <c r="K79" s="272"/>
    </row>
    <row r="80" spans="2:13" s="132" customFormat="1" ht="21.75" customHeight="1">
      <c r="B80" s="264" t="s">
        <v>6434</v>
      </c>
      <c r="C80" s="265"/>
      <c r="D80" s="266"/>
      <c r="E80" s="267" t="str">
        <f>QUANT!E171</f>
        <v xml:space="preserve">PISO </v>
      </c>
      <c r="F80" s="268"/>
      <c r="G80" s="269"/>
      <c r="H80" s="270"/>
      <c r="I80" s="270"/>
      <c r="J80" s="271"/>
      <c r="K80" s="272"/>
    </row>
    <row r="81" spans="2:11" s="132" customFormat="1" ht="30">
      <c r="B81" s="13" t="s">
        <v>11927</v>
      </c>
      <c r="C81" s="138">
        <f>QUANT!C173</f>
        <v>93358</v>
      </c>
      <c r="D81" s="138" t="str">
        <f>QUANT!D173</f>
        <v>SINAPI</v>
      </c>
      <c r="E81" s="139" t="str">
        <f>IFERROR(VLOOKUP($C81,'SINAPI FEVEREIRO DES. 2019'!$1:$1048576,2,0),IFERROR(VLOOKUP($C81,'COMP. PROPRIA'!$B$10:$I$11965,4,0),""))</f>
        <v>ESCAVAÇÃO MANUAL DE VALA COM PROFUNDIDADE MENOR OU IGUAL A 1,30 M. AF_03/2016</v>
      </c>
      <c r="F81" s="141" t="str">
        <f>IFERROR(VLOOKUP($C81,'SINAPI FEVEREIRO DES. 2019'!$1:$1048576,3,0),IFERROR(VLOOKUP($C81,'COMP. PROPRIA'!$B$10:$I$11965,5,0),""))</f>
        <v>M3</v>
      </c>
      <c r="G81" s="140">
        <f>QUANT!K173</f>
        <v>18</v>
      </c>
      <c r="H81" s="142">
        <f>IFERROR(VLOOKUP($C81,'SINAPI FEVEREIRO DES. 2019'!$1:$1048576,4,0),IFERROR(VLOOKUP($C81,'COMP. PROPRIA'!$B$10:$I$11965,8,0),""))</f>
        <v>58.94</v>
      </c>
      <c r="I81" s="142">
        <f>TRUNC(H81*'4-BDI'!$E$29,2)</f>
        <v>75.58</v>
      </c>
      <c r="J81" s="48">
        <f t="shared" ref="J81:J86" si="44">TRUNC(G81*H81,2)</f>
        <v>1060.92</v>
      </c>
      <c r="K81" s="173">
        <f t="shared" ref="K81:K86" si="45">TRUNC(G81*I81,2)</f>
        <v>1360.44</v>
      </c>
    </row>
    <row r="82" spans="2:11" s="132" customFormat="1" ht="30">
      <c r="B82" s="13" t="s">
        <v>11931</v>
      </c>
      <c r="C82" s="138">
        <f>QUANT!C174</f>
        <v>95240</v>
      </c>
      <c r="D82" s="138" t="str">
        <f>QUANT!D174</f>
        <v>SINAPI</v>
      </c>
      <c r="E82" s="139" t="str">
        <f>IFERROR(VLOOKUP($C82,'SINAPI FEVEREIRO DES. 2019'!$1:$1048576,2,0),IFERROR(VLOOKUP($C82,'COMP. PROPRIA'!$B$10:$I$11965,4,0),""))</f>
        <v>LASTRO DE CONCRETO MAGRO, APLICADO EM PISOS OU RADIERS, ESPESSURA DE 3 CM. AF_07/2016</v>
      </c>
      <c r="F82" s="141" t="str">
        <f>IFERROR(VLOOKUP($C82,'SINAPI FEVEREIRO DES. 2019'!$1:$1048576,3,0),IFERROR(VLOOKUP($C82,'COMP. PROPRIA'!$B$10:$I$11965,5,0),""))</f>
        <v>M2</v>
      </c>
      <c r="G82" s="140">
        <f>QUANT!K174</f>
        <v>180</v>
      </c>
      <c r="H82" s="142">
        <f>IFERROR(VLOOKUP($C82,'SINAPI FEVEREIRO DES. 2019'!$1:$1048576,4,0),IFERROR(VLOOKUP($C82,'COMP. PROPRIA'!$B$10:$I$11965,8,0),""))</f>
        <v>12.26</v>
      </c>
      <c r="I82" s="142">
        <f>TRUNC(H82*'4-BDI'!$E$29,2)</f>
        <v>15.72</v>
      </c>
      <c r="J82" s="48">
        <f t="shared" ref="J82:J83" si="46">TRUNC(G82*H82,2)</f>
        <v>2206.8000000000002</v>
      </c>
      <c r="K82" s="173">
        <f t="shared" ref="K82:K83" si="47">TRUNC(G82*I82,2)</f>
        <v>2829.6</v>
      </c>
    </row>
    <row r="83" spans="2:11" s="132" customFormat="1" ht="45">
      <c r="B83" s="13" t="s">
        <v>11932</v>
      </c>
      <c r="C83" s="138">
        <f>QUANT!C175</f>
        <v>94993</v>
      </c>
      <c r="D83" s="138" t="str">
        <f>QUANT!D175</f>
        <v>SINAPI</v>
      </c>
      <c r="E83" s="139" t="str">
        <f>IFERROR(VLOOKUP($C83,'SINAPI FEVEREIRO DES. 2019'!$1:$1048576,2,0),IFERROR(VLOOKUP($C83,'COMP. PROPRIA'!$B$10:$I$11965,4,0),""))</f>
        <v>EXECUÇÃO DE PASSEIO (CALÇADA) OU PISO DE CONCRETO COM CONCRETO MOLDADO IN LOCO, USINADO, ACABAMENTO CONVENCIONAL, ESPESSURA 6 CM, ARMADO. AF_07/2016</v>
      </c>
      <c r="F83" s="141" t="str">
        <f>IFERROR(VLOOKUP($C83,'SINAPI FEVEREIRO DES. 2019'!$1:$1048576,3,0),IFERROR(VLOOKUP($C83,'COMP. PROPRIA'!$B$10:$I$11965,5,0),""))</f>
        <v>M2</v>
      </c>
      <c r="G83" s="140">
        <f>QUANT!K175</f>
        <v>254.2</v>
      </c>
      <c r="H83" s="142">
        <f>IFERROR(VLOOKUP($C83,'SINAPI FEVEREIRO DES. 2019'!$1:$1048576,4,0),IFERROR(VLOOKUP($C83,'COMP. PROPRIA'!$B$10:$I$11965,8,0),""))</f>
        <v>54.72</v>
      </c>
      <c r="I83" s="142">
        <f>TRUNC(H83*'4-BDI'!$E$29,2)</f>
        <v>70.17</v>
      </c>
      <c r="J83" s="48">
        <f t="shared" si="46"/>
        <v>13909.82</v>
      </c>
      <c r="K83" s="173">
        <f t="shared" si="47"/>
        <v>17837.21</v>
      </c>
    </row>
    <row r="84" spans="2:11" s="132" customFormat="1" ht="45">
      <c r="B84" s="13" t="s">
        <v>11933</v>
      </c>
      <c r="C84" s="138">
        <f>QUANT!C177</f>
        <v>87248</v>
      </c>
      <c r="D84" s="138" t="str">
        <f>QUANT!D177</f>
        <v>SINAPI</v>
      </c>
      <c r="E84" s="139" t="str">
        <f>IFERROR(VLOOKUP($C84,'SINAPI FEVEREIRO DES. 2019'!$1:$1048576,2,0),IFERROR(VLOOKUP($C84,'COMP. PROPRIA'!$B$10:$I$11965,4,0),""))</f>
        <v>REVESTIMENTO CERÂMICO PARA PISO COM PLACAS TIPO ESMALTADA EXTRA DE DIMENSÕES 35X35 CM APLICADA EM AMBIENTES DE ÁREA MAIOR QUE 10 M2. AF_06/2014</v>
      </c>
      <c r="F84" s="141" t="str">
        <f>IFERROR(VLOOKUP($C84,'SINAPI FEVEREIRO DES. 2019'!$1:$1048576,3,0),IFERROR(VLOOKUP($C84,'COMP. PROPRIA'!$B$10:$I$11965,5,0),""))</f>
        <v>M2</v>
      </c>
      <c r="G84" s="140">
        <f>QUANT!K177</f>
        <v>75</v>
      </c>
      <c r="H84" s="142">
        <f>IFERROR(VLOOKUP($C84,'SINAPI FEVEREIRO DES. 2019'!$1:$1048576,4,0),IFERROR(VLOOKUP($C84,'COMP. PROPRIA'!$B$10:$I$11965,8,0),""))</f>
        <v>29.08</v>
      </c>
      <c r="I84" s="142">
        <f>TRUNC(H84*'4-BDI'!$E$29,2)</f>
        <v>37.29</v>
      </c>
      <c r="J84" s="48">
        <f t="shared" si="44"/>
        <v>2181</v>
      </c>
      <c r="K84" s="173">
        <f t="shared" si="45"/>
        <v>2796.75</v>
      </c>
    </row>
    <row r="85" spans="2:11" s="132" customFormat="1" ht="30">
      <c r="B85" s="13" t="s">
        <v>12298</v>
      </c>
      <c r="C85" s="138">
        <f>QUANT!C181</f>
        <v>88648</v>
      </c>
      <c r="D85" s="138" t="str">
        <f>QUANT!D181</f>
        <v>SINAPI</v>
      </c>
      <c r="E85" s="139" t="str">
        <f>IFERROR(VLOOKUP($C85,'SINAPI FEVEREIRO DES. 2019'!$1:$1048576,2,0),IFERROR(VLOOKUP($C85,'COMP. PROPRIA'!$B$10:$I$11965,4,0),""))</f>
        <v>RODAPÉ CERÂMICO DE 7CM DE ALTURA COM PLACAS TIPO ESMALTADA EXTRA  DE DIMENSÕES 35X35CM. AF_06/2014</v>
      </c>
      <c r="F85" s="141" t="str">
        <f>IFERROR(VLOOKUP($C85,'SINAPI FEVEREIRO DES. 2019'!$1:$1048576,3,0),IFERROR(VLOOKUP($C85,'COMP. PROPRIA'!$B$10:$I$11965,5,0),""))</f>
        <v>M</v>
      </c>
      <c r="G85" s="140">
        <f>QUANT!K181</f>
        <v>41</v>
      </c>
      <c r="H85" s="142">
        <f>IFERROR(VLOOKUP($C85,'SINAPI FEVEREIRO DES. 2019'!$1:$1048576,4,0),IFERROR(VLOOKUP($C85,'COMP. PROPRIA'!$B$10:$I$11965,8,0),""))</f>
        <v>4.55</v>
      </c>
      <c r="I85" s="142">
        <f>TRUNC(H85*'4-BDI'!$E$29,2)</f>
        <v>5.83</v>
      </c>
      <c r="J85" s="48">
        <f t="shared" si="44"/>
        <v>186.55</v>
      </c>
      <c r="K85" s="173">
        <f t="shared" si="45"/>
        <v>239.03</v>
      </c>
    </row>
    <row r="86" spans="2:11" s="132" customFormat="1" ht="30">
      <c r="B86" s="13" t="s">
        <v>12299</v>
      </c>
      <c r="C86" s="138" t="str">
        <f>QUANT!C185</f>
        <v>CP-REP-01</v>
      </c>
      <c r="D86" s="138" t="str">
        <f>QUANT!D185</f>
        <v>PROPRIA</v>
      </c>
      <c r="E86" s="139" t="str">
        <f>IFERROR(VLOOKUP($C86,'SINAPI FEVEREIRO DES. 2019'!$1:$1048576,2,0),IFERROR(VLOOKUP($C86,'COMP. PROPRIA'!$B$10:$I$11965,4,0),""))</f>
        <v>LIXAMENTO, POLIMENTO E IMPERMEABILIZAÇÃO COM RESINA 2 DEMÃOS - PISO GRANILITE</v>
      </c>
      <c r="F86" s="141" t="str">
        <f>IFERROR(VLOOKUP($C86,'SINAPI FEVEREIRO DES. 2019'!$1:$1048576,3,0),IFERROR(VLOOKUP($C86,'COMP. PROPRIA'!$B$10:$I$11965,5,0),""))</f>
        <v>M2</v>
      </c>
      <c r="G86" s="140">
        <f>QUANT!K185</f>
        <v>649</v>
      </c>
      <c r="H86" s="142">
        <f>IFERROR(VLOOKUP($C86,'SINAPI FEVEREIRO DES. 2019'!$1:$1048576,4,0),IFERROR(VLOOKUP($C86,'COMP. PROPRIA'!$B$10:$I$11965,8,0),""))</f>
        <v>28.139999999999997</v>
      </c>
      <c r="I86" s="142">
        <f>TRUNC(H86*'4-BDI'!$E$29,2)</f>
        <v>36.08</v>
      </c>
      <c r="J86" s="48">
        <f t="shared" si="44"/>
        <v>18262.86</v>
      </c>
      <c r="K86" s="173">
        <f t="shared" si="45"/>
        <v>23415.919999999998</v>
      </c>
    </row>
    <row r="87" spans="2:11" s="132" customFormat="1" ht="15">
      <c r="B87" s="264" t="s">
        <v>11926</v>
      </c>
      <c r="C87" s="265"/>
      <c r="D87" s="266"/>
      <c r="E87" s="267" t="str">
        <f>QUANT!E189</f>
        <v>RAMPA DE ACESSO</v>
      </c>
      <c r="F87" s="268"/>
      <c r="G87" s="269"/>
      <c r="H87" s="270"/>
      <c r="I87" s="270"/>
      <c r="J87" s="271"/>
      <c r="K87" s="272"/>
    </row>
    <row r="88" spans="2:11" s="132" customFormat="1" ht="21.75" customHeight="1">
      <c r="B88" s="13" t="s">
        <v>11928</v>
      </c>
      <c r="C88" s="138" t="str">
        <f>QUANT!C191</f>
        <v>CP-DEM-03</v>
      </c>
      <c r="D88" s="138" t="str">
        <f>QUANT!D191</f>
        <v>PROPRIA</v>
      </c>
      <c r="E88" s="139" t="str">
        <f>IFERROR(VLOOKUP($C88,'SINAPI FEVEREIRO DES. 2019'!$1:$1048576,2,0),IFERROR(VLOOKUP($C88,'COMP. PROPRIA'!$B$10:$I$11965,4,0),""))</f>
        <v>DEMOLIÇÃO DE CONCRETO SIMPLES</v>
      </c>
      <c r="F88" s="141" t="str">
        <f>IFERROR(VLOOKUP($C88,'SINAPI FEVEREIRO DES. 2019'!$1:$1048576,3,0),IFERROR(VLOOKUP($C88,'COMP. PROPRIA'!$B$10:$I$11965,5,0),""))</f>
        <v>M3</v>
      </c>
      <c r="G88" s="140">
        <f>QUANT!K191</f>
        <v>2.5</v>
      </c>
      <c r="H88" s="142">
        <f>IFERROR(VLOOKUP($C88,'SINAPI FEVEREIRO DES. 2019'!$1:$1048576,4,0),IFERROR(VLOOKUP($C88,'COMP. PROPRIA'!$B$10:$I$11965,8,0),""))</f>
        <v>217.46</v>
      </c>
      <c r="I88" s="142">
        <f>TRUNC(H88*'4-BDI'!$E$29,2)</f>
        <v>278.87</v>
      </c>
      <c r="J88" s="48">
        <f t="shared" ref="J88" si="48">TRUNC(G88*H88,2)</f>
        <v>543.65</v>
      </c>
      <c r="K88" s="173">
        <f t="shared" ref="K88" si="49">TRUNC(G88*I88,2)</f>
        <v>697.17</v>
      </c>
    </row>
    <row r="89" spans="2:11" s="132" customFormat="1" ht="30">
      <c r="B89" s="13" t="s">
        <v>11929</v>
      </c>
      <c r="C89" s="138">
        <f>QUANT!C193</f>
        <v>94342</v>
      </c>
      <c r="D89" s="138" t="str">
        <f>QUANT!D193</f>
        <v>SINAPI</v>
      </c>
      <c r="E89" s="139" t="str">
        <f>IFERROR(VLOOKUP($C89,'SINAPI FEVEREIRO DES. 2019'!$1:$1048576,2,0),IFERROR(VLOOKUP($C89,'COMP. PROPRIA'!$B$10:$I$11965,4,0),""))</f>
        <v>ATERRO MANUAL DE VALAS COM AREIA PARA ATERRO E COMPACTAÇÃO MECANIZADA. AF_05/2016</v>
      </c>
      <c r="F89" s="141" t="str">
        <f>IFERROR(VLOOKUP($C89,'SINAPI FEVEREIRO DES. 2019'!$1:$1048576,3,0),IFERROR(VLOOKUP($C89,'COMP. PROPRIA'!$B$10:$I$11965,5,0),""))</f>
        <v>M3</v>
      </c>
      <c r="G89" s="140">
        <f>QUANT!K193</f>
        <v>3.375</v>
      </c>
      <c r="H89" s="142">
        <f>IFERROR(VLOOKUP($C89,'SINAPI FEVEREIRO DES. 2019'!$1:$1048576,4,0),IFERROR(VLOOKUP($C89,'COMP. PROPRIA'!$B$10:$I$11965,8,0),""))</f>
        <v>82.12</v>
      </c>
      <c r="I89" s="142">
        <f>TRUNC(H89*'4-BDI'!$E$29,2)</f>
        <v>105.31</v>
      </c>
      <c r="J89" s="48">
        <f t="shared" ref="J89:J91" si="50">TRUNC(G89*H89,2)</f>
        <v>277.14999999999998</v>
      </c>
      <c r="K89" s="173">
        <f t="shared" ref="K89:K91" si="51">TRUNC(G89*I89,2)</f>
        <v>355.42</v>
      </c>
    </row>
    <row r="90" spans="2:11" s="132" customFormat="1" ht="30">
      <c r="B90" s="13" t="s">
        <v>11930</v>
      </c>
      <c r="C90" s="138">
        <f>QUANT!C197</f>
        <v>95241</v>
      </c>
      <c r="D90" s="138" t="str">
        <f>QUANT!D197</f>
        <v>SINAPI</v>
      </c>
      <c r="E90" s="139" t="str">
        <f>IFERROR(VLOOKUP($C90,'SINAPI FEVEREIRO DES. 2019'!$1:$1048576,2,0),IFERROR(VLOOKUP($C90,'COMP. PROPRIA'!$B$10:$I$11965,4,0),""))</f>
        <v>LASTRO DE CONCRETO MAGRO, APLICADO EM PISOS OU RADIERS, ESPESSURA DE 5 CM. AF_07/2016</v>
      </c>
      <c r="F90" s="141" t="str">
        <f>IFERROR(VLOOKUP($C90,'SINAPI FEVEREIRO DES. 2019'!$1:$1048576,3,0),IFERROR(VLOOKUP($C90,'COMP. PROPRIA'!$B$10:$I$11965,5,0),""))</f>
        <v>M2</v>
      </c>
      <c r="G90" s="140">
        <f>QUANT!K197</f>
        <v>11.25</v>
      </c>
      <c r="H90" s="142">
        <f>IFERROR(VLOOKUP($C90,'SINAPI FEVEREIRO DES. 2019'!$1:$1048576,4,0),IFERROR(VLOOKUP($C90,'COMP. PROPRIA'!$B$10:$I$11965,8,0),""))</f>
        <v>20.440000000000001</v>
      </c>
      <c r="I90" s="142">
        <f>TRUNC(H90*'4-BDI'!$E$29,2)</f>
        <v>26.21</v>
      </c>
      <c r="J90" s="48">
        <f t="shared" si="50"/>
        <v>229.95</v>
      </c>
      <c r="K90" s="173">
        <f t="shared" si="51"/>
        <v>294.86</v>
      </c>
    </row>
    <row r="91" spans="2:11" s="132" customFormat="1" ht="30">
      <c r="B91" s="13" t="s">
        <v>12300</v>
      </c>
      <c r="C91" s="138">
        <f>QUANT!C201</f>
        <v>72183</v>
      </c>
      <c r="D91" s="138" t="str">
        <f>QUANT!D201</f>
        <v>SINAPI</v>
      </c>
      <c r="E91" s="139" t="str">
        <f>IFERROR(VLOOKUP($C91,'SINAPI FEVEREIRO DES. 2019'!$1:$1048576,2,0),IFERROR(VLOOKUP($C91,'COMP. PROPRIA'!$B$10:$I$11965,4,0),""))</f>
        <v>PISO EM CONCRETO 20MPA PREPARO MECANICO, ESPESSURA 7 CM, COM ARMACAO EM TELA SOLDADA</v>
      </c>
      <c r="F91" s="141" t="str">
        <f>IFERROR(VLOOKUP($C91,'SINAPI FEVEREIRO DES. 2019'!$1:$1048576,3,0),IFERROR(VLOOKUP($C91,'COMP. PROPRIA'!$B$10:$I$11965,5,0),""))</f>
        <v>M2</v>
      </c>
      <c r="G91" s="140">
        <f>QUANT!K201</f>
        <v>11.25</v>
      </c>
      <c r="H91" s="142">
        <f>IFERROR(VLOOKUP($C91,'SINAPI FEVEREIRO DES. 2019'!$1:$1048576,4,0),IFERROR(VLOOKUP($C91,'COMP. PROPRIA'!$B$10:$I$11965,8,0),""))</f>
        <v>75.52</v>
      </c>
      <c r="I91" s="142">
        <f>TRUNC(H91*'4-BDI'!$E$29,2)</f>
        <v>96.84</v>
      </c>
      <c r="J91" s="48">
        <f t="shared" si="50"/>
        <v>849.6</v>
      </c>
      <c r="K91" s="173">
        <f t="shared" si="51"/>
        <v>1089.45</v>
      </c>
    </row>
    <row r="92" spans="2:11" s="132" customFormat="1" ht="15">
      <c r="B92" s="516" t="s">
        <v>5972</v>
      </c>
      <c r="C92" s="517"/>
      <c r="D92" s="517"/>
      <c r="E92" s="517"/>
      <c r="F92" s="517"/>
      <c r="G92" s="517"/>
      <c r="H92" s="517"/>
      <c r="I92" s="222"/>
      <c r="J92" s="172">
        <f>SUM(J81:J91)</f>
        <v>39708.299999999996</v>
      </c>
      <c r="K92" s="172">
        <f>SUM(K81:K91)</f>
        <v>50915.849999999991</v>
      </c>
    </row>
    <row r="93" spans="2:11" s="132" customFormat="1" ht="15">
      <c r="B93" s="264" t="s">
        <v>6457</v>
      </c>
      <c r="C93" s="265"/>
      <c r="D93" s="266"/>
      <c r="E93" s="267" t="str">
        <f>QUANT!E205</f>
        <v xml:space="preserve">ESQUADRIAS </v>
      </c>
      <c r="F93" s="268"/>
      <c r="G93" s="269"/>
      <c r="H93" s="270"/>
      <c r="I93" s="270"/>
      <c r="J93" s="271"/>
      <c r="K93" s="272"/>
    </row>
    <row r="94" spans="2:11" s="132" customFormat="1" ht="15">
      <c r="B94" s="14" t="s">
        <v>24</v>
      </c>
      <c r="C94" s="138">
        <f>QUANT!C207</f>
        <v>72122</v>
      </c>
      <c r="D94" s="138" t="str">
        <f>QUANT!D207</f>
        <v>SINAPI</v>
      </c>
      <c r="E94" s="139" t="str">
        <f>IFERROR(VLOOKUP($C94,'SINAPI FEVEREIRO DES. 2019'!$1:$1048576,2,0),IFERROR(VLOOKUP($C94,'COMP. PROPRIA'!$B$10:$I$11965,4,0),""))</f>
        <v>VIDRO FANTASIA TIPO CANELADO, ESPESSURA 4MM</v>
      </c>
      <c r="F94" s="141" t="str">
        <f>IFERROR(VLOOKUP($C94,'SINAPI FEVEREIRO DES. 2019'!$1:$1048576,3,0),IFERROR(VLOOKUP($C94,'COMP. PROPRIA'!$B$10:$I$11965,5,0),""))</f>
        <v>M2</v>
      </c>
      <c r="G94" s="140">
        <f>QUANT!K207</f>
        <v>3</v>
      </c>
      <c r="H94" s="142">
        <f>IFERROR(VLOOKUP($C94,'SINAPI FEVEREIRO DES. 2019'!$1:$1048576,4,0),IFERROR(VLOOKUP($C94,'COMP. PROPRIA'!$B$10:$I$11965,8,0),""))</f>
        <v>111.2</v>
      </c>
      <c r="I94" s="142">
        <f>TRUNC(H94*'4-BDI'!$E$29,2)</f>
        <v>142.6</v>
      </c>
      <c r="J94" s="48">
        <f t="shared" ref="J94" si="52">TRUNC(G94*H94,2)</f>
        <v>333.6</v>
      </c>
      <c r="K94" s="173">
        <f t="shared" ref="K94" si="53">TRUNC(G94*I94,2)</f>
        <v>427.8</v>
      </c>
    </row>
    <row r="95" spans="2:11" s="132" customFormat="1" ht="60">
      <c r="B95" s="14" t="s">
        <v>11934</v>
      </c>
      <c r="C95" s="138">
        <f>QUANT!C208</f>
        <v>90843</v>
      </c>
      <c r="D95" s="138" t="str">
        <f>QUANT!D208</f>
        <v>SINAPI</v>
      </c>
      <c r="E95" s="139" t="str">
        <f>IFERROR(VLOOKUP($C95,'SINAPI FEVEREIRO DES. 2019'!$1:$1048576,2,0),IFERROR(VLOOKUP($C95,'COMP. PROPRIA'!$B$10:$I$11965,4,0),""))</f>
        <v>KIT DE PORTA DE MADEIRA PARA PINTURA, SEMI-OCA (LEVE OU MÉDIA), PADRÃO MÉDIO, 80X210CM, ESPESSURA DE 3,5CM, ITENS INCLUSOS: DOBRADIÇAS, MONTAGEM E INSTALAÇÃO DO BATENTE, FECHADURA COM EXECUÇÃO DO FURO - FORNECIMENTO E INSTALAÇÃO. AF_08/2015</v>
      </c>
      <c r="F95" s="141" t="str">
        <f>IFERROR(VLOOKUP($C95,'SINAPI FEVEREIRO DES. 2019'!$1:$1048576,3,0),IFERROR(VLOOKUP($C95,'COMP. PROPRIA'!$B$10:$I$11965,5,0),""))</f>
        <v>UN</v>
      </c>
      <c r="G95" s="140">
        <f>QUANT!K208</f>
        <v>8</v>
      </c>
      <c r="H95" s="142">
        <f>IFERROR(VLOOKUP($C95,'SINAPI FEVEREIRO DES. 2019'!$1:$1048576,4,0),IFERROR(VLOOKUP($C95,'COMP. PROPRIA'!$B$10:$I$11965,8,0),""))</f>
        <v>778.56</v>
      </c>
      <c r="I95" s="142">
        <f>TRUNC(H95*'4-BDI'!$E$29,2)</f>
        <v>998.42</v>
      </c>
      <c r="J95" s="48">
        <f t="shared" ref="J95:J99" si="54">TRUNC(G95*H95,2)</f>
        <v>6228.48</v>
      </c>
      <c r="K95" s="173">
        <f t="shared" ref="K95:K99" si="55">TRUNC(G95*I95,2)</f>
        <v>7987.36</v>
      </c>
    </row>
    <row r="96" spans="2:11" s="132" customFormat="1" ht="60">
      <c r="B96" s="14" t="s">
        <v>11935</v>
      </c>
      <c r="C96" s="138">
        <f>QUANT!C209</f>
        <v>90844</v>
      </c>
      <c r="D96" s="138" t="str">
        <f>QUANT!D209</f>
        <v>SINAPI</v>
      </c>
      <c r="E96" s="139" t="str">
        <f>IFERROR(VLOOKUP($C96,'SINAPI FEVEREIRO DES. 2019'!$1:$1048576,2,0),IFERROR(VLOOKUP($C96,'COMP. PROPRIA'!$B$10:$I$11965,4,0),""))</f>
        <v>KIT DE PORTA DE MADEIRA PARA PINTURA, SEMI-OCA (LEVE OU MÉDIA), PADRÃO MÉDIO, 90X210CM, ESPESSURA DE 3,5CM, ITENS INCLUSOS: DOBRADIÇAS, MONTAGEM E INSTALAÇÃO DO BATENTE, FECHADURA COM EXECUÇÃO DO FURO - FORNECIMENTO E INSTALAÇÃO. AF_08/2015</v>
      </c>
      <c r="F96" s="141" t="str">
        <f>IFERROR(VLOOKUP($C96,'SINAPI FEVEREIRO DES. 2019'!$1:$1048576,3,0),IFERROR(VLOOKUP($C96,'COMP. PROPRIA'!$B$10:$I$11965,5,0),""))</f>
        <v>UN</v>
      </c>
      <c r="G96" s="140">
        <f>QUANT!K209</f>
        <v>17</v>
      </c>
      <c r="H96" s="142">
        <f>IFERROR(VLOOKUP($C96,'SINAPI FEVEREIRO DES. 2019'!$1:$1048576,4,0),IFERROR(VLOOKUP($C96,'COMP. PROPRIA'!$B$10:$I$11965,8,0),""))</f>
        <v>811.45</v>
      </c>
      <c r="I96" s="142">
        <f>TRUNC(H96*'4-BDI'!$E$29,2)</f>
        <v>1040.5999999999999</v>
      </c>
      <c r="J96" s="48">
        <f t="shared" si="54"/>
        <v>13794.65</v>
      </c>
      <c r="K96" s="173">
        <f t="shared" si="55"/>
        <v>17690.2</v>
      </c>
    </row>
    <row r="97" spans="2:11" s="132" customFormat="1" ht="30">
      <c r="B97" s="14" t="s">
        <v>12303</v>
      </c>
      <c r="C97" s="138">
        <f>QUANT!C210</f>
        <v>94560</v>
      </c>
      <c r="D97" s="138" t="str">
        <f>QUANT!D210</f>
        <v>SINAPI</v>
      </c>
      <c r="E97" s="139" t="str">
        <f>IFERROR(VLOOKUP($C97,'SINAPI FEVEREIRO DES. 2019'!$1:$1048576,2,0),IFERROR(VLOOKUP($C97,'COMP. PROPRIA'!$B$10:$I$11965,4,0),""))</f>
        <v>JANELA DE AÇO DE CORRER, 2 FOLHAS, FIXAÇÃO COM ARGAMASSA, COM VIDROS, PADRONIZADA. AF_07/2016</v>
      </c>
      <c r="F97" s="141" t="str">
        <f>IFERROR(VLOOKUP($C97,'SINAPI FEVEREIRO DES. 2019'!$1:$1048576,3,0),IFERROR(VLOOKUP($C97,'COMP. PROPRIA'!$B$10:$I$11965,5,0),""))</f>
        <v>M2</v>
      </c>
      <c r="G97" s="140">
        <f>QUANT!K210</f>
        <v>51.15</v>
      </c>
      <c r="H97" s="142">
        <f>IFERROR(VLOOKUP($C97,'SINAPI FEVEREIRO DES. 2019'!$1:$1048576,4,0),IFERROR(VLOOKUP($C97,'COMP. PROPRIA'!$B$10:$I$11965,8,0),""))</f>
        <v>478.79</v>
      </c>
      <c r="I97" s="142">
        <f>TRUNC(H97*'4-BDI'!$E$29,2)</f>
        <v>614</v>
      </c>
      <c r="J97" s="48">
        <f t="shared" si="54"/>
        <v>24490.1</v>
      </c>
      <c r="K97" s="173">
        <f t="shared" si="55"/>
        <v>31406.1</v>
      </c>
    </row>
    <row r="98" spans="2:11" s="132" customFormat="1" ht="30">
      <c r="B98" s="14" t="s">
        <v>12304</v>
      </c>
      <c r="C98" s="138">
        <f>QUANT!C211</f>
        <v>94559</v>
      </c>
      <c r="D98" s="138" t="str">
        <f>QUANT!D211</f>
        <v>SINAPI</v>
      </c>
      <c r="E98" s="139" t="str">
        <f>IFERROR(VLOOKUP($C98,'SINAPI FEVEREIRO DES. 2019'!$1:$1048576,2,0),IFERROR(VLOOKUP($C98,'COMP. PROPRIA'!$B$10:$I$11965,4,0),""))</f>
        <v>JANELA DE AÇO BASCULANTE, FIXAÇÃO COM ARGAMASSA, SEM VIDROS, PADRONIZADA. AF_07/2016</v>
      </c>
      <c r="F98" s="141" t="str">
        <f>IFERROR(VLOOKUP($C98,'SINAPI FEVEREIRO DES. 2019'!$1:$1048576,3,0),IFERROR(VLOOKUP($C98,'COMP. PROPRIA'!$B$10:$I$11965,5,0),""))</f>
        <v>M2</v>
      </c>
      <c r="G98" s="140">
        <f>QUANT!K211</f>
        <v>6.6</v>
      </c>
      <c r="H98" s="142">
        <f>IFERROR(VLOOKUP($C98,'SINAPI FEVEREIRO DES. 2019'!$1:$1048576,4,0),IFERROR(VLOOKUP($C98,'COMP. PROPRIA'!$B$10:$I$11965,8,0),""))</f>
        <v>530.12</v>
      </c>
      <c r="I98" s="142">
        <f>TRUNC(H98*'4-BDI'!$E$29,2)</f>
        <v>679.82</v>
      </c>
      <c r="J98" s="48">
        <f t="shared" si="54"/>
        <v>3498.79</v>
      </c>
      <c r="K98" s="173">
        <f t="shared" si="55"/>
        <v>4486.8100000000004</v>
      </c>
    </row>
    <row r="99" spans="2:11" s="132" customFormat="1" ht="45">
      <c r="B99" s="14" t="s">
        <v>12319</v>
      </c>
      <c r="C99" s="138" t="str">
        <f>QUANT!C212</f>
        <v>CP-ESQ-03</v>
      </c>
      <c r="D99" s="138" t="str">
        <f>QUANT!D212</f>
        <v>PROPRIA</v>
      </c>
      <c r="E99" s="139" t="str">
        <f>IFERROR(VLOOKUP($C99,'SINAPI FEVEREIRO DES. 2019'!$1:$1048576,2,0),IFERROR(VLOOKUP($C99,'COMP. PROPRIA'!$B$10:$I$11965,4,0),""))</f>
        <v>JANELA DE ALUMÍNIO DE CORRER, 2 FOLHAS, FIXAÇÃO COM ARGAMASSA, COM VIDROS, PADRONIZADA INCLUSO PEITORIL EM GRANILITE 60CM (ABERTURA NA VERTICAL "PASSA PRATO" - FORNECIMENTO E INSTALAÇÃO</v>
      </c>
      <c r="F99" s="141" t="str">
        <f>IFERROR(VLOOKUP($C99,'SINAPI FEVEREIRO DES. 2019'!$1:$1048576,3,0),IFERROR(VLOOKUP($C99,'COMP. PROPRIA'!$B$10:$I$11965,5,0),""))</f>
        <v>UNI</v>
      </c>
      <c r="G99" s="140">
        <f>QUANT!K212</f>
        <v>1</v>
      </c>
      <c r="H99" s="142">
        <f>IFERROR(VLOOKUP($C99,'SINAPI FEVEREIRO DES. 2019'!$1:$1048576,4,0),IFERROR(VLOOKUP($C99,'COMP. PROPRIA'!$B$10:$I$11965,8,0),""))</f>
        <v>831.2</v>
      </c>
      <c r="I99" s="142">
        <f>TRUNC(H99*'4-BDI'!$E$29,2)</f>
        <v>1065.93</v>
      </c>
      <c r="J99" s="48">
        <f t="shared" si="54"/>
        <v>831.2</v>
      </c>
      <c r="K99" s="173">
        <f t="shared" si="55"/>
        <v>1065.93</v>
      </c>
    </row>
    <row r="100" spans="2:11" s="132" customFormat="1" ht="15">
      <c r="B100" s="516" t="s">
        <v>5972</v>
      </c>
      <c r="C100" s="517"/>
      <c r="D100" s="517"/>
      <c r="E100" s="517"/>
      <c r="F100" s="517"/>
      <c r="G100" s="517"/>
      <c r="H100" s="517"/>
      <c r="I100" s="222"/>
      <c r="J100" s="172">
        <f>SUM(J94:J99)</f>
        <v>49176.82</v>
      </c>
      <c r="K100" s="172">
        <f>SUM(K94:K99)</f>
        <v>63064.2</v>
      </c>
    </row>
    <row r="101" spans="2:11" s="132" customFormat="1" ht="15">
      <c r="B101" s="264" t="s">
        <v>6458</v>
      </c>
      <c r="C101" s="265"/>
      <c r="D101" s="266"/>
      <c r="E101" s="267" t="str">
        <f>QUANT!E214:J214</f>
        <v xml:space="preserve">PINTURA INTERNA E EXTERNA </v>
      </c>
      <c r="F101" s="268"/>
      <c r="G101" s="269"/>
      <c r="H101" s="270"/>
      <c r="I101" s="270"/>
      <c r="J101" s="271"/>
      <c r="K101" s="272"/>
    </row>
    <row r="102" spans="2:11" s="132" customFormat="1" ht="15">
      <c r="B102" s="264" t="s">
        <v>32</v>
      </c>
      <c r="C102" s="265"/>
      <c r="D102" s="266"/>
      <c r="E102" s="267" t="str">
        <f>QUANT!E216</f>
        <v>INTERNA</v>
      </c>
      <c r="F102" s="268"/>
      <c r="G102" s="269"/>
      <c r="H102" s="270"/>
      <c r="I102" s="270"/>
      <c r="J102" s="271"/>
      <c r="K102" s="272"/>
    </row>
    <row r="103" spans="2:11" s="132" customFormat="1" ht="27" customHeight="1">
      <c r="B103" s="14" t="s">
        <v>11841</v>
      </c>
      <c r="C103" s="138">
        <f>QUANT!C218</f>
        <v>84123</v>
      </c>
      <c r="D103" s="216" t="s">
        <v>6</v>
      </c>
      <c r="E103" s="139" t="str">
        <f>IFERROR(VLOOKUP($C103,'SINAPI FEVEREIRO DES. 2019'!$1:$1048576,2,0),IFERROR(VLOOKUP($C103,'COMP. PROPRIA'!$B$10:$I$11965,4,0),""))</f>
        <v>LIXAMENTO MAN C/ LIXA CALAFATE DE CONCR APARENTE ANTIGO</v>
      </c>
      <c r="F103" s="141" t="str">
        <f>IFERROR(VLOOKUP($C103,'SINAPI FEVEREIRO DES. 2019'!$1:$1048576,3,0),IFERROR(VLOOKUP($C103,'COMP. PROPRIA'!$B$10:$I$11965,5,0),""))</f>
        <v>M2</v>
      </c>
      <c r="G103" s="140">
        <f>QUANT!K218</f>
        <v>622.50000000000011</v>
      </c>
      <c r="H103" s="142">
        <f>IFERROR(VLOOKUP($C103,'SINAPI FEVEREIRO DES. 2019'!$1:$1048576,4,0),IFERROR(VLOOKUP($C103,'COMP. PROPRIA'!$B$10:$I$11965,8,0),""))</f>
        <v>5.28</v>
      </c>
      <c r="I103" s="142">
        <f>TRUNC(H103*'4-BDI'!$E$29,2)</f>
        <v>6.77</v>
      </c>
      <c r="J103" s="48">
        <f t="shared" ref="J103" si="56">TRUNC(G103*H103,2)</f>
        <v>3286.8</v>
      </c>
      <c r="K103" s="173">
        <f t="shared" ref="K103" si="57">TRUNC(G103*I103,2)</f>
        <v>4214.32</v>
      </c>
    </row>
    <row r="104" spans="2:11" s="132" customFormat="1" ht="15">
      <c r="B104" s="14" t="s">
        <v>11842</v>
      </c>
      <c r="C104" s="138" t="str">
        <f>QUANT!C223</f>
        <v>CP-PIN-02</v>
      </c>
      <c r="D104" s="138" t="str">
        <f>QUANT!D223</f>
        <v>PROPRIA</v>
      </c>
      <c r="E104" s="139" t="str">
        <f>IFERROR(VLOOKUP($C104,'SINAPI FEVEREIRO DES. 2019'!$1:$1048576,2,0),IFERROR(VLOOKUP($C104,'COMP. PROPRIA'!$B$10:$I$11965,4,0),""))</f>
        <v>PINTURA COM TINTA ESMALTE SINTÉTICO</v>
      </c>
      <c r="F104" s="141" t="str">
        <f>IFERROR(VLOOKUP($C104,'SINAPI FEVEREIRO DES. 2019'!$1:$1048576,3,0),IFERROR(VLOOKUP($C104,'COMP. PROPRIA'!$B$10:$I$11965,5,0),""))</f>
        <v>M2</v>
      </c>
      <c r="G104" s="140">
        <f>QUANT!K223</f>
        <v>272.32499999999999</v>
      </c>
      <c r="H104" s="142">
        <f>IFERROR(VLOOKUP($C104,'SINAPI FEVEREIRO DES. 2019'!$1:$1048576,4,0),IFERROR(VLOOKUP($C104,'COMP. PROPRIA'!$B$10:$I$11965,8,0),""))</f>
        <v>11.309999999999999</v>
      </c>
      <c r="I104" s="142">
        <f>TRUNC(H104*'4-BDI'!$E$29,2)</f>
        <v>14.5</v>
      </c>
      <c r="J104" s="48">
        <f t="shared" ref="J104:J117" si="58">TRUNC(G104*H104,2)</f>
        <v>3079.99</v>
      </c>
      <c r="K104" s="173">
        <f t="shared" ref="K104:K117" si="59">TRUNC(G104*I104,2)</f>
        <v>3948.71</v>
      </c>
    </row>
    <row r="105" spans="2:11" s="132" customFormat="1" ht="30">
      <c r="B105" s="14" t="s">
        <v>11843</v>
      </c>
      <c r="C105" s="138">
        <f>QUANT!C228</f>
        <v>88489</v>
      </c>
      <c r="D105" s="216" t="s">
        <v>6</v>
      </c>
      <c r="E105" s="139" t="str">
        <f>IFERROR(VLOOKUP($C105,'SINAPI FEVEREIRO DES. 2019'!$1:$1048576,2,0),IFERROR(VLOOKUP($C105,'COMP. PROPRIA'!$B$10:$I$11965,4,0),""))</f>
        <v>APLICAÇÃO MANUAL DE PINTURA COM TINTA LÁTEX ACRÍLICA EM PAREDES, DUAS DEMÃOS. AF_06/2014</v>
      </c>
      <c r="F105" s="141" t="str">
        <f>IFERROR(VLOOKUP($C105,'SINAPI FEVEREIRO DES. 2019'!$1:$1048576,3,0),IFERROR(VLOOKUP($C105,'COMP. PROPRIA'!$B$10:$I$11965,5,0),""))</f>
        <v>M2</v>
      </c>
      <c r="G105" s="140">
        <f>QUANT!K228</f>
        <v>402.07499999999999</v>
      </c>
      <c r="H105" s="142">
        <f>IFERROR(VLOOKUP($C105,'SINAPI FEVEREIRO DES. 2019'!$1:$1048576,4,0),IFERROR(VLOOKUP($C105,'COMP. PROPRIA'!$B$10:$I$11965,8,0),""))</f>
        <v>10.029999999999999</v>
      </c>
      <c r="I105" s="142">
        <f>TRUNC(H105*'4-BDI'!$E$29,2)</f>
        <v>12.86</v>
      </c>
      <c r="J105" s="48">
        <f t="shared" ref="J105" si="60">TRUNC(G105*H105,2)</f>
        <v>4032.81</v>
      </c>
      <c r="K105" s="173">
        <f t="shared" ref="K105" si="61">TRUNC(G105*I105,2)</f>
        <v>5170.68</v>
      </c>
    </row>
    <row r="106" spans="2:11" s="132" customFormat="1" ht="30">
      <c r="B106" s="14" t="s">
        <v>11844</v>
      </c>
      <c r="C106" s="138">
        <f>QUANT!C233</f>
        <v>96135</v>
      </c>
      <c r="D106" s="216" t="s">
        <v>6</v>
      </c>
      <c r="E106" s="139" t="str">
        <f>IFERROR(VLOOKUP($C106,'SINAPI FEVEREIRO DES. 2019'!$1:$1048576,2,0),IFERROR(VLOOKUP($C106,'COMP. PROPRIA'!$B$10:$I$11965,4,0),""))</f>
        <v>APLICAÇÃO MANUAL DE MASSA ACRÍLICA EM PAREDES EXTERNAS DE CASAS, DUAS DEMÃOS. AF_05/2017</v>
      </c>
      <c r="F106" s="141" t="str">
        <f>IFERROR(VLOOKUP($C106,'SINAPI FEVEREIRO DES. 2019'!$1:$1048576,3,0),IFERROR(VLOOKUP($C106,'COMP. PROPRIA'!$B$10:$I$11965,5,0),""))</f>
        <v>M2</v>
      </c>
      <c r="G106" s="140">
        <f>QUANT!K233</f>
        <v>42</v>
      </c>
      <c r="H106" s="142">
        <f>IFERROR(VLOOKUP($C106,'SINAPI FEVEREIRO DES. 2019'!$1:$1048576,4,0),IFERROR(VLOOKUP($C106,'COMP. PROPRIA'!$B$10:$I$11965,8,0),""))</f>
        <v>18.420000000000002</v>
      </c>
      <c r="I106" s="142">
        <f>TRUNC(H106*'4-BDI'!$E$29,2)</f>
        <v>23.62</v>
      </c>
      <c r="J106" s="48">
        <f t="shared" ref="J106" si="62">TRUNC(G106*H106,2)</f>
        <v>773.64</v>
      </c>
      <c r="K106" s="173">
        <f t="shared" ref="K106" si="63">TRUNC(G106*I106,2)</f>
        <v>992.04</v>
      </c>
    </row>
    <row r="107" spans="2:11" s="132" customFormat="1" ht="30">
      <c r="B107" s="14" t="s">
        <v>11936</v>
      </c>
      <c r="C107" s="138" t="str">
        <f>QUANT!C235</f>
        <v>79494/1</v>
      </c>
      <c r="D107" s="216" t="s">
        <v>6</v>
      </c>
      <c r="E107" s="139" t="str">
        <f>IFERROR(VLOOKUP($C107,'SINAPI FEVEREIRO DES. 2019'!$1:$1048576,2,0),IFERROR(VLOOKUP($C107,'COMP. PROPRIA'!$B$10:$I$11965,4,0),""))</f>
        <v>PINTURA DE QUADRO ESCOLAR COM TINTA ESMALTE ACABAMENTO FOSCO, DUAS DEMAOS SOBRE MASSA ACRILICA</v>
      </c>
      <c r="F107" s="141" t="str">
        <f>IFERROR(VLOOKUP($C107,'SINAPI FEVEREIRO DES. 2019'!$1:$1048576,3,0),IFERROR(VLOOKUP($C107,'COMP. PROPRIA'!$B$10:$I$11965,5,0),""))</f>
        <v>M2</v>
      </c>
      <c r="G107" s="140">
        <f>QUANT!K235</f>
        <v>42</v>
      </c>
      <c r="H107" s="142">
        <f>IFERROR(VLOOKUP($C107,'SINAPI FEVEREIRO DES. 2019'!$1:$1048576,4,0),IFERROR(VLOOKUP($C107,'COMP. PROPRIA'!$B$10:$I$11965,8,0),""))</f>
        <v>10.51</v>
      </c>
      <c r="I107" s="142">
        <f>TRUNC(H107*'4-BDI'!$E$29,2)</f>
        <v>13.47</v>
      </c>
      <c r="J107" s="48">
        <f t="shared" ref="J107" si="64">TRUNC(G107*H107,2)</f>
        <v>441.42</v>
      </c>
      <c r="K107" s="173">
        <f t="shared" ref="K107" si="65">TRUNC(G107*I107,2)</f>
        <v>565.74</v>
      </c>
    </row>
    <row r="108" spans="2:11" s="132" customFormat="1" ht="15">
      <c r="B108" s="264" t="s">
        <v>6443</v>
      </c>
      <c r="C108" s="265"/>
      <c r="D108" s="266"/>
      <c r="E108" s="267" t="str">
        <f>QUANT!E239</f>
        <v>EXTERNA</v>
      </c>
      <c r="F108" s="268"/>
      <c r="G108" s="269"/>
      <c r="H108" s="270"/>
      <c r="I108" s="270"/>
      <c r="J108" s="271"/>
      <c r="K108" s="272"/>
    </row>
    <row r="109" spans="2:11" s="132" customFormat="1" ht="15">
      <c r="B109" s="14" t="s">
        <v>11845</v>
      </c>
      <c r="C109" s="138">
        <f>QUANT!C241</f>
        <v>84123</v>
      </c>
      <c r="D109" s="216" t="s">
        <v>6</v>
      </c>
      <c r="E109" s="139" t="str">
        <f>IFERROR(VLOOKUP($C109,'SINAPI FEVEREIRO DES. 2019'!$1:$1048576,2,0),IFERROR(VLOOKUP($C109,'COMP. PROPRIA'!$B$10:$I$11965,4,0),""))</f>
        <v>LIXAMENTO MAN C/ LIXA CALAFATE DE CONCR APARENTE ANTIGO</v>
      </c>
      <c r="F109" s="141" t="str">
        <f>IFERROR(VLOOKUP($C109,'SINAPI FEVEREIRO DES. 2019'!$1:$1048576,3,0),IFERROR(VLOOKUP($C109,'COMP. PROPRIA'!$B$10:$I$11965,5,0),""))</f>
        <v>M2</v>
      </c>
      <c r="G109" s="140">
        <f>QUANT!K241</f>
        <v>648.44999999999993</v>
      </c>
      <c r="H109" s="142">
        <f>IFERROR(VLOOKUP($C109,'SINAPI FEVEREIRO DES. 2019'!$1:$1048576,4,0),IFERROR(VLOOKUP($C109,'COMP. PROPRIA'!$B$10:$I$11965,8,0),""))</f>
        <v>5.28</v>
      </c>
      <c r="I109" s="142">
        <f>TRUNC(H109*'4-BDI'!$E$29,2)</f>
        <v>6.77</v>
      </c>
      <c r="J109" s="48">
        <f t="shared" ref="J109" si="66">TRUNC(G109*H109,2)</f>
        <v>3423.81</v>
      </c>
      <c r="K109" s="173">
        <f t="shared" ref="K109" si="67">TRUNC(G109*I109,2)</f>
        <v>4390</v>
      </c>
    </row>
    <row r="110" spans="2:11" s="132" customFormat="1" ht="15">
      <c r="B110" s="14" t="s">
        <v>11846</v>
      </c>
      <c r="C110" s="138" t="str">
        <f>QUANT!C246</f>
        <v>CP-PIN-02</v>
      </c>
      <c r="D110" s="138" t="str">
        <f>QUANT!D246</f>
        <v>PROPRIA</v>
      </c>
      <c r="E110" s="139" t="str">
        <f>IFERROR(VLOOKUP($C110,'SINAPI FEVEREIRO DES. 2019'!$1:$1048576,2,0),IFERROR(VLOOKUP($C110,'COMP. PROPRIA'!$B$10:$I$11965,4,0),""))</f>
        <v>PINTURA COM TINTA ESMALTE SINTÉTICO</v>
      </c>
      <c r="F110" s="141" t="str">
        <f>IFERROR(VLOOKUP($C110,'SINAPI FEVEREIRO DES. 2019'!$1:$1048576,3,0),IFERROR(VLOOKUP($C110,'COMP. PROPRIA'!$B$10:$I$11965,5,0),""))</f>
        <v>M2</v>
      </c>
      <c r="G110" s="140">
        <f>QUANT!K246</f>
        <v>272.32499999999999</v>
      </c>
      <c r="H110" s="142">
        <f>IFERROR(VLOOKUP($C110,'SINAPI FEVEREIRO DES. 2019'!$1:$1048576,4,0),IFERROR(VLOOKUP($C110,'COMP. PROPRIA'!$B$10:$I$11965,8,0),""))</f>
        <v>11.309999999999999</v>
      </c>
      <c r="I110" s="142">
        <f>TRUNC(H110*'4-BDI'!$E$29,2)</f>
        <v>14.5</v>
      </c>
      <c r="J110" s="48">
        <f t="shared" si="58"/>
        <v>3079.99</v>
      </c>
      <c r="K110" s="173">
        <f t="shared" si="59"/>
        <v>3948.71</v>
      </c>
    </row>
    <row r="111" spans="2:11" s="132" customFormat="1" ht="30">
      <c r="B111" s="14" t="s">
        <v>11847</v>
      </c>
      <c r="C111" s="138">
        <f>QUANT!C251</f>
        <v>88489</v>
      </c>
      <c r="D111" s="216" t="s">
        <v>6</v>
      </c>
      <c r="E111" s="139" t="str">
        <f>IFERROR(VLOOKUP($C111,'SINAPI FEVEREIRO DES. 2019'!$1:$1048576,2,0),IFERROR(VLOOKUP($C111,'COMP. PROPRIA'!$B$10:$I$11965,4,0),""))</f>
        <v>APLICAÇÃO MANUAL DE PINTURA COM TINTA LÁTEX ACRÍLICA EM PAREDES, DUAS DEMÃOS. AF_06/2014</v>
      </c>
      <c r="F111" s="141" t="str">
        <f>IFERROR(VLOOKUP($C111,'SINAPI FEVEREIRO DES. 2019'!$1:$1048576,3,0),IFERROR(VLOOKUP($C111,'COMP. PROPRIA'!$B$10:$I$11965,5,0),""))</f>
        <v>M2</v>
      </c>
      <c r="G111" s="140">
        <f>QUANT!K251</f>
        <v>428.02500000000003</v>
      </c>
      <c r="H111" s="142">
        <f>IFERROR(VLOOKUP($C111,'SINAPI FEVEREIRO DES. 2019'!$1:$1048576,4,0),IFERROR(VLOOKUP($C111,'COMP. PROPRIA'!$B$10:$I$11965,8,0),""))</f>
        <v>10.029999999999999</v>
      </c>
      <c r="I111" s="142">
        <f>TRUNC(H111*'4-BDI'!$E$29,2)</f>
        <v>12.86</v>
      </c>
      <c r="J111" s="48">
        <f t="shared" ref="J111" si="68">TRUNC(G111*H111,2)</f>
        <v>4293.09</v>
      </c>
      <c r="K111" s="173">
        <f t="shared" ref="K111" si="69">TRUNC(G111*I111,2)</f>
        <v>5504.4</v>
      </c>
    </row>
    <row r="112" spans="2:11" s="132" customFormat="1" ht="20.25" customHeight="1">
      <c r="B112" s="264" t="s">
        <v>6450</v>
      </c>
      <c r="C112" s="265"/>
      <c r="D112" s="266"/>
      <c r="E112" s="267" t="str">
        <f>QUANT!E256</f>
        <v>MURO INTERNO</v>
      </c>
      <c r="F112" s="268"/>
      <c r="G112" s="269"/>
      <c r="H112" s="270"/>
      <c r="I112" s="270"/>
      <c r="J112" s="271"/>
      <c r="K112" s="272"/>
    </row>
    <row r="113" spans="2:13" s="132" customFormat="1" ht="30">
      <c r="B113" s="14" t="s">
        <v>11848</v>
      </c>
      <c r="C113" s="138">
        <f>QUANT!C258</f>
        <v>73445</v>
      </c>
      <c r="D113" s="216" t="s">
        <v>6</v>
      </c>
      <c r="E113" s="139" t="str">
        <f>IFERROR(VLOOKUP($C113,'SINAPI FEVEREIRO DES. 2019'!$1:$1048576,2,0),IFERROR(VLOOKUP($C113,'COMP. PROPRIA'!$B$10:$I$11965,4,0),""))</f>
        <v>CAIACAO INT OU EXT SOBRE REVESTIMENTO LISO C/ADOCAO DE FIXADOR COM    COM DUAS DEMAOS</v>
      </c>
      <c r="F113" s="141" t="str">
        <f>IFERROR(VLOOKUP($C113,'SINAPI FEVEREIRO DES. 2019'!$1:$1048576,3,0),IFERROR(VLOOKUP($C113,'COMP. PROPRIA'!$B$10:$I$11965,5,0),""))</f>
        <v>M2</v>
      </c>
      <c r="G113" s="140">
        <f>QUANT!K258</f>
        <v>360</v>
      </c>
      <c r="H113" s="142">
        <f>IFERROR(VLOOKUP($C113,'SINAPI FEVEREIRO DES. 2019'!$1:$1048576,4,0),IFERROR(VLOOKUP($C113,'COMP. PROPRIA'!$B$10:$I$11965,8,0),""))</f>
        <v>7.59</v>
      </c>
      <c r="I113" s="142">
        <f>TRUNC(H113*'4-BDI'!$E$29,2)</f>
        <v>9.73</v>
      </c>
      <c r="J113" s="48">
        <f t="shared" si="58"/>
        <v>2732.4</v>
      </c>
      <c r="K113" s="173">
        <f t="shared" si="59"/>
        <v>3502.8</v>
      </c>
    </row>
    <row r="114" spans="2:13" s="132" customFormat="1" ht="21.75" customHeight="1">
      <c r="B114" s="264" t="s">
        <v>6451</v>
      </c>
      <c r="C114" s="265"/>
      <c r="D114" s="266"/>
      <c r="E114" s="267" t="str">
        <f>QUANT!E262</f>
        <v>MURO EXTERNO</v>
      </c>
      <c r="F114" s="268"/>
      <c r="G114" s="269"/>
      <c r="H114" s="270"/>
      <c r="I114" s="270"/>
      <c r="J114" s="271"/>
      <c r="K114" s="272"/>
    </row>
    <row r="115" spans="2:13" s="132" customFormat="1" ht="15">
      <c r="B115" s="14" t="s">
        <v>11858</v>
      </c>
      <c r="C115" s="138">
        <f>QUANT!C264</f>
        <v>84123</v>
      </c>
      <c r="D115" s="138" t="str">
        <f>QUANT!D264</f>
        <v>SINAPI</v>
      </c>
      <c r="E115" s="139" t="str">
        <f>IFERROR(VLOOKUP($C115,'SINAPI FEVEREIRO DES. 2019'!$1:$1048576,2,0),IFERROR(VLOOKUP($C115,'COMP. PROPRIA'!$B$10:$I$11965,4,0),""))</f>
        <v>LIXAMENTO MAN C/ LIXA CALAFATE DE CONCR APARENTE ANTIGO</v>
      </c>
      <c r="F115" s="141" t="str">
        <f>IFERROR(VLOOKUP($C115,'SINAPI FEVEREIRO DES. 2019'!$1:$1048576,3,0),IFERROR(VLOOKUP($C115,'COMP. PROPRIA'!$B$10:$I$11965,5,0),""))</f>
        <v>M2</v>
      </c>
      <c r="G115" s="140">
        <f>QUANT!K264</f>
        <v>86</v>
      </c>
      <c r="H115" s="142">
        <f>IFERROR(VLOOKUP($C115,'SINAPI FEVEREIRO DES. 2019'!$1:$1048576,4,0),IFERROR(VLOOKUP($C115,'COMP. PROPRIA'!$B$10:$I$11965,8,0),""))</f>
        <v>5.28</v>
      </c>
      <c r="I115" s="142">
        <f>TRUNC(H115*'4-BDI'!$E$29,2)</f>
        <v>6.77</v>
      </c>
      <c r="J115" s="48">
        <f t="shared" ref="J115" si="70">TRUNC(G115*H115,2)</f>
        <v>454.08</v>
      </c>
      <c r="K115" s="173">
        <f t="shared" ref="K115" si="71">TRUNC(G115*I115,2)</f>
        <v>582.22</v>
      </c>
    </row>
    <row r="116" spans="2:13" s="132" customFormat="1" ht="15">
      <c r="B116" s="14" t="s">
        <v>11859</v>
      </c>
      <c r="C116" s="138" t="str">
        <f>QUANT!C268</f>
        <v>CP-PIN-02</v>
      </c>
      <c r="D116" s="138" t="str">
        <f>QUANT!D268</f>
        <v>PROPRIA</v>
      </c>
      <c r="E116" s="139" t="str">
        <f>IFERROR(VLOOKUP($C116,'SINAPI FEVEREIRO DES. 2019'!$1:$1048576,2,0),IFERROR(VLOOKUP($C116,'COMP. PROPRIA'!$B$10:$I$11965,4,0),""))</f>
        <v>PINTURA COM TINTA ESMALTE SINTÉTICO</v>
      </c>
      <c r="F116" s="141" t="str">
        <f>IFERROR(VLOOKUP($C116,'SINAPI FEVEREIRO DES. 2019'!$1:$1048576,3,0),IFERROR(VLOOKUP($C116,'COMP. PROPRIA'!$B$10:$I$11965,5,0),""))</f>
        <v>M2</v>
      </c>
      <c r="G116" s="140">
        <f>QUANT!K268</f>
        <v>51.6</v>
      </c>
      <c r="H116" s="142">
        <f>IFERROR(VLOOKUP($C116,'SINAPI FEVEREIRO DES. 2019'!$1:$1048576,4,0),IFERROR(VLOOKUP($C116,'COMP. PROPRIA'!$B$10:$I$11965,8,0),""))</f>
        <v>11.309999999999999</v>
      </c>
      <c r="I116" s="142">
        <f>TRUNC(H116*'4-BDI'!$E$29,2)</f>
        <v>14.5</v>
      </c>
      <c r="J116" s="48">
        <f t="shared" ref="J116" si="72">TRUNC(G116*H116,2)</f>
        <v>583.59</v>
      </c>
      <c r="K116" s="173">
        <f t="shared" ref="K116" si="73">TRUNC(G116*I116,2)</f>
        <v>748.2</v>
      </c>
    </row>
    <row r="117" spans="2:13" s="132" customFormat="1" ht="30">
      <c r="B117" s="14" t="s">
        <v>11860</v>
      </c>
      <c r="C117" s="138">
        <f>QUANT!C272</f>
        <v>88489</v>
      </c>
      <c r="D117" s="138" t="str">
        <f>QUANT!D272</f>
        <v>SINAPI</v>
      </c>
      <c r="E117" s="139" t="str">
        <f>IFERROR(VLOOKUP($C117,'SINAPI FEVEREIRO DES. 2019'!$1:$1048576,2,0),IFERROR(VLOOKUP($C117,'COMP. PROPRIA'!$B$10:$I$11965,4,0),""))</f>
        <v>APLICAÇÃO MANUAL DE PINTURA COM TINTA LÁTEX ACRÍLICA EM PAREDES, DUAS DEMÃOS. AF_06/2014</v>
      </c>
      <c r="F117" s="141" t="str">
        <f>IFERROR(VLOOKUP($C117,'SINAPI FEVEREIRO DES. 2019'!$1:$1048576,3,0),IFERROR(VLOOKUP($C117,'COMP. PROPRIA'!$B$10:$I$11965,5,0),""))</f>
        <v>M2</v>
      </c>
      <c r="G117" s="140">
        <f>QUANT!K272</f>
        <v>86</v>
      </c>
      <c r="H117" s="142">
        <f>IFERROR(VLOOKUP($C117,'SINAPI FEVEREIRO DES. 2019'!$1:$1048576,4,0),IFERROR(VLOOKUP($C117,'COMP. PROPRIA'!$B$10:$I$11965,8,0),""))</f>
        <v>10.029999999999999</v>
      </c>
      <c r="I117" s="142">
        <f>TRUNC(H117*'4-BDI'!$E$29,2)</f>
        <v>12.86</v>
      </c>
      <c r="J117" s="48">
        <f t="shared" si="58"/>
        <v>862.58</v>
      </c>
      <c r="K117" s="173">
        <f t="shared" si="59"/>
        <v>1105.96</v>
      </c>
    </row>
    <row r="118" spans="2:13" s="132" customFormat="1" ht="30">
      <c r="B118" s="14" t="s">
        <v>11937</v>
      </c>
      <c r="C118" s="138">
        <f>QUANT!C276</f>
        <v>73445</v>
      </c>
      <c r="D118" s="138" t="str">
        <f>QUANT!D276</f>
        <v>SINAPI</v>
      </c>
      <c r="E118" s="139" t="str">
        <f>IFERROR(VLOOKUP($C118,'SINAPI FEVEREIRO DES. 2019'!$1:$1048576,2,0),IFERROR(VLOOKUP($C118,'COMP. PROPRIA'!$B$10:$I$11965,4,0),""))</f>
        <v>CAIACAO INT OU EXT SOBRE REVESTIMENTO LISO C/ADOCAO DE FIXADOR COM    COM DUAS DEMAOS</v>
      </c>
      <c r="F118" s="141" t="str">
        <f>IFERROR(VLOOKUP($C118,'SINAPI FEVEREIRO DES. 2019'!$1:$1048576,3,0),IFERROR(VLOOKUP($C118,'COMP. PROPRIA'!$B$10:$I$11965,5,0),""))</f>
        <v>M2</v>
      </c>
      <c r="G118" s="140">
        <f>QUANT!K276</f>
        <v>175</v>
      </c>
      <c r="H118" s="142">
        <f>IFERROR(VLOOKUP($C118,'SINAPI FEVEREIRO DES. 2019'!$1:$1048576,4,0),IFERROR(VLOOKUP($C118,'COMP. PROPRIA'!$B$10:$I$11965,8,0),""))</f>
        <v>7.59</v>
      </c>
      <c r="I118" s="142">
        <f>TRUNC(H118*'4-BDI'!$E$29,2)</f>
        <v>9.73</v>
      </c>
      <c r="J118" s="48">
        <f t="shared" ref="J118" si="74">TRUNC(G118*H118,2)</f>
        <v>1328.25</v>
      </c>
      <c r="K118" s="173">
        <f t="shared" ref="K118" si="75">TRUNC(G118*I118,2)</f>
        <v>1702.75</v>
      </c>
    </row>
    <row r="119" spans="2:13" s="132" customFormat="1" ht="22.5" customHeight="1">
      <c r="B119" s="264" t="s">
        <v>6452</v>
      </c>
      <c r="C119" s="265"/>
      <c r="D119" s="266"/>
      <c r="E119" s="267" t="str">
        <f>QUANT!E280</f>
        <v>QUADRA ESPORTIVA</v>
      </c>
      <c r="F119" s="268"/>
      <c r="G119" s="269"/>
      <c r="H119" s="270"/>
      <c r="I119" s="270"/>
      <c r="J119" s="271"/>
      <c r="K119" s="272"/>
    </row>
    <row r="120" spans="2:13" s="132" customFormat="1" ht="33" customHeight="1">
      <c r="B120" s="14" t="s">
        <v>11861</v>
      </c>
      <c r="C120" s="138">
        <f>QUANT!C282</f>
        <v>84123</v>
      </c>
      <c r="D120" s="138" t="str">
        <f>QUANT!D282</f>
        <v>SINAPI</v>
      </c>
      <c r="E120" s="139" t="str">
        <f>IFERROR(VLOOKUP($C120,'SINAPI FEVEREIRO DES. 2019'!$1:$1048576,2,0),IFERROR(VLOOKUP($C120,'COMP. PROPRIA'!$B$10:$I$11965,4,0),""))</f>
        <v>LIXAMENTO MAN C/ LIXA CALAFATE DE CONCR APARENTE ANTIGO</v>
      </c>
      <c r="F120" s="141" t="str">
        <f>IFERROR(VLOOKUP($C120,'SINAPI FEVEREIRO DES. 2019'!$1:$1048576,3,0),IFERROR(VLOOKUP($C120,'COMP. PROPRIA'!$B$10:$I$11965,5,0),""))</f>
        <v>M2</v>
      </c>
      <c r="G120" s="140">
        <f>QUANT!K282</f>
        <v>48</v>
      </c>
      <c r="H120" s="142">
        <f>IFERROR(VLOOKUP($C120,'SINAPI FEVEREIRO DES. 2019'!$1:$1048576,4,0),IFERROR(VLOOKUP($C120,'COMP. PROPRIA'!$B$10:$I$11965,8,0),""))</f>
        <v>5.28</v>
      </c>
      <c r="I120" s="142">
        <f>TRUNC(H120*'4-BDI'!$E$29,2)</f>
        <v>6.77</v>
      </c>
      <c r="J120" s="48">
        <f t="shared" ref="J120" si="76">TRUNC(G120*H120,2)</f>
        <v>253.44</v>
      </c>
      <c r="K120" s="173">
        <f t="shared" ref="K120" si="77">TRUNC(G120*I120,2)</f>
        <v>324.95999999999998</v>
      </c>
    </row>
    <row r="121" spans="2:13" s="132" customFormat="1" ht="33" customHeight="1">
      <c r="B121" s="14" t="s">
        <v>11862</v>
      </c>
      <c r="C121" s="138" t="str">
        <f>QUANT!C283</f>
        <v>74245/1</v>
      </c>
      <c r="D121" s="138" t="str">
        <f>QUANT!D283</f>
        <v>SINAPI</v>
      </c>
      <c r="E121" s="139" t="str">
        <f>IFERROR(VLOOKUP($C121,'SINAPI FEVEREIRO DES. 2019'!$1:$1048576,2,0),IFERROR(VLOOKUP($C121,'COMP. PROPRIA'!$B$10:$I$11965,4,0),""))</f>
        <v>PINTURA ACRILICA EM PISO CIMENTADO DUAS DEMAOS</v>
      </c>
      <c r="F121" s="141" t="str">
        <f>IFERROR(VLOOKUP($C121,'SINAPI FEVEREIRO DES. 2019'!$1:$1048576,3,0),IFERROR(VLOOKUP($C121,'COMP. PROPRIA'!$B$10:$I$11965,5,0),""))</f>
        <v>M2</v>
      </c>
      <c r="G121" s="140">
        <f>QUANT!K283</f>
        <v>48</v>
      </c>
      <c r="H121" s="142">
        <f>IFERROR(VLOOKUP($C121,'SINAPI FEVEREIRO DES. 2019'!$1:$1048576,4,0),IFERROR(VLOOKUP($C121,'COMP. PROPRIA'!$B$10:$I$11965,8,0),""))</f>
        <v>12.02</v>
      </c>
      <c r="I121" s="142">
        <f>TRUNC(H121*'4-BDI'!$E$29,2)</f>
        <v>15.41</v>
      </c>
      <c r="J121" s="48">
        <f t="shared" ref="J121:J122" si="78">TRUNC(G121*H121,2)</f>
        <v>576.96</v>
      </c>
      <c r="K121" s="173">
        <f t="shared" ref="K121:K122" si="79">TRUNC(G121*I121,2)</f>
        <v>739.68</v>
      </c>
    </row>
    <row r="122" spans="2:13" s="132" customFormat="1" ht="30.75" customHeight="1">
      <c r="B122" s="14" t="s">
        <v>12291</v>
      </c>
      <c r="C122" s="138">
        <f>QUANT!C284</f>
        <v>41595</v>
      </c>
      <c r="D122" s="138" t="str">
        <f>QUANT!D284</f>
        <v>SINAPI</v>
      </c>
      <c r="E122" s="139" t="str">
        <f>IFERROR(VLOOKUP($C122,'SINAPI FEVEREIRO DES. 2019'!$1:$1048576,2,0),IFERROR(VLOOKUP($C122,'COMP. PROPRIA'!$B$10:$I$11965,4,0),""))</f>
        <v>PINTURA ACRILICA DE FAIXAS DE DEMARCACAO EM QUADRA POLIESPORTIVA, 5 CM DE LARGURA</v>
      </c>
      <c r="F122" s="141" t="str">
        <f>IFERROR(VLOOKUP($C122,'SINAPI FEVEREIRO DES. 2019'!$1:$1048576,3,0),IFERROR(VLOOKUP($C122,'COMP. PROPRIA'!$B$10:$I$11965,5,0),""))</f>
        <v>M</v>
      </c>
      <c r="G122" s="140">
        <f>QUANT!K284</f>
        <v>39</v>
      </c>
      <c r="H122" s="142">
        <f>IFERROR(VLOOKUP($C122,'SINAPI FEVEREIRO DES. 2019'!$1:$1048576,4,0),IFERROR(VLOOKUP($C122,'COMP. PROPRIA'!$B$10:$I$11965,8,0),""))</f>
        <v>9.75</v>
      </c>
      <c r="I122" s="142">
        <f>TRUNC(H122*'4-BDI'!$E$29,2)</f>
        <v>12.5</v>
      </c>
      <c r="J122" s="48">
        <f t="shared" si="78"/>
        <v>380.25</v>
      </c>
      <c r="K122" s="173">
        <f t="shared" si="79"/>
        <v>487.5</v>
      </c>
    </row>
    <row r="123" spans="2:13" s="132" customFormat="1" ht="24" customHeight="1">
      <c r="B123" s="264" t="s">
        <v>11943</v>
      </c>
      <c r="C123" s="265"/>
      <c r="D123" s="266"/>
      <c r="E123" s="267" t="str">
        <f>QUANT!E287</f>
        <v>DIVERSOS</v>
      </c>
      <c r="F123" s="268"/>
      <c r="G123" s="269"/>
      <c r="H123" s="270"/>
      <c r="I123" s="270"/>
      <c r="J123" s="271"/>
      <c r="K123" s="272"/>
    </row>
    <row r="124" spans="2:13" s="132" customFormat="1" ht="34.5" customHeight="1">
      <c r="B124" s="14" t="s">
        <v>11944</v>
      </c>
      <c r="C124" s="138" t="str">
        <f>QUANT!C289</f>
        <v>74245/1</v>
      </c>
      <c r="D124" s="138" t="str">
        <f>QUANT!D289</f>
        <v>SINAPI</v>
      </c>
      <c r="E124" s="139" t="str">
        <f>IFERROR(VLOOKUP($C124,'SINAPI FEVEREIRO DES. 2019'!$1:$1048576,2,0),IFERROR(VLOOKUP($C124,'COMP. PROPRIA'!$B$10:$I$11965,4,0),""))</f>
        <v>PINTURA ACRILICA EM PISO CIMENTADO DUAS DEMAOS</v>
      </c>
      <c r="F124" s="141" t="str">
        <f>IFERROR(VLOOKUP($C124,'SINAPI FEVEREIRO DES. 2019'!$1:$1048576,3,0),IFERROR(VLOOKUP($C124,'COMP. PROPRIA'!$B$10:$I$11965,5,0),""))</f>
        <v>M2</v>
      </c>
      <c r="G124" s="140">
        <f>QUANT!K289</f>
        <v>168</v>
      </c>
      <c r="H124" s="142">
        <f>IFERROR(VLOOKUP($C124,'SINAPI FEVEREIRO DES. 2019'!$1:$1048576,4,0),IFERROR(VLOOKUP($C124,'COMP. PROPRIA'!$B$10:$I$11965,8,0),""))</f>
        <v>12.02</v>
      </c>
      <c r="I124" s="142">
        <f>TRUNC(H124*'4-BDI'!$E$29,2)</f>
        <v>15.41</v>
      </c>
      <c r="J124" s="48">
        <f t="shared" ref="J124" si="80">TRUNC(G124*H124,2)</f>
        <v>2019.36</v>
      </c>
      <c r="K124" s="173">
        <f t="shared" ref="K124" si="81">TRUNC(G124*I124,2)</f>
        <v>2588.88</v>
      </c>
    </row>
    <row r="125" spans="2:13" s="132" customFormat="1" ht="34.5" customHeight="1">
      <c r="B125" s="14" t="s">
        <v>11945</v>
      </c>
      <c r="C125" s="138" t="str">
        <f>QUANT!C293</f>
        <v>CP-PIN-01</v>
      </c>
      <c r="D125" s="138" t="str">
        <f>QUANT!D293</f>
        <v>PROPRIA</v>
      </c>
      <c r="E125" s="139" t="str">
        <f>IFERROR(VLOOKUP($C125,'SINAPI FEVEREIRO DES. 2019'!$1:$1048576,2,0),IFERROR(VLOOKUP($C125,'COMP. PROPRIA'!$B$10:$I$11965,4,0),""))</f>
        <v xml:space="preserve">LIXAMENTO E PREPARAÇÃO DE SUPERFICIE ESQUADRIA METÁLICA PARA RECEBIMENTO DE PINTURA </v>
      </c>
      <c r="F125" s="141" t="str">
        <f>IFERROR(VLOOKUP($C125,'SINAPI FEVEREIRO DES. 2019'!$1:$1048576,3,0),IFERROR(VLOOKUP($C125,'COMP. PROPRIA'!$B$10:$I$11965,5,0),""))</f>
        <v>M2</v>
      </c>
      <c r="G125" s="140">
        <f>QUANT!K293</f>
        <v>103.8</v>
      </c>
      <c r="H125" s="142">
        <f>IFERROR(VLOOKUP($C125,'SINAPI FEVEREIRO DES. 2019'!$1:$1048576,4,0),IFERROR(VLOOKUP($C125,'COMP. PROPRIA'!$B$10:$I$11965,8,0),""))</f>
        <v>8.17</v>
      </c>
      <c r="I125" s="142">
        <f>TRUNC(H125*'4-BDI'!$E$29,2)</f>
        <v>10.47</v>
      </c>
      <c r="J125" s="48">
        <f t="shared" ref="J125:J126" si="82">TRUNC(G125*H125,2)</f>
        <v>848.04</v>
      </c>
      <c r="K125" s="173">
        <f t="shared" ref="K125:K126" si="83">TRUNC(G125*I125,2)</f>
        <v>1086.78</v>
      </c>
    </row>
    <row r="126" spans="2:13" s="132" customFormat="1" ht="34.5" customHeight="1">
      <c r="B126" s="14" t="s">
        <v>11946</v>
      </c>
      <c r="C126" s="138">
        <f>QUANT!C297</f>
        <v>95468</v>
      </c>
      <c r="D126" s="138" t="str">
        <f>QUANT!D297</f>
        <v>SINAPI</v>
      </c>
      <c r="E126" s="139" t="str">
        <f>IFERROR(VLOOKUP($C126,'SINAPI FEVEREIRO DES. 2019'!$1:$1048576,2,0),IFERROR(VLOOKUP($C126,'COMP. PROPRIA'!$B$10:$I$11965,4,0),""))</f>
        <v>PINTURA ESMALTE BRILHANTE (2 DEMAOS) SOBRE SUPERFICIE METALICA, INCLUSIVE PROTECAO COM ZARCAO (1 DEMAO)</v>
      </c>
      <c r="F126" s="141" t="str">
        <f>IFERROR(VLOOKUP($C126,'SINAPI FEVEREIRO DES. 2019'!$1:$1048576,3,0),IFERROR(VLOOKUP($C126,'COMP. PROPRIA'!$B$10:$I$11965,5,0),""))</f>
        <v>M2</v>
      </c>
      <c r="G126" s="140">
        <f>QUANT!K297</f>
        <v>103.8</v>
      </c>
      <c r="H126" s="142">
        <f>IFERROR(VLOOKUP($C126,'SINAPI FEVEREIRO DES. 2019'!$1:$1048576,4,0),IFERROR(VLOOKUP($C126,'COMP. PROPRIA'!$B$10:$I$11965,8,0),""))</f>
        <v>33.07</v>
      </c>
      <c r="I126" s="142">
        <f>TRUNC(H126*'4-BDI'!$E$29,2)</f>
        <v>42.4</v>
      </c>
      <c r="J126" s="48">
        <f t="shared" si="82"/>
        <v>3432.66</v>
      </c>
      <c r="K126" s="173">
        <f t="shared" si="83"/>
        <v>4401.12</v>
      </c>
    </row>
    <row r="127" spans="2:13" ht="15">
      <c r="B127" s="516" t="s">
        <v>5972</v>
      </c>
      <c r="C127" s="517"/>
      <c r="D127" s="517"/>
      <c r="E127" s="517"/>
      <c r="F127" s="517"/>
      <c r="G127" s="517"/>
      <c r="H127" s="517"/>
      <c r="I127" s="222"/>
      <c r="J127" s="172">
        <f>SUM(J103:J126)</f>
        <v>35883.160000000003</v>
      </c>
      <c r="K127" s="172">
        <f>SUM(K103:K126)</f>
        <v>46005.44999999999</v>
      </c>
      <c r="M127" s="153"/>
    </row>
    <row r="128" spans="2:13" ht="24" customHeight="1">
      <c r="B128" s="264" t="s">
        <v>6459</v>
      </c>
      <c r="C128" s="265"/>
      <c r="D128" s="266"/>
      <c r="E128" s="267" t="str">
        <f>QUANT!E299</f>
        <v>INSTALAÇÕES  HIDROSSANITÁRIAS</v>
      </c>
      <c r="F128" s="268"/>
      <c r="G128" s="269"/>
      <c r="H128" s="270"/>
      <c r="I128" s="270"/>
      <c r="J128" s="271"/>
      <c r="K128" s="272"/>
      <c r="M128" s="153"/>
    </row>
    <row r="129" spans="2:13" ht="30">
      <c r="B129" s="13" t="s">
        <v>5655</v>
      </c>
      <c r="C129" s="138">
        <f>QUANT!C301</f>
        <v>93358</v>
      </c>
      <c r="D129" s="138" t="str">
        <f>QUANT!D301</f>
        <v>SINAPI</v>
      </c>
      <c r="E129" s="139" t="str">
        <f>IFERROR(VLOOKUP($C129,'SINAPI FEVEREIRO DES. 2019'!$1:$1048576,2,0),IFERROR(VLOOKUP($C129,'COMP. PROPRIA'!$B$10:$I$11965,4,0),""))</f>
        <v>ESCAVAÇÃO MANUAL DE VALA COM PROFUNDIDADE MENOR OU IGUAL A 1,30 M. AF_03/2016</v>
      </c>
      <c r="F129" s="141" t="str">
        <f>IFERROR(VLOOKUP($C129,'SINAPI FEVEREIRO DES. 2019'!$1:$1048576,3,0),IFERROR(VLOOKUP($C129,'COMP. PROPRIA'!$B$10:$I$11965,5,0),""))</f>
        <v>M3</v>
      </c>
      <c r="G129" s="140">
        <f>QUANT!K301</f>
        <v>14</v>
      </c>
      <c r="H129" s="142">
        <f>IFERROR(VLOOKUP($C129,'SINAPI FEVEREIRO DES. 2019'!$1:$1048576,4,0),IFERROR(VLOOKUP($C129,'COMP. PROPRIA'!$B$10:$I$11965,8,0),""))</f>
        <v>58.94</v>
      </c>
      <c r="I129" s="142">
        <f>TRUNC(H129*'4-BDI'!$E$29,2)</f>
        <v>75.58</v>
      </c>
      <c r="J129" s="48">
        <f t="shared" ref="J129" si="84">TRUNC(G129*H129,2)</f>
        <v>825.16</v>
      </c>
      <c r="K129" s="173">
        <f t="shared" ref="K129" si="85">TRUNC(G129*I129,2)</f>
        <v>1058.1199999999999</v>
      </c>
      <c r="M129" s="153"/>
    </row>
    <row r="130" spans="2:13" ht="15">
      <c r="B130" s="13" t="s">
        <v>11939</v>
      </c>
      <c r="C130" s="138">
        <f>QUANT!C302</f>
        <v>93382</v>
      </c>
      <c r="D130" s="138" t="str">
        <f>QUANT!D302</f>
        <v>SINAPI</v>
      </c>
      <c r="E130" s="139" t="str">
        <f>IFERROR(VLOOKUP($C130,'SINAPI FEVEREIRO DES. 2019'!$1:$1048576,2,0),IFERROR(VLOOKUP($C130,'COMP. PROPRIA'!$B$10:$I$11965,4,0),""))</f>
        <v>REATERRO MANUAL DE VALAS COM COMPACTAÇÃO MECANIZADA. AF_04/2016</v>
      </c>
      <c r="F130" s="141" t="str">
        <f>IFERROR(VLOOKUP($C130,'SINAPI FEVEREIRO DES. 2019'!$1:$1048576,3,0),IFERROR(VLOOKUP($C130,'COMP. PROPRIA'!$B$10:$I$11965,5,0),""))</f>
        <v>M3</v>
      </c>
      <c r="G130" s="140">
        <f>QUANT!K302</f>
        <v>12.6</v>
      </c>
      <c r="H130" s="142">
        <f>IFERROR(VLOOKUP($C130,'SINAPI FEVEREIRO DES. 2019'!$1:$1048576,4,0),IFERROR(VLOOKUP($C130,'COMP. PROPRIA'!$B$10:$I$11965,8,0),""))</f>
        <v>19.79</v>
      </c>
      <c r="I130" s="142">
        <f>TRUNC(H130*'4-BDI'!$E$29,2)</f>
        <v>25.37</v>
      </c>
      <c r="J130" s="48">
        <f t="shared" ref="J130:J141" si="86">TRUNC(G130*H130,2)</f>
        <v>249.35</v>
      </c>
      <c r="K130" s="173">
        <f t="shared" ref="K130:K141" si="87">TRUNC(G130*I130,2)</f>
        <v>319.66000000000003</v>
      </c>
      <c r="M130" s="153"/>
    </row>
    <row r="131" spans="2:13" ht="30">
      <c r="B131" s="13" t="s">
        <v>11940</v>
      </c>
      <c r="C131" s="138" t="str">
        <f>QUANT!C303</f>
        <v>74166/1</v>
      </c>
      <c r="D131" s="138" t="str">
        <f>QUANT!D303</f>
        <v>SINAPI</v>
      </c>
      <c r="E131" s="139" t="str">
        <f>IFERROR(VLOOKUP($C131,'SINAPI FEVEREIRO DES. 2019'!$1:$1048576,2,0),IFERROR(VLOOKUP($C131,'COMP. PROPRIA'!$B$10:$I$11965,4,0),""))</f>
        <v>CAIXA DE INSPEÇÃO EM CONCRETO PRÉ-MOLDADO DN 60CM COM TAMPA H= 60CM - FORNECIMENTO E INSTALACAO</v>
      </c>
      <c r="F131" s="141" t="str">
        <f>IFERROR(VLOOKUP($C131,'SINAPI FEVEREIRO DES. 2019'!$1:$1048576,3,0),IFERROR(VLOOKUP($C131,'COMP. PROPRIA'!$B$10:$I$11965,5,0),""))</f>
        <v>UN</v>
      </c>
      <c r="G131" s="140">
        <f>QUANT!K303</f>
        <v>1</v>
      </c>
      <c r="H131" s="142">
        <f>IFERROR(VLOOKUP($C131,'SINAPI FEVEREIRO DES. 2019'!$1:$1048576,4,0),IFERROR(VLOOKUP($C131,'COMP. PROPRIA'!$B$10:$I$11965,8,0),""))</f>
        <v>213.6</v>
      </c>
      <c r="I131" s="142">
        <f>TRUNC(H131*'4-BDI'!$E$29,2)</f>
        <v>273.92</v>
      </c>
      <c r="J131" s="48">
        <f t="shared" si="86"/>
        <v>213.6</v>
      </c>
      <c r="K131" s="173">
        <f t="shared" si="87"/>
        <v>273.92</v>
      </c>
      <c r="M131" s="153"/>
    </row>
    <row r="132" spans="2:13" ht="45">
      <c r="B132" s="13" t="s">
        <v>11947</v>
      </c>
      <c r="C132" s="138">
        <f>QUANT!C304</f>
        <v>89714</v>
      </c>
      <c r="D132" s="138" t="str">
        <f>QUANT!D304</f>
        <v>SINAPI</v>
      </c>
      <c r="E132" s="139" t="str">
        <f>IFERROR(VLOOKUP($C132,'SINAPI FEVEREIRO DES. 2019'!$1:$1048576,2,0),IFERROR(VLOOKUP($C132,'COMP. PROPRIA'!$B$10:$I$11965,4,0),""))</f>
        <v>TUBO PVC, SERIE NORMAL, ESGOTO PREDIAL, DN 100 MM, FORNECIDO E INSTALADO EM RAMAL DE DESCARGA OU RAMAL DE ESGOTO SANITÁRIO. AF_12/2014</v>
      </c>
      <c r="F132" s="141" t="str">
        <f>IFERROR(VLOOKUP($C132,'SINAPI FEVEREIRO DES. 2019'!$1:$1048576,3,0),IFERROR(VLOOKUP($C132,'COMP. PROPRIA'!$B$10:$I$11965,5,0),""))</f>
        <v>M</v>
      </c>
      <c r="G132" s="140">
        <f>QUANT!K304</f>
        <v>35</v>
      </c>
      <c r="H132" s="142">
        <f>IFERROR(VLOOKUP($C132,'SINAPI FEVEREIRO DES. 2019'!$1:$1048576,4,0),IFERROR(VLOOKUP($C132,'COMP. PROPRIA'!$B$10:$I$11965,8,0),""))</f>
        <v>38.22</v>
      </c>
      <c r="I132" s="142">
        <f>TRUNC(H132*'4-BDI'!$E$29,2)</f>
        <v>49.01</v>
      </c>
      <c r="J132" s="48">
        <f t="shared" si="86"/>
        <v>1337.7</v>
      </c>
      <c r="K132" s="173">
        <f t="shared" si="87"/>
        <v>1715.35</v>
      </c>
      <c r="M132" s="153"/>
    </row>
    <row r="133" spans="2:13" ht="45">
      <c r="B133" s="13" t="s">
        <v>11948</v>
      </c>
      <c r="C133" s="138">
        <f>QUANT!C305</f>
        <v>89744</v>
      </c>
      <c r="D133" s="138" t="str">
        <f>QUANT!D305</f>
        <v>SINAPI</v>
      </c>
      <c r="E133" s="139" t="str">
        <f>IFERROR(VLOOKUP($C133,'SINAPI FEVEREIRO DES. 2019'!$1:$1048576,2,0),IFERROR(VLOOKUP($C133,'COMP. PROPRIA'!$B$10:$I$11965,4,0),""))</f>
        <v>JOELHO 90 GRAUS, PVC, SERIE NORMAL, ESGOTO PREDIAL, DN 100 MM, JUNTA ELÁSTICA, FORNECIDO E INSTALADO EM RAMAL DE DESCARGA OU RAMAL DE ESGOTO SANITÁRIO. AF_12/2014</v>
      </c>
      <c r="F133" s="141" t="str">
        <f>IFERROR(VLOOKUP($C133,'SINAPI FEVEREIRO DES. 2019'!$1:$1048576,3,0),IFERROR(VLOOKUP($C133,'COMP. PROPRIA'!$B$10:$I$11965,5,0),""))</f>
        <v>UN</v>
      </c>
      <c r="G133" s="140">
        <f>QUANT!K305</f>
        <v>9</v>
      </c>
      <c r="H133" s="142">
        <f>IFERROR(VLOOKUP($C133,'SINAPI FEVEREIRO DES. 2019'!$1:$1048576,4,0),IFERROR(VLOOKUP($C133,'COMP. PROPRIA'!$B$10:$I$11965,8,0),""))</f>
        <v>16.649999999999999</v>
      </c>
      <c r="I133" s="142">
        <f>TRUNC(H133*'4-BDI'!$E$29,2)</f>
        <v>21.35</v>
      </c>
      <c r="J133" s="48">
        <f t="shared" si="86"/>
        <v>149.85</v>
      </c>
      <c r="K133" s="173">
        <f t="shared" si="87"/>
        <v>192.15</v>
      </c>
      <c r="M133" s="153"/>
    </row>
    <row r="134" spans="2:13" ht="45">
      <c r="B134" s="13" t="s">
        <v>12311</v>
      </c>
      <c r="C134" s="138">
        <f>QUANT!C306</f>
        <v>72739</v>
      </c>
      <c r="D134" s="138" t="str">
        <f>QUANT!D306</f>
        <v>SINAPI</v>
      </c>
      <c r="E134" s="139" t="str">
        <f>IFERROR(VLOOKUP($C134,'SINAPI FEVEREIRO DES. 2019'!$1:$1048576,2,0),IFERROR(VLOOKUP($C134,'COMP. PROPRIA'!$B$10:$I$11965,4,0),""))</f>
        <v>VASO SANITARIO INFANTIL SIFONADO, PARA VALVULA DE DESCARGA, EM LOUCA BRANCA, COM ACESSORIOS, INCLUSIVE ASSENTO PLASTICO, BOLSA DE BORRACHA PARA LIGACAO, TUBO PVC LIGACAO - FORNECIMENTO E INSTALACAO</v>
      </c>
      <c r="F134" s="141" t="str">
        <f>IFERROR(VLOOKUP($C134,'SINAPI FEVEREIRO DES. 2019'!$1:$1048576,3,0),IFERROR(VLOOKUP($C134,'COMP. PROPRIA'!$B$10:$I$11965,5,0),""))</f>
        <v>UN</v>
      </c>
      <c r="G134" s="140">
        <f>QUANT!K306</f>
        <v>9</v>
      </c>
      <c r="H134" s="142">
        <f>IFERROR(VLOOKUP($C134,'SINAPI FEVEREIRO DES. 2019'!$1:$1048576,4,0),IFERROR(VLOOKUP($C134,'COMP. PROPRIA'!$B$10:$I$11965,8,0),""))</f>
        <v>425.73</v>
      </c>
      <c r="I134" s="142">
        <f>TRUNC(H134*'4-BDI'!$E$29,2)</f>
        <v>545.95000000000005</v>
      </c>
      <c r="J134" s="48">
        <f t="shared" si="86"/>
        <v>3831.57</v>
      </c>
      <c r="K134" s="173">
        <f t="shared" si="87"/>
        <v>4913.55</v>
      </c>
      <c r="M134" s="153"/>
    </row>
    <row r="135" spans="2:13" ht="45">
      <c r="B135" s="13" t="s">
        <v>12312</v>
      </c>
      <c r="C135" s="138">
        <f>QUANT!C307</f>
        <v>95472</v>
      </c>
      <c r="D135" s="138" t="str">
        <f>QUANT!D307</f>
        <v>SINAPI</v>
      </c>
      <c r="E135" s="139" t="str">
        <f>IFERROR(VLOOKUP($C135,'SINAPI FEVEREIRO DES. 2019'!$1:$1048576,2,0),IFERROR(VLOOKUP($C135,'COMP. PROPRIA'!$B$10:$I$11965,4,0),""))</f>
        <v>VASO SANITARIO SIFONADO CONVENCIONAL PARA PCD SEM FURO FRONTAL COM LOUÇA BRANCA SEM ASSENTO, INCLUSO CONJUNTO DE LIGAÇÃO PARA BACIA SANITÁRIA AJUSTÁVEL - FORNECIMENTO E INSTALAÇÃO. AF_10/2016</v>
      </c>
      <c r="F135" s="141" t="str">
        <f>IFERROR(VLOOKUP($C135,'SINAPI FEVEREIRO DES. 2019'!$1:$1048576,3,0),IFERROR(VLOOKUP($C135,'COMP. PROPRIA'!$B$10:$I$11965,5,0),""))</f>
        <v>UN</v>
      </c>
      <c r="G135" s="140">
        <f>QUANT!K307</f>
        <v>2</v>
      </c>
      <c r="H135" s="142">
        <f>IFERROR(VLOOKUP($C135,'SINAPI FEVEREIRO DES. 2019'!$1:$1048576,4,0),IFERROR(VLOOKUP($C135,'COMP. PROPRIA'!$B$10:$I$11965,8,0),""))</f>
        <v>611.32000000000005</v>
      </c>
      <c r="I135" s="142">
        <f>TRUNC(H135*'4-BDI'!$E$29,2)</f>
        <v>783.95</v>
      </c>
      <c r="J135" s="48">
        <f t="shared" si="86"/>
        <v>1222.6400000000001</v>
      </c>
      <c r="K135" s="173">
        <f t="shared" si="87"/>
        <v>1567.9</v>
      </c>
      <c r="M135" s="153"/>
    </row>
    <row r="136" spans="2:13" ht="15">
      <c r="B136" s="13" t="s">
        <v>12313</v>
      </c>
      <c r="C136" s="138" t="str">
        <f>QUANT!C308</f>
        <v>CP-SAN-01</v>
      </c>
      <c r="D136" s="138" t="str">
        <f>QUANT!D308</f>
        <v>PROPRIA</v>
      </c>
      <c r="E136" s="139" t="str">
        <f>IFERROR(VLOOKUP($C136,'SINAPI FEVEREIRO DES. 2019'!$1:$1048576,2,0),IFERROR(VLOOKUP($C136,'COMP. PROPRIA'!$B$10:$I$11965,4,0),""))</f>
        <v>ASSENTO SANITARIO DE PLASTICO, TIPO CONVENCIONAL</v>
      </c>
      <c r="F136" s="141" t="str">
        <f>IFERROR(VLOOKUP($C136,'SINAPI FEVEREIRO DES. 2019'!$1:$1048576,3,0),IFERROR(VLOOKUP($C136,'COMP. PROPRIA'!$B$10:$I$11965,5,0),""))</f>
        <v>UN</v>
      </c>
      <c r="G136" s="140">
        <f>QUANT!K308</f>
        <v>2</v>
      </c>
      <c r="H136" s="142">
        <f>IFERROR(VLOOKUP($C136,'SINAPI FEVEREIRO DES. 2019'!$1:$1048576,4,0),IFERROR(VLOOKUP($C136,'COMP. PROPRIA'!$B$10:$I$11965,8,0),""))</f>
        <v>24.979999999999997</v>
      </c>
      <c r="I136" s="142">
        <f>TRUNC(H136*'4-BDI'!$E$29,2)</f>
        <v>32.03</v>
      </c>
      <c r="J136" s="48">
        <f t="shared" si="86"/>
        <v>49.96</v>
      </c>
      <c r="K136" s="173">
        <f t="shared" si="87"/>
        <v>64.06</v>
      </c>
      <c r="M136" s="153"/>
    </row>
    <row r="137" spans="2:13" ht="45">
      <c r="B137" s="13" t="s">
        <v>12314</v>
      </c>
      <c r="C137" s="138" t="str">
        <f>QUANT!C309</f>
        <v>74234/1</v>
      </c>
      <c r="D137" s="138" t="str">
        <f>QUANT!D309</f>
        <v>SINAPI</v>
      </c>
      <c r="E137" s="139" t="str">
        <f>IFERROR(VLOOKUP($C137,'SINAPI FEVEREIRO DES. 2019'!$1:$1048576,2,0),IFERROR(VLOOKUP($C137,'COMP. PROPRIA'!$B$10:$I$11965,4,0),""))</f>
        <v>MICTORIO SIFONADO DE LOUCA BRANCA COM PERTENCES, COM REGISTRO DE PRESSAO 1/2" COM CANOPLA CROMADA ACABAMENTO SIMPLES E CONJUNTO PARA FIXACAO  - FORNECIMENTO E INSTALACAO</v>
      </c>
      <c r="F137" s="141" t="str">
        <f>IFERROR(VLOOKUP($C137,'SINAPI FEVEREIRO DES. 2019'!$1:$1048576,3,0),IFERROR(VLOOKUP($C137,'COMP. PROPRIA'!$B$10:$I$11965,5,0),""))</f>
        <v>UN</v>
      </c>
      <c r="G137" s="140">
        <f>QUANT!K309</f>
        <v>2</v>
      </c>
      <c r="H137" s="142">
        <f>IFERROR(VLOOKUP($C137,'SINAPI FEVEREIRO DES. 2019'!$1:$1048576,4,0),IFERROR(VLOOKUP($C137,'COMP. PROPRIA'!$B$10:$I$11965,8,0),""))</f>
        <v>445.87</v>
      </c>
      <c r="I137" s="142">
        <f>TRUNC(H137*'4-BDI'!$E$29,2)</f>
        <v>571.78</v>
      </c>
      <c r="J137" s="48">
        <f t="shared" si="86"/>
        <v>891.74</v>
      </c>
      <c r="K137" s="173">
        <f t="shared" si="87"/>
        <v>1143.56</v>
      </c>
      <c r="M137" s="153"/>
    </row>
    <row r="138" spans="2:13" ht="75">
      <c r="B138" s="13" t="s">
        <v>12315</v>
      </c>
      <c r="C138" s="138">
        <f>QUANT!C310</f>
        <v>93441</v>
      </c>
      <c r="D138" s="138" t="str">
        <f>QUANT!D310</f>
        <v>SINAPI</v>
      </c>
      <c r="E138" s="139" t="str">
        <f>IFERROR(VLOOKUP($C138,'SINAPI FEVEREIRO DES. 2019'!$1:$1048576,2,0),IFERROR(VLOOKUP($C138,'COMP. PROPRIA'!$B$10:$I$11965,4,0),""))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38" s="141" t="str">
        <f>IFERROR(VLOOKUP($C138,'SINAPI FEVEREIRO DES. 2019'!$1:$1048576,3,0),IFERROR(VLOOKUP($C138,'COMP. PROPRIA'!$B$10:$I$11965,5,0),""))</f>
        <v>UN</v>
      </c>
      <c r="G138" s="140">
        <f>QUANT!K310</f>
        <v>2</v>
      </c>
      <c r="H138" s="142">
        <f>IFERROR(VLOOKUP($C138,'SINAPI FEVEREIRO DES. 2019'!$1:$1048576,4,0),IFERROR(VLOOKUP($C138,'COMP. PROPRIA'!$B$10:$I$11965,8,0),""))</f>
        <v>807.2</v>
      </c>
      <c r="I138" s="142">
        <f>TRUNC(H138*'4-BDI'!$E$29,2)</f>
        <v>1035.1500000000001</v>
      </c>
      <c r="J138" s="48">
        <f t="shared" si="86"/>
        <v>1614.4</v>
      </c>
      <c r="K138" s="173">
        <f t="shared" si="87"/>
        <v>2070.3000000000002</v>
      </c>
      <c r="M138" s="153"/>
    </row>
    <row r="139" spans="2:13" ht="30">
      <c r="B139" s="13" t="s">
        <v>12316</v>
      </c>
      <c r="C139" s="138">
        <f>QUANT!C311</f>
        <v>86895</v>
      </c>
      <c r="D139" s="138" t="str">
        <f>QUANT!D311</f>
        <v>SINAPI</v>
      </c>
      <c r="E139" s="139" t="str">
        <f>IFERROR(VLOOKUP($C139,'SINAPI FEVEREIRO DES. 2019'!$1:$1048576,2,0),IFERROR(VLOOKUP($C139,'COMP. PROPRIA'!$B$10:$I$11965,4,0),""))</f>
        <v>BANCADA DE GRANITO CINZA POLIDO PARA LAVATÓRIO 0,50 X 0,60 M - FORNECIMENTO E INSTALAÇÃO. AF_12/2013</v>
      </c>
      <c r="F139" s="141" t="str">
        <f>IFERROR(VLOOKUP($C139,'SINAPI FEVEREIRO DES. 2019'!$1:$1048576,3,0),IFERROR(VLOOKUP($C139,'COMP. PROPRIA'!$B$10:$I$11965,5,0),""))</f>
        <v>UN</v>
      </c>
      <c r="G139" s="140">
        <f>QUANT!K311</f>
        <v>4</v>
      </c>
      <c r="H139" s="142">
        <f>IFERROR(VLOOKUP($C139,'SINAPI FEVEREIRO DES. 2019'!$1:$1048576,4,0),IFERROR(VLOOKUP($C139,'COMP. PROPRIA'!$B$10:$I$11965,8,0),""))</f>
        <v>275.92</v>
      </c>
      <c r="I139" s="142">
        <f>TRUNC(H139*'4-BDI'!$E$29,2)</f>
        <v>353.83</v>
      </c>
      <c r="J139" s="48">
        <f t="shared" si="86"/>
        <v>1103.68</v>
      </c>
      <c r="K139" s="173">
        <f t="shared" si="87"/>
        <v>1415.32</v>
      </c>
      <c r="M139" s="153"/>
    </row>
    <row r="140" spans="2:13" ht="15">
      <c r="B140" s="13" t="s">
        <v>12321</v>
      </c>
      <c r="C140" s="138" t="str">
        <f>QUANT!C312</f>
        <v>74125/1</v>
      </c>
      <c r="D140" s="138" t="str">
        <f>QUANT!D312</f>
        <v>SINAPI</v>
      </c>
      <c r="E140" s="139" t="str">
        <f>IFERROR(VLOOKUP($C140,'SINAPI FEVEREIRO DES. 2019'!$1:$1048576,2,0),IFERROR(VLOOKUP($C140,'COMP. PROPRIA'!$B$10:$I$11965,4,0),""))</f>
        <v>ESPELHO CRISTAL ESPESSURA 4MM, COM MOLDURA DE MADEIRA</v>
      </c>
      <c r="F140" s="141" t="str">
        <f>IFERROR(VLOOKUP($C140,'SINAPI FEVEREIRO DES. 2019'!$1:$1048576,3,0),IFERROR(VLOOKUP($C140,'COMP. PROPRIA'!$B$10:$I$11965,5,0),""))</f>
        <v>M2</v>
      </c>
      <c r="G140" s="140">
        <f>QUANT!K312</f>
        <v>4</v>
      </c>
      <c r="H140" s="142">
        <f>IFERROR(VLOOKUP($C140,'SINAPI FEVEREIRO DES. 2019'!$1:$1048576,4,0),IFERROR(VLOOKUP($C140,'COMP. PROPRIA'!$B$10:$I$11965,8,0),""))</f>
        <v>381.96</v>
      </c>
      <c r="I140" s="142">
        <f>TRUNC(H140*'4-BDI'!$E$29,2)</f>
        <v>489.82</v>
      </c>
      <c r="J140" s="48">
        <f t="shared" si="86"/>
        <v>1527.84</v>
      </c>
      <c r="K140" s="173">
        <f t="shared" si="87"/>
        <v>1959.28</v>
      </c>
      <c r="M140" s="153"/>
    </row>
    <row r="141" spans="2:13" ht="45">
      <c r="B141" s="13" t="s">
        <v>12325</v>
      </c>
      <c r="C141" s="138" t="str">
        <f>QUANT!C313</f>
        <v>73774/1</v>
      </c>
      <c r="D141" s="138" t="str">
        <f>QUANT!D313</f>
        <v>SINAPI</v>
      </c>
      <c r="E141" s="139" t="str">
        <f>IFERROR(VLOOKUP($C141,'SINAPI FEVEREIRO DES. 2019'!$1:$1048576,2,0),IFERROR(VLOOKUP($C141,'COMP. PROPRIA'!$B$10:$I$11965,4,0),""))</f>
        <v>DIVISORIA EM MARMORITE ESPESSURA 35MM, CHUMBAMENTO NO PISO E PAREDE COM ARGAMASSA DE CIMENTO E AREIA, POLIMENTO MANUAL, EXCLUSIVE FERRAGENS</v>
      </c>
      <c r="F141" s="141" t="str">
        <f>IFERROR(VLOOKUP($C141,'SINAPI FEVEREIRO DES. 2019'!$1:$1048576,3,0),IFERROR(VLOOKUP($C141,'COMP. PROPRIA'!$B$10:$I$11965,5,0),""))</f>
        <v>M2</v>
      </c>
      <c r="G141" s="140">
        <f>QUANT!K313</f>
        <v>27</v>
      </c>
      <c r="H141" s="142">
        <f>IFERROR(VLOOKUP($C141,'SINAPI FEVEREIRO DES. 2019'!$1:$1048576,4,0),IFERROR(VLOOKUP($C141,'COMP. PROPRIA'!$B$10:$I$11965,8,0),""))</f>
        <v>268.41000000000003</v>
      </c>
      <c r="I141" s="142">
        <f>TRUNC(H141*'4-BDI'!$E$29,2)</f>
        <v>344.2</v>
      </c>
      <c r="J141" s="48">
        <f t="shared" si="86"/>
        <v>7247.07</v>
      </c>
      <c r="K141" s="173">
        <f t="shared" si="87"/>
        <v>9293.4</v>
      </c>
      <c r="M141" s="153"/>
    </row>
    <row r="142" spans="2:13" ht="15" customHeight="1">
      <c r="B142" s="516" t="s">
        <v>5972</v>
      </c>
      <c r="C142" s="517"/>
      <c r="D142" s="517"/>
      <c r="E142" s="517"/>
      <c r="F142" s="517"/>
      <c r="G142" s="517"/>
      <c r="H142" s="517"/>
      <c r="I142" s="222"/>
      <c r="J142" s="172">
        <f>SUM(J129:J141)</f>
        <v>20264.559999999998</v>
      </c>
      <c r="K142" s="172">
        <f>SUM(K129:K141)</f>
        <v>25986.57</v>
      </c>
      <c r="M142" s="153"/>
    </row>
    <row r="143" spans="2:13" ht="15">
      <c r="B143" s="264" t="s">
        <v>6460</v>
      </c>
      <c r="C143" s="265"/>
      <c r="D143" s="266"/>
      <c r="E143" s="267" t="str">
        <f>QUANT!E316</f>
        <v xml:space="preserve">INSTALAÇÕES ELÉTRICAS </v>
      </c>
      <c r="F143" s="268"/>
      <c r="G143" s="269"/>
      <c r="H143" s="270"/>
      <c r="I143" s="270"/>
      <c r="J143" s="271"/>
      <c r="K143" s="272"/>
      <c r="M143" s="153"/>
    </row>
    <row r="144" spans="2:13" ht="30">
      <c r="B144" s="13" t="s">
        <v>33</v>
      </c>
      <c r="C144" s="138">
        <f>QUANT!C318</f>
        <v>90447</v>
      </c>
      <c r="D144" s="138" t="str">
        <f>QUANT!D318</f>
        <v>SINAPI</v>
      </c>
      <c r="E144" s="139" t="str">
        <f>IFERROR(VLOOKUP($C144,'SINAPI FEVEREIRO DES. 2019'!$1:$1048576,2,0),IFERROR(VLOOKUP($C144,'COMP. PROPRIA'!$B$10:$I$11965,4,0),""))</f>
        <v>RASGO EM ALVENARIA PARA ELETRODUTOS COM DIAMETROS MENORES OU IGUAIS A 40 MM. AF_05/2015</v>
      </c>
      <c r="F144" s="141" t="str">
        <f>IFERROR(VLOOKUP($C144,'SINAPI FEVEREIRO DES. 2019'!$1:$1048576,3,0),IFERROR(VLOOKUP($C144,'COMP. PROPRIA'!$B$10:$I$11965,5,0),""))</f>
        <v>M</v>
      </c>
      <c r="G144" s="140">
        <f>QUANT!K318</f>
        <v>375</v>
      </c>
      <c r="H144" s="142">
        <f>IFERROR(VLOOKUP($C144,'SINAPI FEVEREIRO DES. 2019'!$1:$1048576,4,0),IFERROR(VLOOKUP($C144,'COMP. PROPRIA'!$B$10:$I$11965,8,0),""))</f>
        <v>4.58</v>
      </c>
      <c r="I144" s="142">
        <f>TRUNC(H144*'4-BDI'!$E$29,2)</f>
        <v>5.87</v>
      </c>
      <c r="J144" s="48">
        <f t="shared" ref="J144" si="88">TRUNC(G144*H144,2)</f>
        <v>1717.5</v>
      </c>
      <c r="K144" s="173">
        <f t="shared" ref="K144" si="89">TRUNC(G144*I144,2)</f>
        <v>2201.25</v>
      </c>
      <c r="M144" s="153"/>
    </row>
    <row r="145" spans="2:13" ht="45">
      <c r="B145" s="13" t="s">
        <v>12346</v>
      </c>
      <c r="C145" s="138">
        <f>QUANT!C319</f>
        <v>87530</v>
      </c>
      <c r="D145" s="138" t="str">
        <f>QUANT!D319</f>
        <v>SINAPI</v>
      </c>
      <c r="E145" s="139" t="str">
        <f>IFERROR(VLOOKUP($C145,'SINAPI FEVEREIRO DES. 2019'!$1:$1048576,2,0),IFERROR(VLOOKUP($C145,'COMP. PROPRIA'!$B$10:$I$11965,4,0),""))</f>
        <v>MASSA ÚNICA, PARA RECEBIMENTO DE PINTURA, EM ARGAMASSA TRAÇO 1:2:8, PREPARO MANUAL, APLICADA MANUALMENTE EM FACES INTERNAS DE PAREDES, ESPESSURA DE 20MM, COM EXECUÇÃO DE TALISCAS. AF_06/2014</v>
      </c>
      <c r="F145" s="141" t="str">
        <f>IFERROR(VLOOKUP($C145,'SINAPI FEVEREIRO DES. 2019'!$1:$1048576,3,0),IFERROR(VLOOKUP($C145,'COMP. PROPRIA'!$B$10:$I$11965,5,0),""))</f>
        <v>M2</v>
      </c>
      <c r="G145" s="140">
        <f>QUANT!K319</f>
        <v>75</v>
      </c>
      <c r="H145" s="142">
        <f>IFERROR(VLOOKUP($C145,'SINAPI FEVEREIRO DES. 2019'!$1:$1048576,4,0),IFERROR(VLOOKUP($C145,'COMP. PROPRIA'!$B$10:$I$11965,8,0),""))</f>
        <v>28.13</v>
      </c>
      <c r="I145" s="142">
        <f>TRUNC(H145*'4-BDI'!$E$29,2)</f>
        <v>36.07</v>
      </c>
      <c r="J145" s="48">
        <f t="shared" ref="J145:J185" si="90">TRUNC(G145*H145,2)</f>
        <v>2109.75</v>
      </c>
      <c r="K145" s="173">
        <f t="shared" ref="K145:K185" si="91">TRUNC(G145*I145,2)</f>
        <v>2705.25</v>
      </c>
      <c r="M145" s="153"/>
    </row>
    <row r="146" spans="2:13" ht="30">
      <c r="B146" s="13" t="s">
        <v>12347</v>
      </c>
      <c r="C146" s="138">
        <f>QUANT!C320</f>
        <v>91985</v>
      </c>
      <c r="D146" s="138" t="str">
        <f>QUANT!D320</f>
        <v>SINAPI</v>
      </c>
      <c r="E146" s="139" t="str">
        <f>IFERROR(VLOOKUP($C146,'SINAPI FEVEREIRO DES. 2019'!$1:$1048576,2,0),IFERROR(VLOOKUP($C146,'COMP. PROPRIA'!$B$10:$I$11965,4,0),""))</f>
        <v>INTERRUPTOR PULSADOR CAMPAINHA (1 MÓDULO), 10A/250V, INCLUINDO SUPORTE E PLACA - FORNECIMENTO E INSTALAÇÃO. AF_09/2017</v>
      </c>
      <c r="F146" s="141" t="str">
        <f>IFERROR(VLOOKUP($C146,'SINAPI FEVEREIRO DES. 2019'!$1:$1048576,3,0),IFERROR(VLOOKUP($C146,'COMP. PROPRIA'!$B$10:$I$11965,5,0),""))</f>
        <v>UN</v>
      </c>
      <c r="G146" s="140">
        <f>QUANT!K320</f>
        <v>1</v>
      </c>
      <c r="H146" s="142">
        <f>IFERROR(VLOOKUP($C146,'SINAPI FEVEREIRO DES. 2019'!$1:$1048576,4,0),IFERROR(VLOOKUP($C146,'COMP. PROPRIA'!$B$10:$I$11965,8,0),""))</f>
        <v>16.55</v>
      </c>
      <c r="I146" s="142">
        <f>TRUNC(H146*'4-BDI'!$E$29,2)</f>
        <v>21.22</v>
      </c>
      <c r="J146" s="48">
        <f t="shared" si="90"/>
        <v>16.55</v>
      </c>
      <c r="K146" s="173">
        <f t="shared" si="91"/>
        <v>21.22</v>
      </c>
      <c r="M146" s="153"/>
    </row>
    <row r="147" spans="2:13" ht="23.25" customHeight="1">
      <c r="B147" s="13" t="s">
        <v>12348</v>
      </c>
      <c r="C147" s="138" t="str">
        <f>QUANT!C321</f>
        <v>CP-ELE-04</v>
      </c>
      <c r="D147" s="138" t="str">
        <f>QUANT!D321</f>
        <v>PROPRIA</v>
      </c>
      <c r="E147" s="139" t="str">
        <f>IFERROR(VLOOKUP($C147,'SINAPI FEVEREIRO DES. 2019'!$1:$1048576,2,0),IFERROR(VLOOKUP($C147,'COMP. PROPRIA'!$B$10:$I$11965,4,0),""))</f>
        <v>CAMPAINHA ALTA POTENCIA 110V / 220V - FORNECIMENTO E INSTALAÇÃO</v>
      </c>
      <c r="F147" s="141" t="str">
        <f>IFERROR(VLOOKUP($C147,'SINAPI FEVEREIRO DES. 2019'!$1:$1048576,3,0),IFERROR(VLOOKUP($C147,'COMP. PROPRIA'!$B$10:$I$11965,5,0),""))</f>
        <v>UNI</v>
      </c>
      <c r="G147" s="140">
        <f>QUANT!K321</f>
        <v>1</v>
      </c>
      <c r="H147" s="142">
        <f>IFERROR(VLOOKUP($C147,'SINAPI FEVEREIRO DES. 2019'!$1:$1048576,4,0),IFERROR(VLOOKUP($C147,'COMP. PROPRIA'!$B$10:$I$11965,8,0),""))</f>
        <v>97.78</v>
      </c>
      <c r="I147" s="142">
        <f>TRUNC(H147*'4-BDI'!$E$29,2)</f>
        <v>125.39</v>
      </c>
      <c r="J147" s="48">
        <f t="shared" si="90"/>
        <v>97.78</v>
      </c>
      <c r="K147" s="173">
        <f t="shared" si="91"/>
        <v>125.39</v>
      </c>
      <c r="M147" s="153"/>
    </row>
    <row r="148" spans="2:13" ht="30">
      <c r="B148" s="13" t="s">
        <v>12349</v>
      </c>
      <c r="C148" s="138">
        <f>QUANT!C322</f>
        <v>93653</v>
      </c>
      <c r="D148" s="138" t="str">
        <f>QUANT!D322</f>
        <v>SINAPI</v>
      </c>
      <c r="E148" s="139" t="str">
        <f>IFERROR(VLOOKUP($C148,'SINAPI FEVEREIRO DES. 2019'!$1:$1048576,2,0),IFERROR(VLOOKUP($C148,'COMP. PROPRIA'!$B$10:$I$11965,4,0),""))</f>
        <v>DISJUNTOR MONOPOLAR TIPO DIN, CORRENTE NOMINAL DE 10A - FORNECIMENTO E INSTALAÇÃO. AF_04/2016</v>
      </c>
      <c r="F148" s="141" t="str">
        <f>IFERROR(VLOOKUP($C148,'SINAPI FEVEREIRO DES. 2019'!$1:$1048576,3,0),IFERROR(VLOOKUP($C148,'COMP. PROPRIA'!$B$10:$I$11965,5,0),""))</f>
        <v>UN</v>
      </c>
      <c r="G148" s="140">
        <f>QUANT!K322</f>
        <v>15</v>
      </c>
      <c r="H148" s="142">
        <f>IFERROR(VLOOKUP($C148,'SINAPI FEVEREIRO DES. 2019'!$1:$1048576,4,0),IFERROR(VLOOKUP($C148,'COMP. PROPRIA'!$B$10:$I$11965,8,0),""))</f>
        <v>8.57</v>
      </c>
      <c r="I148" s="142">
        <f>TRUNC(H148*'4-BDI'!$E$29,2)</f>
        <v>10.99</v>
      </c>
      <c r="J148" s="48">
        <f t="shared" si="90"/>
        <v>128.55000000000001</v>
      </c>
      <c r="K148" s="173">
        <f t="shared" si="91"/>
        <v>164.85</v>
      </c>
      <c r="M148" s="153"/>
    </row>
    <row r="149" spans="2:13" ht="30">
      <c r="B149" s="13" t="s">
        <v>12350</v>
      </c>
      <c r="C149" s="138">
        <f>QUANT!C323</f>
        <v>93663</v>
      </c>
      <c r="D149" s="138" t="str">
        <f>QUANT!D323</f>
        <v>SINAPI</v>
      </c>
      <c r="E149" s="139" t="str">
        <f>IFERROR(VLOOKUP($C149,'SINAPI FEVEREIRO DES. 2019'!$1:$1048576,2,0),IFERROR(VLOOKUP($C149,'COMP. PROPRIA'!$B$10:$I$11965,4,0),""))</f>
        <v>DISJUNTOR BIPOLAR TIPO DIN, CORRENTE NOMINAL DE 25A - FORNECIMENTO E INSTALAÇÃO. AF_04/2016</v>
      </c>
      <c r="F149" s="141" t="str">
        <f>IFERROR(VLOOKUP($C149,'SINAPI FEVEREIRO DES. 2019'!$1:$1048576,3,0),IFERROR(VLOOKUP($C149,'COMP. PROPRIA'!$B$10:$I$11965,5,0),""))</f>
        <v>UN</v>
      </c>
      <c r="G149" s="140">
        <f>QUANT!K323</f>
        <v>20</v>
      </c>
      <c r="H149" s="142">
        <f>IFERROR(VLOOKUP($C149,'SINAPI FEVEREIRO DES. 2019'!$1:$1048576,4,0),IFERROR(VLOOKUP($C149,'COMP. PROPRIA'!$B$10:$I$11965,8,0),""))</f>
        <v>45.04</v>
      </c>
      <c r="I149" s="142">
        <f>TRUNC(H149*'4-BDI'!$E$29,2)</f>
        <v>57.75</v>
      </c>
      <c r="J149" s="48">
        <f t="shared" si="90"/>
        <v>900.8</v>
      </c>
      <c r="K149" s="173">
        <f t="shared" si="91"/>
        <v>1155</v>
      </c>
      <c r="M149" s="153"/>
    </row>
    <row r="150" spans="2:13" ht="30">
      <c r="B150" s="13" t="s">
        <v>12351</v>
      </c>
      <c r="C150" s="138">
        <f>QUANT!C324</f>
        <v>93665</v>
      </c>
      <c r="D150" s="138" t="str">
        <f>QUANT!D324</f>
        <v>SINAPI</v>
      </c>
      <c r="E150" s="139" t="str">
        <f>IFERROR(VLOOKUP($C150,'SINAPI FEVEREIRO DES. 2019'!$1:$1048576,2,0),IFERROR(VLOOKUP($C150,'COMP. PROPRIA'!$B$10:$I$11965,4,0),""))</f>
        <v>DISJUNTOR BIPOLAR TIPO DIN, CORRENTE NOMINAL DE 40A - FORNECIMENTO E INSTALAÇÃO. AF_04/2016</v>
      </c>
      <c r="F150" s="141" t="str">
        <f>IFERROR(VLOOKUP($C150,'SINAPI FEVEREIRO DES. 2019'!$1:$1048576,3,0),IFERROR(VLOOKUP($C150,'COMP. PROPRIA'!$B$10:$I$11965,5,0),""))</f>
        <v>UN</v>
      </c>
      <c r="G150" s="140">
        <f>QUANT!K324</f>
        <v>3</v>
      </c>
      <c r="H150" s="142">
        <f>IFERROR(VLOOKUP($C150,'SINAPI FEVEREIRO DES. 2019'!$1:$1048576,4,0),IFERROR(VLOOKUP($C150,'COMP. PROPRIA'!$B$10:$I$11965,8,0),""))</f>
        <v>49.5</v>
      </c>
      <c r="I150" s="142">
        <f>TRUNC(H150*'4-BDI'!$E$29,2)</f>
        <v>63.47</v>
      </c>
      <c r="J150" s="48">
        <f t="shared" si="90"/>
        <v>148.5</v>
      </c>
      <c r="K150" s="173">
        <f t="shared" si="91"/>
        <v>190.41</v>
      </c>
      <c r="M150" s="153"/>
    </row>
    <row r="151" spans="2:13" ht="30">
      <c r="B151" s="13" t="s">
        <v>12352</v>
      </c>
      <c r="C151" s="138" t="str">
        <f>QUANT!C325</f>
        <v>74130/5</v>
      </c>
      <c r="D151" s="138" t="str">
        <f>QUANT!D325</f>
        <v>SINAPI</v>
      </c>
      <c r="E151" s="139" t="str">
        <f>IFERROR(VLOOKUP($C151,'SINAPI FEVEREIRO DES. 2019'!$1:$1048576,2,0),IFERROR(VLOOKUP($C151,'COMP. PROPRIA'!$B$10:$I$11965,4,0),""))</f>
        <v>DISJUNTOR TERMOMAGNETICO TRIPOLAR PADRAO NEMA (AMERICANO) 60 A 100A 240V, FORNECIMENTO E INSTALACAO</v>
      </c>
      <c r="F151" s="141" t="str">
        <f>IFERROR(VLOOKUP($C151,'SINAPI FEVEREIRO DES. 2019'!$1:$1048576,3,0),IFERROR(VLOOKUP($C151,'COMP. PROPRIA'!$B$10:$I$11965,5,0),""))</f>
        <v>UN</v>
      </c>
      <c r="G151" s="140">
        <f>QUANT!K325</f>
        <v>6</v>
      </c>
      <c r="H151" s="142">
        <f>IFERROR(VLOOKUP($C151,'SINAPI FEVEREIRO DES. 2019'!$1:$1048576,4,0),IFERROR(VLOOKUP($C151,'COMP. PROPRIA'!$B$10:$I$11965,8,0),""))</f>
        <v>96.9</v>
      </c>
      <c r="I151" s="142">
        <f>TRUNC(H151*'4-BDI'!$E$29,2)</f>
        <v>124.26</v>
      </c>
      <c r="J151" s="48">
        <f t="shared" si="90"/>
        <v>581.4</v>
      </c>
      <c r="K151" s="173">
        <f t="shared" si="91"/>
        <v>745.56</v>
      </c>
      <c r="M151" s="153"/>
    </row>
    <row r="152" spans="2:13" ht="30">
      <c r="B152" s="13" t="s">
        <v>12353</v>
      </c>
      <c r="C152" s="138" t="str">
        <f>QUANT!C326</f>
        <v>74130/10</v>
      </c>
      <c r="D152" s="138" t="str">
        <f>QUANT!D326</f>
        <v>SINAPI</v>
      </c>
      <c r="E152" s="139" t="str">
        <f>IFERROR(VLOOKUP($C152,'SINAPI FEVEREIRO DES. 2019'!$1:$1048576,2,0),IFERROR(VLOOKUP($C152,'COMP. PROPRIA'!$B$10:$I$11965,4,0),""))</f>
        <v>DISJUNTOR TERMOMAGNETICO TRIPOLAR EM CAIXA MOLDADA 175 A 225A 240V, FORNECIMENTO E INSTALACAO</v>
      </c>
      <c r="F152" s="141" t="str">
        <f>IFERROR(VLOOKUP($C152,'SINAPI FEVEREIRO DES. 2019'!$1:$1048576,3,0),IFERROR(VLOOKUP($C152,'COMP. PROPRIA'!$B$10:$I$11965,5,0),""))</f>
        <v>UN</v>
      </c>
      <c r="G152" s="140">
        <f>QUANT!K326</f>
        <v>1</v>
      </c>
      <c r="H152" s="142">
        <f>IFERROR(VLOOKUP($C152,'SINAPI FEVEREIRO DES. 2019'!$1:$1048576,4,0),IFERROR(VLOOKUP($C152,'COMP. PROPRIA'!$B$10:$I$11965,8,0),""))</f>
        <v>428.82</v>
      </c>
      <c r="I152" s="142">
        <f>TRUNC(H152*'4-BDI'!$E$29,2)</f>
        <v>549.91</v>
      </c>
      <c r="J152" s="48">
        <f t="shared" si="90"/>
        <v>428.82</v>
      </c>
      <c r="K152" s="173">
        <f t="shared" si="91"/>
        <v>549.91</v>
      </c>
      <c r="M152" s="153"/>
    </row>
    <row r="153" spans="2:13" ht="30">
      <c r="B153" s="13" t="s">
        <v>12354</v>
      </c>
      <c r="C153" s="138" t="str">
        <f>QUANT!C327</f>
        <v>CP-ELE-09</v>
      </c>
      <c r="D153" s="138" t="str">
        <f>QUANT!D327</f>
        <v>PROPRIA</v>
      </c>
      <c r="E153" s="139" t="str">
        <f>IFERROR(VLOOKUP($C153,'SINAPI FEVEREIRO DES. 2019'!$1:$1048576,2,0),IFERROR(VLOOKUP($C153,'COMP. PROPRIA'!$B$10:$I$11965,4,0),""))</f>
        <v>DISPOSITIVO DPS CLASSE II, 1 POLO, TENSAO MAXIMA DE 175 V, CORRENTE MAXIMA DE *45* KA (TIPO AC) - FORNECIMENTO E INSTALAÇÃO</v>
      </c>
      <c r="F153" s="141" t="str">
        <f>IFERROR(VLOOKUP($C153,'SINAPI FEVEREIRO DES. 2019'!$1:$1048576,3,0),IFERROR(VLOOKUP($C153,'COMP. PROPRIA'!$B$10:$I$11965,5,0),""))</f>
        <v>UNI</v>
      </c>
      <c r="G153" s="140">
        <f>QUANT!K327</f>
        <v>4</v>
      </c>
      <c r="H153" s="142">
        <f>IFERROR(VLOOKUP($C153,'SINAPI FEVEREIRO DES. 2019'!$1:$1048576,4,0),IFERROR(VLOOKUP($C153,'COMP. PROPRIA'!$B$10:$I$11965,8,0),""))</f>
        <v>82.784999999999997</v>
      </c>
      <c r="I153" s="142">
        <f>TRUNC(H153*'4-BDI'!$E$29,2)</f>
        <v>106.16</v>
      </c>
      <c r="J153" s="48">
        <f t="shared" si="90"/>
        <v>331.14</v>
      </c>
      <c r="K153" s="173">
        <f t="shared" si="91"/>
        <v>424.64</v>
      </c>
      <c r="M153" s="153"/>
    </row>
    <row r="154" spans="2:13" ht="30">
      <c r="B154" s="13" t="s">
        <v>12355</v>
      </c>
      <c r="C154" s="138">
        <f>QUANT!C328</f>
        <v>91926</v>
      </c>
      <c r="D154" s="138" t="str">
        <f>QUANT!D328</f>
        <v>SINAPI</v>
      </c>
      <c r="E154" s="139" t="str">
        <f>IFERROR(VLOOKUP($C154,'SINAPI FEVEREIRO DES. 2019'!$1:$1048576,2,0),IFERROR(VLOOKUP($C154,'COMP. PROPRIA'!$B$10:$I$11965,4,0),""))</f>
        <v>CABO DE COBRE FLEXÍVEL ISOLADO, 2,5 MM², ANTI-CHAMA 450/750 V, PARA CIRCUITOS TERMINAIS - FORNECIMENTO E INSTALAÇÃO. AF_12/2015</v>
      </c>
      <c r="F154" s="141" t="str">
        <f>IFERROR(VLOOKUP($C154,'SINAPI FEVEREIRO DES. 2019'!$1:$1048576,3,0),IFERROR(VLOOKUP($C154,'COMP. PROPRIA'!$B$10:$I$11965,5,0),""))</f>
        <v>M</v>
      </c>
      <c r="G154" s="140">
        <f>QUANT!K328</f>
        <v>2554.3000000000002</v>
      </c>
      <c r="H154" s="142">
        <f>IFERROR(VLOOKUP($C154,'SINAPI FEVEREIRO DES. 2019'!$1:$1048576,4,0),IFERROR(VLOOKUP($C154,'COMP. PROPRIA'!$B$10:$I$11965,8,0),""))</f>
        <v>2.57</v>
      </c>
      <c r="I154" s="142">
        <f>TRUNC(H154*'4-BDI'!$E$29,2)</f>
        <v>3.29</v>
      </c>
      <c r="J154" s="48">
        <f t="shared" si="90"/>
        <v>6564.55</v>
      </c>
      <c r="K154" s="173">
        <f t="shared" si="91"/>
        <v>8403.64</v>
      </c>
      <c r="M154" s="153"/>
    </row>
    <row r="155" spans="2:13" ht="30">
      <c r="B155" s="13" t="s">
        <v>12356</v>
      </c>
      <c r="C155" s="138">
        <f>QUANT!C329</f>
        <v>91928</v>
      </c>
      <c r="D155" s="138" t="str">
        <f>QUANT!D329</f>
        <v>SINAPI</v>
      </c>
      <c r="E155" s="139" t="str">
        <f>IFERROR(VLOOKUP($C155,'SINAPI FEVEREIRO DES. 2019'!$1:$1048576,2,0),IFERROR(VLOOKUP($C155,'COMP. PROPRIA'!$B$10:$I$11965,4,0),""))</f>
        <v>CABO DE COBRE FLEXÍVEL ISOLADO, 4 MM², ANTI-CHAMA 450/750 V, PARA CIRCUITOS TERMINAIS - FORNECIMENTO E INSTALAÇÃO. AF_12/2015</v>
      </c>
      <c r="F155" s="141" t="str">
        <f>IFERROR(VLOOKUP($C155,'SINAPI FEVEREIRO DES. 2019'!$1:$1048576,3,0),IFERROR(VLOOKUP($C155,'COMP. PROPRIA'!$B$10:$I$11965,5,0),""))</f>
        <v>M</v>
      </c>
      <c r="G155" s="140">
        <f>QUANT!K329</f>
        <v>772.6</v>
      </c>
      <c r="H155" s="142">
        <f>IFERROR(VLOOKUP($C155,'SINAPI FEVEREIRO DES. 2019'!$1:$1048576,4,0),IFERROR(VLOOKUP($C155,'COMP. PROPRIA'!$B$10:$I$11965,8,0),""))</f>
        <v>4.1399999999999997</v>
      </c>
      <c r="I155" s="142">
        <f>TRUNC(H155*'4-BDI'!$E$29,2)</f>
        <v>5.3</v>
      </c>
      <c r="J155" s="48">
        <f t="shared" si="90"/>
        <v>3198.56</v>
      </c>
      <c r="K155" s="173">
        <f t="shared" si="91"/>
        <v>4094.78</v>
      </c>
      <c r="M155" s="153"/>
    </row>
    <row r="156" spans="2:13" ht="30">
      <c r="B156" s="13" t="s">
        <v>12357</v>
      </c>
      <c r="C156" s="138">
        <f>QUANT!C330</f>
        <v>91930</v>
      </c>
      <c r="D156" s="138" t="str">
        <f>QUANT!D330</f>
        <v>SINAPI</v>
      </c>
      <c r="E156" s="139" t="str">
        <f>IFERROR(VLOOKUP($C156,'SINAPI FEVEREIRO DES. 2019'!$1:$1048576,2,0),IFERROR(VLOOKUP($C156,'COMP. PROPRIA'!$B$10:$I$11965,4,0),""))</f>
        <v>CABO DE COBRE FLEXÍVEL ISOLADO, 6 MM², ANTI-CHAMA 450/750 V, PARA CIRCUITOS TERMINAIS - FORNECIMENTO E INSTALAÇÃO. AF_12/2015</v>
      </c>
      <c r="F156" s="141" t="str">
        <f>IFERROR(VLOOKUP($C156,'SINAPI FEVEREIRO DES. 2019'!$1:$1048576,3,0),IFERROR(VLOOKUP($C156,'COMP. PROPRIA'!$B$10:$I$11965,5,0),""))</f>
        <v>M</v>
      </c>
      <c r="G156" s="140">
        <f>QUANT!K330</f>
        <v>711.2</v>
      </c>
      <c r="H156" s="142">
        <f>IFERROR(VLOOKUP($C156,'SINAPI FEVEREIRO DES. 2019'!$1:$1048576,4,0),IFERROR(VLOOKUP($C156,'COMP. PROPRIA'!$B$10:$I$11965,8,0),""))</f>
        <v>5.66</v>
      </c>
      <c r="I156" s="142">
        <f>TRUNC(H156*'4-BDI'!$E$29,2)</f>
        <v>7.25</v>
      </c>
      <c r="J156" s="48">
        <f t="shared" si="90"/>
        <v>4025.39</v>
      </c>
      <c r="K156" s="173">
        <f t="shared" si="91"/>
        <v>5156.2</v>
      </c>
      <c r="M156" s="153"/>
    </row>
    <row r="157" spans="2:13" ht="30">
      <c r="B157" s="13" t="s">
        <v>12358</v>
      </c>
      <c r="C157" s="138">
        <f>QUANT!C331</f>
        <v>91934</v>
      </c>
      <c r="D157" s="138" t="str">
        <f>QUANT!D331</f>
        <v>SINAPI</v>
      </c>
      <c r="E157" s="139" t="str">
        <f>IFERROR(VLOOKUP($C157,'SINAPI FEVEREIRO DES. 2019'!$1:$1048576,2,0),IFERROR(VLOOKUP($C157,'COMP. PROPRIA'!$B$10:$I$11965,4,0),""))</f>
        <v>CABO DE COBRE FLEXÍVEL ISOLADO, 16 MM², ANTI-CHAMA 450/750 V, PARA CIRCUITOS TERMINAIS - FORNECIMENTO E INSTALAÇÃO. AF_12/2015</v>
      </c>
      <c r="F157" s="141" t="str">
        <f>IFERROR(VLOOKUP($C157,'SINAPI FEVEREIRO DES. 2019'!$1:$1048576,3,0),IFERROR(VLOOKUP($C157,'COMP. PROPRIA'!$B$10:$I$11965,5,0),""))</f>
        <v>M</v>
      </c>
      <c r="G157" s="140">
        <f>QUANT!K331</f>
        <v>109</v>
      </c>
      <c r="H157" s="142">
        <f>IFERROR(VLOOKUP($C157,'SINAPI FEVEREIRO DES. 2019'!$1:$1048576,4,0),IFERROR(VLOOKUP($C157,'COMP. PROPRIA'!$B$10:$I$11965,8,0),""))</f>
        <v>14.14</v>
      </c>
      <c r="I157" s="142">
        <f>TRUNC(H157*'4-BDI'!$E$29,2)</f>
        <v>18.13</v>
      </c>
      <c r="J157" s="48">
        <f t="shared" si="90"/>
        <v>1541.26</v>
      </c>
      <c r="K157" s="173">
        <f t="shared" si="91"/>
        <v>1976.17</v>
      </c>
      <c r="M157" s="153"/>
    </row>
    <row r="158" spans="2:13" ht="30">
      <c r="B158" s="13" t="s">
        <v>12359</v>
      </c>
      <c r="C158" s="138">
        <f>QUANT!C332</f>
        <v>92985</v>
      </c>
      <c r="D158" s="138" t="str">
        <f>QUANT!D332</f>
        <v>SINAPI</v>
      </c>
      <c r="E158" s="139" t="str">
        <f>IFERROR(VLOOKUP($C158,'SINAPI FEVEREIRO DES. 2019'!$1:$1048576,2,0),IFERROR(VLOOKUP($C158,'COMP. PROPRIA'!$B$10:$I$11965,4,0),""))</f>
        <v>CABO DE COBRE FLEXÍVEL ISOLADO, 35 MM², ANTI-CHAMA 450/750 V, PARA DISTRIBUIÇÃO - FORNECIMENTO E INSTALAÇÃO. AF_12/2015</v>
      </c>
      <c r="F158" s="141" t="str">
        <f>IFERROR(VLOOKUP($C158,'SINAPI FEVEREIRO DES. 2019'!$1:$1048576,3,0),IFERROR(VLOOKUP($C158,'COMP. PROPRIA'!$B$10:$I$11965,5,0),""))</f>
        <v>M</v>
      </c>
      <c r="G158" s="140">
        <f>QUANT!K332</f>
        <v>28</v>
      </c>
      <c r="H158" s="142">
        <f>IFERROR(VLOOKUP($C158,'SINAPI FEVEREIRO DES. 2019'!$1:$1048576,4,0),IFERROR(VLOOKUP($C158,'COMP. PROPRIA'!$B$10:$I$11965,8,0),""))</f>
        <v>21.76</v>
      </c>
      <c r="I158" s="142">
        <f>TRUNC(H158*'4-BDI'!$E$29,2)</f>
        <v>27.9</v>
      </c>
      <c r="J158" s="48">
        <f t="shared" si="90"/>
        <v>609.28</v>
      </c>
      <c r="K158" s="173">
        <f t="shared" si="91"/>
        <v>781.2</v>
      </c>
      <c r="M158" s="153"/>
    </row>
    <row r="159" spans="2:13" ht="30">
      <c r="B159" s="13" t="s">
        <v>12360</v>
      </c>
      <c r="C159" s="138">
        <f>QUANT!C333</f>
        <v>92989</v>
      </c>
      <c r="D159" s="138" t="str">
        <f>QUANT!D333</f>
        <v>SINAPI</v>
      </c>
      <c r="E159" s="139" t="str">
        <f>IFERROR(VLOOKUP($C159,'SINAPI FEVEREIRO DES. 2019'!$1:$1048576,2,0),IFERROR(VLOOKUP($C159,'COMP. PROPRIA'!$B$10:$I$11965,4,0),""))</f>
        <v>CABO DE COBRE FLEXÍVEL ISOLADO, 70 MM², ANTI-CHAMA 450/750 V, PARA DISTRIBUIÇÃO - FORNECIMENTO E INSTALAÇÃO. AF_12/2015</v>
      </c>
      <c r="F159" s="141" t="str">
        <f>IFERROR(VLOOKUP($C159,'SINAPI FEVEREIRO DES. 2019'!$1:$1048576,3,0),IFERROR(VLOOKUP($C159,'COMP. PROPRIA'!$B$10:$I$11965,5,0),""))</f>
        <v>M</v>
      </c>
      <c r="G159" s="140">
        <f>QUANT!K333</f>
        <v>61.5</v>
      </c>
      <c r="H159" s="142">
        <f>IFERROR(VLOOKUP($C159,'SINAPI FEVEREIRO DES. 2019'!$1:$1048576,4,0),IFERROR(VLOOKUP($C159,'COMP. PROPRIA'!$B$10:$I$11965,8,0),""))</f>
        <v>43.34</v>
      </c>
      <c r="I159" s="142">
        <f>TRUNC(H159*'4-BDI'!$E$29,2)</f>
        <v>55.57</v>
      </c>
      <c r="J159" s="48">
        <f t="shared" si="90"/>
        <v>2665.41</v>
      </c>
      <c r="K159" s="173">
        <f t="shared" si="91"/>
        <v>3417.55</v>
      </c>
      <c r="M159" s="153"/>
    </row>
    <row r="160" spans="2:13" ht="30">
      <c r="B160" s="13" t="s">
        <v>12361</v>
      </c>
      <c r="C160" s="138">
        <f>QUANT!C334</f>
        <v>91834</v>
      </c>
      <c r="D160" s="138" t="str">
        <f>QUANT!D334</f>
        <v>SINAPI</v>
      </c>
      <c r="E160" s="139" t="str">
        <f>IFERROR(VLOOKUP($C160,'SINAPI FEVEREIRO DES. 2019'!$1:$1048576,2,0),IFERROR(VLOOKUP($C160,'COMP. PROPRIA'!$B$10:$I$11965,4,0),""))</f>
        <v>ELETRODUTO FLEXÍVEL CORRUGADO, PVC, DN 25 MM (3/4"), PARA CIRCUITOS TERMINAIS, INSTALADO EM FORRO - FORNECIMENTO E INSTALAÇÃO. AF_12/2015</v>
      </c>
      <c r="F160" s="141" t="str">
        <f>IFERROR(VLOOKUP($C160,'SINAPI FEVEREIRO DES. 2019'!$1:$1048576,3,0),IFERROR(VLOOKUP($C160,'COMP. PROPRIA'!$B$10:$I$11965,5,0),""))</f>
        <v>M</v>
      </c>
      <c r="G160" s="140">
        <f>QUANT!K334</f>
        <v>375.1</v>
      </c>
      <c r="H160" s="142">
        <f>IFERROR(VLOOKUP($C160,'SINAPI FEVEREIRO DES. 2019'!$1:$1048576,4,0),IFERROR(VLOOKUP($C160,'COMP. PROPRIA'!$B$10:$I$11965,8,0),""))</f>
        <v>5.71</v>
      </c>
      <c r="I160" s="142">
        <f>TRUNC(H160*'4-BDI'!$E$29,2)</f>
        <v>7.32</v>
      </c>
      <c r="J160" s="48">
        <f t="shared" si="90"/>
        <v>2141.8200000000002</v>
      </c>
      <c r="K160" s="173">
        <f t="shared" si="91"/>
        <v>2745.73</v>
      </c>
      <c r="M160" s="153"/>
    </row>
    <row r="161" spans="2:13" ht="30">
      <c r="B161" s="13" t="s">
        <v>12362</v>
      </c>
      <c r="C161" s="138">
        <f>QUANT!C335</f>
        <v>91836</v>
      </c>
      <c r="D161" s="138" t="str">
        <f>QUANT!D335</f>
        <v>SINAPI</v>
      </c>
      <c r="E161" s="139" t="str">
        <f>IFERROR(VLOOKUP($C161,'SINAPI FEVEREIRO DES. 2019'!$1:$1048576,2,0),IFERROR(VLOOKUP($C161,'COMP. PROPRIA'!$B$10:$I$11965,4,0),""))</f>
        <v>ELETRODUTO FLEXÍVEL CORRUGADO, PVC, DN 32 MM (1"), PARA CIRCUITOS TERMINAIS, INSTALADO EM FORRO - FORNECIMENTO E INSTALAÇÃO. AF_12/2015</v>
      </c>
      <c r="F161" s="141" t="str">
        <f>IFERROR(VLOOKUP($C161,'SINAPI FEVEREIRO DES. 2019'!$1:$1048576,3,0),IFERROR(VLOOKUP($C161,'COMP. PROPRIA'!$B$10:$I$11965,5,0),""))</f>
        <v>M</v>
      </c>
      <c r="G161" s="140">
        <f>QUANT!K335</f>
        <v>375</v>
      </c>
      <c r="H161" s="142">
        <f>IFERROR(VLOOKUP($C161,'SINAPI FEVEREIRO DES. 2019'!$1:$1048576,4,0),IFERROR(VLOOKUP($C161,'COMP. PROPRIA'!$B$10:$I$11965,8,0),""))</f>
        <v>7.28</v>
      </c>
      <c r="I161" s="142">
        <f>TRUNC(H161*'4-BDI'!$E$29,2)</f>
        <v>9.33</v>
      </c>
      <c r="J161" s="48">
        <f t="shared" si="90"/>
        <v>2730</v>
      </c>
      <c r="K161" s="173">
        <f t="shared" si="91"/>
        <v>3498.75</v>
      </c>
      <c r="M161" s="153"/>
    </row>
    <row r="162" spans="2:13" ht="30">
      <c r="B162" s="13" t="s">
        <v>12363</v>
      </c>
      <c r="C162" s="138">
        <f>QUANT!C336</f>
        <v>93008</v>
      </c>
      <c r="D162" s="138" t="str">
        <f>QUANT!D336</f>
        <v>SINAPI</v>
      </c>
      <c r="E162" s="139" t="str">
        <f>IFERROR(VLOOKUP($C162,'SINAPI FEVEREIRO DES. 2019'!$1:$1048576,2,0),IFERROR(VLOOKUP($C162,'COMP. PROPRIA'!$B$10:$I$11965,4,0),""))</f>
        <v>ELETRODUTO RÍGIDO ROSCÁVEL, PVC, DN 50 MM (1 1/2") - FORNECIMENTO E INSTALAÇÃO. AF_12/2015</v>
      </c>
      <c r="F162" s="141" t="str">
        <f>IFERROR(VLOOKUP($C162,'SINAPI FEVEREIRO DES. 2019'!$1:$1048576,3,0),IFERROR(VLOOKUP($C162,'COMP. PROPRIA'!$B$10:$I$11965,5,0),""))</f>
        <v>M</v>
      </c>
      <c r="G162" s="140">
        <f>QUANT!K336</f>
        <v>54.6</v>
      </c>
      <c r="H162" s="142">
        <f>IFERROR(VLOOKUP($C162,'SINAPI FEVEREIRO DES. 2019'!$1:$1048576,4,0),IFERROR(VLOOKUP($C162,'COMP. PROPRIA'!$B$10:$I$11965,8,0),""))</f>
        <v>9.1999999999999993</v>
      </c>
      <c r="I162" s="142">
        <f>TRUNC(H162*'4-BDI'!$E$29,2)</f>
        <v>11.79</v>
      </c>
      <c r="J162" s="48">
        <f t="shared" si="90"/>
        <v>502.32</v>
      </c>
      <c r="K162" s="173">
        <f t="shared" si="91"/>
        <v>643.73</v>
      </c>
      <c r="M162" s="153"/>
    </row>
    <row r="163" spans="2:13" ht="30">
      <c r="B163" s="13" t="s">
        <v>12364</v>
      </c>
      <c r="C163" s="138">
        <f>QUANT!C337</f>
        <v>93009</v>
      </c>
      <c r="D163" s="138" t="str">
        <f>QUANT!D337</f>
        <v>SINAPI</v>
      </c>
      <c r="E163" s="139" t="str">
        <f>IFERROR(VLOOKUP($C163,'SINAPI FEVEREIRO DES. 2019'!$1:$1048576,2,0),IFERROR(VLOOKUP($C163,'COMP. PROPRIA'!$B$10:$I$11965,4,0),""))</f>
        <v>ELETRODUTO RÍGIDO ROSCÁVEL, PVC, DN 60 MM (2") - FORNECIMENTO E INSTALAÇÃO. AF_12/2015</v>
      </c>
      <c r="F163" s="141" t="str">
        <f>IFERROR(VLOOKUP($C163,'SINAPI FEVEREIRO DES. 2019'!$1:$1048576,3,0),IFERROR(VLOOKUP($C163,'COMP. PROPRIA'!$B$10:$I$11965,5,0),""))</f>
        <v>M</v>
      </c>
      <c r="G163" s="140">
        <f>QUANT!K337</f>
        <v>15.4</v>
      </c>
      <c r="H163" s="142">
        <f>IFERROR(VLOOKUP($C163,'SINAPI FEVEREIRO DES. 2019'!$1:$1048576,4,0),IFERROR(VLOOKUP($C163,'COMP. PROPRIA'!$B$10:$I$11965,8,0),""))</f>
        <v>13.22</v>
      </c>
      <c r="I163" s="142">
        <f>TRUNC(H163*'4-BDI'!$E$29,2)</f>
        <v>16.95</v>
      </c>
      <c r="J163" s="48">
        <f t="shared" si="90"/>
        <v>203.58</v>
      </c>
      <c r="K163" s="173">
        <f t="shared" si="91"/>
        <v>261.02999999999997</v>
      </c>
      <c r="M163" s="153"/>
    </row>
    <row r="164" spans="2:13" ht="21.75" customHeight="1">
      <c r="B164" s="13" t="s">
        <v>12365</v>
      </c>
      <c r="C164" s="138" t="str">
        <f>QUANT!C338</f>
        <v>CP-ELE-01</v>
      </c>
      <c r="D164" s="138" t="str">
        <f>QUANT!D338</f>
        <v>PROPRIA</v>
      </c>
      <c r="E164" s="139" t="str">
        <f>IFERROR(VLOOKUP($C164,'SINAPI FEVEREIRO DES. 2019'!$1:$1048576,2,0),IFERROR(VLOOKUP($C164,'COMP. PROPRIA'!$B$10:$I$11965,4,0),""))</f>
        <v>LAMPADAS FLUORESCENTES E27 - 45W</v>
      </c>
      <c r="F164" s="141" t="str">
        <f>IFERROR(VLOOKUP($C164,'SINAPI FEVEREIRO DES. 2019'!$1:$1048576,3,0),IFERROR(VLOOKUP($C164,'COMP. PROPRIA'!$B$10:$I$11965,5,0),""))</f>
        <v xml:space="preserve">UN    </v>
      </c>
      <c r="G164" s="140">
        <f>QUANT!K338</f>
        <v>93</v>
      </c>
      <c r="H164" s="142">
        <f>IFERROR(VLOOKUP($C164,'SINAPI FEVEREIRO DES. 2019'!$1:$1048576,4,0),IFERROR(VLOOKUP($C164,'COMP. PROPRIA'!$B$10:$I$11965,8,0),""))</f>
        <v>62.9</v>
      </c>
      <c r="I164" s="142">
        <f>TRUNC(H164*'4-BDI'!$E$29,2)</f>
        <v>80.66</v>
      </c>
      <c r="J164" s="48">
        <f t="shared" si="90"/>
        <v>5849.7</v>
      </c>
      <c r="K164" s="173">
        <f t="shared" si="91"/>
        <v>7501.38</v>
      </c>
      <c r="M164" s="153"/>
    </row>
    <row r="165" spans="2:13" ht="30">
      <c r="B165" s="13" t="s">
        <v>12366</v>
      </c>
      <c r="C165" s="138" t="str">
        <f>QUANT!C339</f>
        <v>CP-ELE-02</v>
      </c>
      <c r="D165" s="138" t="str">
        <f>QUANT!D339</f>
        <v>PROPRIA</v>
      </c>
      <c r="E165" s="139" t="str">
        <f>IFERROR(VLOOKUP($C165,'SINAPI FEVEREIRO DES. 2019'!$1:$1048576,2,0),IFERROR(VLOOKUP($C165,'COMP. PROPRIA'!$B$10:$I$11965,4,0),""))</f>
        <v>LUMINARIA LED REFLETOR RETANGULAR BIVOLT, LUZ BRANCA, 100 W - FORNECIMENTO E INSTALAÇÃO</v>
      </c>
      <c r="F165" s="141" t="str">
        <f>IFERROR(VLOOKUP($C165,'SINAPI FEVEREIRO DES. 2019'!$1:$1048576,3,0),IFERROR(VLOOKUP($C165,'COMP. PROPRIA'!$B$10:$I$11965,5,0),""))</f>
        <v>UNI</v>
      </c>
      <c r="G165" s="140">
        <f>QUANT!K339</f>
        <v>5</v>
      </c>
      <c r="H165" s="142">
        <f>IFERROR(VLOOKUP($C165,'SINAPI FEVEREIRO DES. 2019'!$1:$1048576,4,0),IFERROR(VLOOKUP($C165,'COMP. PROPRIA'!$B$10:$I$11965,8,0),""))</f>
        <v>239.04999999999998</v>
      </c>
      <c r="I165" s="142">
        <f>TRUNC(H165*'4-BDI'!$E$29,2)</f>
        <v>306.55</v>
      </c>
      <c r="J165" s="48">
        <f t="shared" si="90"/>
        <v>1195.25</v>
      </c>
      <c r="K165" s="173">
        <f t="shared" si="91"/>
        <v>1532.75</v>
      </c>
      <c r="M165" s="153"/>
    </row>
    <row r="166" spans="2:13" ht="30">
      <c r="B166" s="13" t="s">
        <v>12367</v>
      </c>
      <c r="C166" s="138" t="str">
        <f>QUANT!C340</f>
        <v>CP-ELE-05</v>
      </c>
      <c r="D166" s="138" t="str">
        <f>QUANT!D340</f>
        <v>PROPRIA</v>
      </c>
      <c r="E166" s="139" t="str">
        <f>IFERROR(VLOOKUP($C166,'SINAPI FEVEREIRO DES. 2019'!$1:$1048576,2,0),IFERROR(VLOOKUP($C166,'COMP. PROPRIA'!$B$10:$I$11965,4,0),""))</f>
        <v>LUMINÁRIA FLUORESCENTE (À PROVA DE EXPLOSÃO) 2 x 36W - FORNECIMENTO E INSTALAÇÃO</v>
      </c>
      <c r="F166" s="141" t="str">
        <f>IFERROR(VLOOKUP($C166,'SINAPI FEVEREIRO DES. 2019'!$1:$1048576,3,0),IFERROR(VLOOKUP($C166,'COMP. PROPRIA'!$B$10:$I$11965,5,0),""))</f>
        <v>UNI</v>
      </c>
      <c r="G166" s="140">
        <f>QUANT!K340</f>
        <v>4</v>
      </c>
      <c r="H166" s="142">
        <f>IFERROR(VLOOKUP($C166,'SINAPI FEVEREIRO DES. 2019'!$1:$1048576,4,0),IFERROR(VLOOKUP($C166,'COMP. PROPRIA'!$B$10:$I$11965,8,0),""))</f>
        <v>171.41</v>
      </c>
      <c r="I166" s="142">
        <f>TRUNC(H166*'4-BDI'!$E$29,2)</f>
        <v>219.81</v>
      </c>
      <c r="J166" s="48">
        <f t="shared" si="90"/>
        <v>685.64</v>
      </c>
      <c r="K166" s="173">
        <f t="shared" si="91"/>
        <v>879.24</v>
      </c>
      <c r="M166" s="153"/>
    </row>
    <row r="167" spans="2:13" ht="15">
      <c r="B167" s="13" t="s">
        <v>12368</v>
      </c>
      <c r="C167" s="138">
        <f>QUANT!C341</f>
        <v>97599</v>
      </c>
      <c r="D167" s="138" t="str">
        <f>QUANT!D341</f>
        <v>SINAPI</v>
      </c>
      <c r="E167" s="139" t="str">
        <f>IFERROR(VLOOKUP($C167,'SINAPI FEVEREIRO DES. 2019'!$1:$1048576,2,0),IFERROR(VLOOKUP($C167,'COMP. PROPRIA'!$B$10:$I$11965,4,0),""))</f>
        <v>LUMINÁRIA DE EMERGÊNCIA - FORNECIMENTO E INSTALAÇÃO. AF_11/2017</v>
      </c>
      <c r="F167" s="141" t="str">
        <f>IFERROR(VLOOKUP($C167,'SINAPI FEVEREIRO DES. 2019'!$1:$1048576,3,0),IFERROR(VLOOKUP($C167,'COMP. PROPRIA'!$B$10:$I$11965,5,0),""))</f>
        <v>UN</v>
      </c>
      <c r="G167" s="140">
        <f>QUANT!K341</f>
        <v>13</v>
      </c>
      <c r="H167" s="142">
        <f>IFERROR(VLOOKUP($C167,'SINAPI FEVEREIRO DES. 2019'!$1:$1048576,4,0),IFERROR(VLOOKUP($C167,'COMP. PROPRIA'!$B$10:$I$11965,8,0),""))</f>
        <v>35.57</v>
      </c>
      <c r="I167" s="142">
        <f>TRUNC(H167*'4-BDI'!$E$29,2)</f>
        <v>45.61</v>
      </c>
      <c r="J167" s="48">
        <f t="shared" si="90"/>
        <v>462.41</v>
      </c>
      <c r="K167" s="173">
        <f t="shared" si="91"/>
        <v>592.92999999999995</v>
      </c>
      <c r="M167" s="153"/>
    </row>
    <row r="168" spans="2:13" ht="45">
      <c r="B168" s="13" t="s">
        <v>12369</v>
      </c>
      <c r="C168" s="138" t="str">
        <f>QUANT!C342</f>
        <v>CP-ELE-06</v>
      </c>
      <c r="D168" s="138" t="str">
        <f>QUANT!D342</f>
        <v>PROPRIA</v>
      </c>
      <c r="E168" s="139" t="str">
        <f>IFERROR(VLOOKUP($C168,'SINAPI FEVEREIRO DES. 2019'!$1:$1048576,2,0),IFERROR(VLOOKUP($C168,'COMP. PROPRIA'!$B$10:$I$11965,4,0),""))</f>
        <v xml:space="preserve">VARIADOR DE VELOCIDADE PARA VENTILADOR 127V, 150W + 2 INTERRUPTORES PARALELOS, PARA REVERSAO E LAMPADA, CONJUNTO MONTADO PARA EMBUTIR 4" X 2" (PLACA + SUPORTE + MODULOS) - FORNECIMENTO E INSTALAÇÃO </v>
      </c>
      <c r="F168" s="141" t="str">
        <f>IFERROR(VLOOKUP($C168,'SINAPI FEVEREIRO DES. 2019'!$1:$1048576,3,0),IFERROR(VLOOKUP($C168,'COMP. PROPRIA'!$B$10:$I$11965,5,0),""))</f>
        <v>UNI</v>
      </c>
      <c r="G168" s="140">
        <f>QUANT!K342</f>
        <v>10</v>
      </c>
      <c r="H168" s="142">
        <f>IFERROR(VLOOKUP($C168,'SINAPI FEVEREIRO DES. 2019'!$1:$1048576,4,0),IFERROR(VLOOKUP($C168,'COMP. PROPRIA'!$B$10:$I$11965,8,0),""))</f>
        <v>41.847500000000004</v>
      </c>
      <c r="I168" s="142">
        <f>TRUNC(H168*'4-BDI'!$E$29,2)</f>
        <v>53.66</v>
      </c>
      <c r="J168" s="48">
        <f t="shared" si="90"/>
        <v>418.47</v>
      </c>
      <c r="K168" s="173">
        <f t="shared" si="91"/>
        <v>536.6</v>
      </c>
      <c r="M168" s="153"/>
    </row>
    <row r="169" spans="2:13" ht="27" customHeight="1">
      <c r="B169" s="13" t="s">
        <v>12370</v>
      </c>
      <c r="C169" s="138" t="str">
        <f>QUANT!C343</f>
        <v>CP-ELE-07</v>
      </c>
      <c r="D169" s="138" t="str">
        <f>QUANT!D343</f>
        <v>PROPRIA</v>
      </c>
      <c r="E169" s="139" t="str">
        <f>IFERROR(VLOOKUP($C169,'SINAPI FEVEREIRO DES. 2019'!$1:$1048576,2,0),IFERROR(VLOOKUP($C169,'COMP. PROPRIA'!$B$10:$I$11965,4,0),""))</f>
        <v>CAIXA DE PASSAGEM DE PAREDE, DE EMBUTIR, EM PVC, DIMENSOES *200 X 200 X 90* MM - FORNECIMENTO E INSTALAÇÃO</v>
      </c>
      <c r="F169" s="141" t="str">
        <f>IFERROR(VLOOKUP($C169,'SINAPI FEVEREIRO DES. 2019'!$1:$1048576,3,0),IFERROR(VLOOKUP($C169,'COMP. PROPRIA'!$B$10:$I$11965,5,0),""))</f>
        <v>UNI</v>
      </c>
      <c r="G169" s="140">
        <f>QUANT!K343</f>
        <v>16</v>
      </c>
      <c r="H169" s="142">
        <f>IFERROR(VLOOKUP($C169,'SINAPI FEVEREIRO DES. 2019'!$1:$1048576,4,0),IFERROR(VLOOKUP($C169,'COMP. PROPRIA'!$B$10:$I$11965,8,0),""))</f>
        <v>36.664999999999999</v>
      </c>
      <c r="I169" s="142">
        <f>TRUNC(H169*'4-BDI'!$E$29,2)</f>
        <v>47.01</v>
      </c>
      <c r="J169" s="48">
        <f t="shared" si="90"/>
        <v>586.64</v>
      </c>
      <c r="K169" s="173">
        <f t="shared" si="91"/>
        <v>752.16</v>
      </c>
      <c r="M169" s="153"/>
    </row>
    <row r="170" spans="2:13" ht="30">
      <c r="B170" s="13" t="s">
        <v>12371</v>
      </c>
      <c r="C170" s="138">
        <f>QUANT!C344</f>
        <v>91953</v>
      </c>
      <c r="D170" s="138" t="str">
        <f>QUANT!D344</f>
        <v>SINAPI</v>
      </c>
      <c r="E170" s="139" t="str">
        <f>IFERROR(VLOOKUP($C170,'SINAPI FEVEREIRO DES. 2019'!$1:$1048576,2,0),IFERROR(VLOOKUP($C170,'COMP. PROPRIA'!$B$10:$I$11965,4,0),""))</f>
        <v>INTERRUPTOR SIMPLES (1 MÓDULO), 10A/250V, INCLUINDO SUPORTE E PLACA - FORNECIMENTO E INSTALAÇÃO. AF_12/2015</v>
      </c>
      <c r="F170" s="141" t="str">
        <f>IFERROR(VLOOKUP($C170,'SINAPI FEVEREIRO DES. 2019'!$1:$1048576,3,0),IFERROR(VLOOKUP($C170,'COMP. PROPRIA'!$B$10:$I$11965,5,0),""))</f>
        <v>UN</v>
      </c>
      <c r="G170" s="140">
        <f>QUANT!K344</f>
        <v>28</v>
      </c>
      <c r="H170" s="142">
        <f>IFERROR(VLOOKUP($C170,'SINAPI FEVEREIRO DES. 2019'!$1:$1048576,4,0),IFERROR(VLOOKUP($C170,'COMP. PROPRIA'!$B$10:$I$11965,8,0),""))</f>
        <v>17.28</v>
      </c>
      <c r="I170" s="142">
        <f>TRUNC(H170*'4-BDI'!$E$29,2)</f>
        <v>22.15</v>
      </c>
      <c r="J170" s="48">
        <f t="shared" si="90"/>
        <v>483.84</v>
      </c>
      <c r="K170" s="173">
        <f t="shared" si="91"/>
        <v>620.20000000000005</v>
      </c>
      <c r="M170" s="153"/>
    </row>
    <row r="171" spans="2:13" ht="30">
      <c r="B171" s="13" t="s">
        <v>12372</v>
      </c>
      <c r="C171" s="138">
        <f>QUANT!C345</f>
        <v>91961</v>
      </c>
      <c r="D171" s="138" t="str">
        <f>QUANT!D345</f>
        <v>SINAPI</v>
      </c>
      <c r="E171" s="139" t="str">
        <f>IFERROR(VLOOKUP($C171,'SINAPI FEVEREIRO DES. 2019'!$1:$1048576,2,0),IFERROR(VLOOKUP($C171,'COMP. PROPRIA'!$B$10:$I$11965,4,0),""))</f>
        <v>INTERRUPTOR PARALELO (2 MÓDULOS), 10A/250V, INCLUINDO SUPORTE E PLACA - FORNECIMENTO E INSTALAÇÃO. AF_12/2015</v>
      </c>
      <c r="F171" s="141" t="str">
        <f>IFERROR(VLOOKUP($C171,'SINAPI FEVEREIRO DES. 2019'!$1:$1048576,3,0),IFERROR(VLOOKUP($C171,'COMP. PROPRIA'!$B$10:$I$11965,5,0),""))</f>
        <v>UN</v>
      </c>
      <c r="G171" s="140">
        <f>QUANT!K345</f>
        <v>20</v>
      </c>
      <c r="H171" s="142">
        <f>IFERROR(VLOOKUP($C171,'SINAPI FEVEREIRO DES. 2019'!$1:$1048576,4,0),IFERROR(VLOOKUP($C171,'COMP. PROPRIA'!$B$10:$I$11965,8,0),""))</f>
        <v>35.58</v>
      </c>
      <c r="I171" s="142">
        <f>TRUNC(H171*'4-BDI'!$E$29,2)</f>
        <v>45.62</v>
      </c>
      <c r="J171" s="48">
        <f t="shared" si="90"/>
        <v>711.6</v>
      </c>
      <c r="K171" s="173">
        <f t="shared" si="91"/>
        <v>912.4</v>
      </c>
      <c r="M171" s="153"/>
    </row>
    <row r="172" spans="2:13" ht="30">
      <c r="B172" s="13" t="s">
        <v>12373</v>
      </c>
      <c r="C172" s="138">
        <f>QUANT!C346</f>
        <v>92029</v>
      </c>
      <c r="D172" s="138" t="str">
        <f>QUANT!D346</f>
        <v>SINAPI</v>
      </c>
      <c r="E172" s="139" t="str">
        <f>IFERROR(VLOOKUP($C172,'SINAPI FEVEREIRO DES. 2019'!$1:$1048576,2,0),IFERROR(VLOOKUP($C172,'COMP. PROPRIA'!$B$10:$I$11965,4,0),""))</f>
        <v>INTERRUPTOR PARALELO (1 MÓDULO) COM 1 TOMADA DE EMBUTIR 2P+T 10 A,  INCLUINDO SUPORTE E PLACA - FORNECIMENTO E INSTALAÇÃO. AF_12/2015</v>
      </c>
      <c r="F172" s="141" t="str">
        <f>IFERROR(VLOOKUP($C172,'SINAPI FEVEREIRO DES. 2019'!$1:$1048576,3,0),IFERROR(VLOOKUP($C172,'COMP. PROPRIA'!$B$10:$I$11965,5,0),""))</f>
        <v>UN</v>
      </c>
      <c r="G172" s="140">
        <f>QUANT!K346</f>
        <v>7</v>
      </c>
      <c r="H172" s="142">
        <f>IFERROR(VLOOKUP($C172,'SINAPI FEVEREIRO DES. 2019'!$1:$1048576,4,0),IFERROR(VLOOKUP($C172,'COMP. PROPRIA'!$B$10:$I$11965,8,0),""))</f>
        <v>34.840000000000003</v>
      </c>
      <c r="I172" s="142">
        <f>TRUNC(H172*'4-BDI'!$E$29,2)</f>
        <v>44.67</v>
      </c>
      <c r="J172" s="48">
        <f t="shared" si="90"/>
        <v>243.88</v>
      </c>
      <c r="K172" s="173">
        <f t="shared" si="91"/>
        <v>312.69</v>
      </c>
      <c r="M172" s="153"/>
    </row>
    <row r="173" spans="2:13" ht="30">
      <c r="B173" s="13" t="s">
        <v>12374</v>
      </c>
      <c r="C173" s="138">
        <f>QUANT!C347</f>
        <v>92005</v>
      </c>
      <c r="D173" s="138" t="str">
        <f>QUANT!D347</f>
        <v>SINAPI</v>
      </c>
      <c r="E173" s="139" t="str">
        <f>IFERROR(VLOOKUP($C173,'SINAPI FEVEREIRO DES. 2019'!$1:$1048576,2,0),IFERROR(VLOOKUP($C173,'COMP. PROPRIA'!$B$10:$I$11965,4,0),""))</f>
        <v>TOMADA MÉDIA DE EMBUTIR (2 MÓDULOS), 2P+T 20 A, INCLUINDO SUPORTE E PLACA - FORNECIMENTO E INSTALAÇÃO. AF_12/2015</v>
      </c>
      <c r="F173" s="141" t="str">
        <f>IFERROR(VLOOKUP($C173,'SINAPI FEVEREIRO DES. 2019'!$1:$1048576,3,0),IFERROR(VLOOKUP($C173,'COMP. PROPRIA'!$B$10:$I$11965,5,0),""))</f>
        <v>UN</v>
      </c>
      <c r="G173" s="140">
        <f>QUANT!K347</f>
        <v>10</v>
      </c>
      <c r="H173" s="142">
        <f>IFERROR(VLOOKUP($C173,'SINAPI FEVEREIRO DES. 2019'!$1:$1048576,4,0),IFERROR(VLOOKUP($C173,'COMP. PROPRIA'!$B$10:$I$11965,8,0),""))</f>
        <v>36.96</v>
      </c>
      <c r="I173" s="142">
        <f>TRUNC(H173*'4-BDI'!$E$29,2)</f>
        <v>47.39</v>
      </c>
      <c r="J173" s="48">
        <f t="shared" si="90"/>
        <v>369.6</v>
      </c>
      <c r="K173" s="173">
        <f t="shared" si="91"/>
        <v>473.9</v>
      </c>
      <c r="M173" s="153"/>
    </row>
    <row r="174" spans="2:13" ht="30">
      <c r="B174" s="13" t="s">
        <v>12375</v>
      </c>
      <c r="C174" s="138">
        <f>QUANT!C348</f>
        <v>92006</v>
      </c>
      <c r="D174" s="138" t="str">
        <f>QUANT!D348</f>
        <v>SINAPI</v>
      </c>
      <c r="E174" s="139" t="str">
        <f>IFERROR(VLOOKUP($C174,'SINAPI FEVEREIRO DES. 2019'!$1:$1048576,2,0),IFERROR(VLOOKUP($C174,'COMP. PROPRIA'!$B$10:$I$11965,4,0),""))</f>
        <v>TOMADA BAIXA DE EMBUTIR (2 MÓDULOS), 2P+T 10 A, SEM SUPORTE E SEM PLACA - FORNECIMENTO E INSTALAÇÃO. AF_12/2015</v>
      </c>
      <c r="F174" s="141" t="str">
        <f>IFERROR(VLOOKUP($C174,'SINAPI FEVEREIRO DES. 2019'!$1:$1048576,3,0),IFERROR(VLOOKUP($C174,'COMP. PROPRIA'!$B$10:$I$11965,5,0),""))</f>
        <v>UN</v>
      </c>
      <c r="G174" s="140">
        <f>QUANT!K348</f>
        <v>45</v>
      </c>
      <c r="H174" s="142">
        <f>IFERROR(VLOOKUP($C174,'SINAPI FEVEREIRO DES. 2019'!$1:$1048576,4,0),IFERROR(VLOOKUP($C174,'COMP. PROPRIA'!$B$10:$I$11965,8,0),""))</f>
        <v>23.96</v>
      </c>
      <c r="I174" s="142">
        <f>TRUNC(H174*'4-BDI'!$E$29,2)</f>
        <v>30.72</v>
      </c>
      <c r="J174" s="48">
        <f t="shared" si="90"/>
        <v>1078.2</v>
      </c>
      <c r="K174" s="173">
        <f t="shared" si="91"/>
        <v>1382.4</v>
      </c>
      <c r="M174" s="153"/>
    </row>
    <row r="175" spans="2:13" ht="30">
      <c r="B175" s="13" t="s">
        <v>12376</v>
      </c>
      <c r="C175" s="138">
        <f>QUANT!C349</f>
        <v>91993</v>
      </c>
      <c r="D175" s="138" t="str">
        <f>QUANT!D349</f>
        <v>SINAPI</v>
      </c>
      <c r="E175" s="139" t="str">
        <f>IFERROR(VLOOKUP($C175,'SINAPI FEVEREIRO DES. 2019'!$1:$1048576,2,0),IFERROR(VLOOKUP($C175,'COMP. PROPRIA'!$B$10:$I$11965,4,0),""))</f>
        <v>TOMADA ALTA DE EMBUTIR (1 MÓDULO), 2P+T 20 A, INCLUINDO SUPORTE E PLACA - FORNECIMENTO E INSTALAÇÃO. AF_12/2015</v>
      </c>
      <c r="F175" s="141" t="str">
        <f>IFERROR(VLOOKUP($C175,'SINAPI FEVEREIRO DES. 2019'!$1:$1048576,3,0),IFERROR(VLOOKUP($C175,'COMP. PROPRIA'!$B$10:$I$11965,5,0),""))</f>
        <v>UN</v>
      </c>
      <c r="G175" s="140">
        <f>QUANT!K349</f>
        <v>3</v>
      </c>
      <c r="H175" s="142">
        <f>IFERROR(VLOOKUP($C175,'SINAPI FEVEREIRO DES. 2019'!$1:$1048576,4,0),IFERROR(VLOOKUP($C175,'COMP. PROPRIA'!$B$10:$I$11965,8,0),""))</f>
        <v>28.45</v>
      </c>
      <c r="I175" s="142">
        <f>TRUNC(H175*'4-BDI'!$E$29,2)</f>
        <v>36.479999999999997</v>
      </c>
      <c r="J175" s="48">
        <f t="shared" si="90"/>
        <v>85.35</v>
      </c>
      <c r="K175" s="173">
        <f t="shared" si="91"/>
        <v>109.44</v>
      </c>
      <c r="M175" s="153"/>
    </row>
    <row r="176" spans="2:13" ht="30">
      <c r="B176" s="13" t="s">
        <v>12377</v>
      </c>
      <c r="C176" s="138">
        <f>QUANT!C350</f>
        <v>91940</v>
      </c>
      <c r="D176" s="138" t="str">
        <f>QUANT!D350</f>
        <v>SINAPI</v>
      </c>
      <c r="E176" s="139" t="str">
        <f>IFERROR(VLOOKUP($C176,'SINAPI FEVEREIRO DES. 2019'!$1:$1048576,2,0),IFERROR(VLOOKUP($C176,'COMP. PROPRIA'!$B$10:$I$11965,4,0),""))</f>
        <v>CAIXA RETANGULAR 4" X 2" MÉDIA (1,30 M DO PISO), PVC, INSTALADA EM PAREDE - FORNECIMENTO E INSTALAÇÃO. AF_12/2015</v>
      </c>
      <c r="F176" s="141" t="str">
        <f>IFERROR(VLOOKUP($C176,'SINAPI FEVEREIRO DES. 2019'!$1:$1048576,3,0),IFERROR(VLOOKUP($C176,'COMP. PROPRIA'!$B$10:$I$11965,5,0),""))</f>
        <v>UN</v>
      </c>
      <c r="G176" s="140">
        <f>QUANT!K350</f>
        <v>109</v>
      </c>
      <c r="H176" s="142">
        <f>IFERROR(VLOOKUP($C176,'SINAPI FEVEREIRO DES. 2019'!$1:$1048576,4,0),IFERROR(VLOOKUP($C176,'COMP. PROPRIA'!$B$10:$I$11965,8,0),""))</f>
        <v>10.3</v>
      </c>
      <c r="I176" s="142">
        <f>TRUNC(H176*'4-BDI'!$E$29,2)</f>
        <v>13.2</v>
      </c>
      <c r="J176" s="48">
        <f t="shared" si="90"/>
        <v>1122.7</v>
      </c>
      <c r="K176" s="173">
        <f t="shared" si="91"/>
        <v>1438.8</v>
      </c>
      <c r="M176" s="153"/>
    </row>
    <row r="177" spans="2:13" ht="30">
      <c r="B177" s="13" t="s">
        <v>12378</v>
      </c>
      <c r="C177" s="138">
        <f>QUANT!C351</f>
        <v>91937</v>
      </c>
      <c r="D177" s="138" t="str">
        <f>QUANT!D351</f>
        <v>SINAPI</v>
      </c>
      <c r="E177" s="139" t="str">
        <f>IFERROR(VLOOKUP($C177,'SINAPI FEVEREIRO DES. 2019'!$1:$1048576,2,0),IFERROR(VLOOKUP($C177,'COMP. PROPRIA'!$B$10:$I$11965,4,0),""))</f>
        <v>CAIXA OCTOGONAL 3" X 3", PVC, INSTALADA EM LAJE - FORNECIMENTO E INSTALAÇÃO. AF_12/2015</v>
      </c>
      <c r="F177" s="141" t="str">
        <f>IFERROR(VLOOKUP($C177,'SINAPI FEVEREIRO DES. 2019'!$1:$1048576,3,0),IFERROR(VLOOKUP($C177,'COMP. PROPRIA'!$B$10:$I$11965,5,0),""))</f>
        <v>UN</v>
      </c>
      <c r="G177" s="140">
        <f>QUANT!K351</f>
        <v>130</v>
      </c>
      <c r="H177" s="142">
        <f>IFERROR(VLOOKUP($C177,'SINAPI FEVEREIRO DES. 2019'!$1:$1048576,4,0),IFERROR(VLOOKUP($C177,'COMP. PROPRIA'!$B$10:$I$11965,8,0),""))</f>
        <v>7.67</v>
      </c>
      <c r="I177" s="142">
        <f>TRUNC(H177*'4-BDI'!$E$29,2)</f>
        <v>9.83</v>
      </c>
      <c r="J177" s="48">
        <f t="shared" si="90"/>
        <v>997.1</v>
      </c>
      <c r="K177" s="173">
        <f t="shared" si="91"/>
        <v>1277.9000000000001</v>
      </c>
      <c r="M177" s="153"/>
    </row>
    <row r="178" spans="2:13" ht="30">
      <c r="B178" s="13" t="s">
        <v>12379</v>
      </c>
      <c r="C178" s="138" t="str">
        <f>QUANT!C352</f>
        <v>CP-ELE-11</v>
      </c>
      <c r="D178" s="138" t="str">
        <f>QUANT!D352</f>
        <v>PROPRIA</v>
      </c>
      <c r="E178" s="139" t="str">
        <f>IFERROR(VLOOKUP($C178,'SINAPI FEVEREIRO DES. 2019'!$1:$1048576,2,0),IFERROR(VLOOKUP($C178,'COMP. PROPRIA'!$B$10:$I$11965,4,0),""))</f>
        <v>CAIXA DE PASSAGEM DE PAREDE, DE EMBUTIR, EM PVC, DIMENSOES *200 X 200 X 90* MM - FORNECIMENTO E INSTALAÇÃO</v>
      </c>
      <c r="F178" s="141" t="str">
        <f>IFERROR(VLOOKUP($C178,'SINAPI FEVEREIRO DES. 2019'!$1:$1048576,3,0),IFERROR(VLOOKUP($C178,'COMP. PROPRIA'!$B$10:$I$11965,5,0),""))</f>
        <v>UNI</v>
      </c>
      <c r="G178" s="140">
        <f>QUANT!K352</f>
        <v>11</v>
      </c>
      <c r="H178" s="142">
        <f>IFERROR(VLOOKUP($C178,'SINAPI FEVEREIRO DES. 2019'!$1:$1048576,4,0),IFERROR(VLOOKUP($C178,'COMP. PROPRIA'!$B$10:$I$11965,8,0),""))</f>
        <v>36.664999999999999</v>
      </c>
      <c r="I178" s="142">
        <f>TRUNC(H178*'4-BDI'!$E$29,2)</f>
        <v>47.01</v>
      </c>
      <c r="J178" s="48">
        <f t="shared" si="90"/>
        <v>403.31</v>
      </c>
      <c r="K178" s="173">
        <f t="shared" si="91"/>
        <v>517.11</v>
      </c>
      <c r="M178" s="153"/>
    </row>
    <row r="179" spans="2:13" ht="30">
      <c r="B179" s="13" t="s">
        <v>12380</v>
      </c>
      <c r="C179" s="138" t="str">
        <f>QUANT!C353</f>
        <v>74166/1</v>
      </c>
      <c r="D179" s="138" t="str">
        <f>QUANT!D353</f>
        <v>SINAPI</v>
      </c>
      <c r="E179" s="139" t="str">
        <f>IFERROR(VLOOKUP($C179,'SINAPI FEVEREIRO DES. 2019'!$1:$1048576,2,0),IFERROR(VLOOKUP($C179,'COMP. PROPRIA'!$B$10:$I$11965,4,0),""))</f>
        <v>CAIXA DE INSPEÇÃO EM CONCRETO PRÉ-MOLDADO DN 60CM COM TAMPA H= 60CM - FORNECIMENTO E INSTALACAO</v>
      </c>
      <c r="F179" s="141" t="str">
        <f>IFERROR(VLOOKUP($C179,'SINAPI FEVEREIRO DES. 2019'!$1:$1048576,3,0),IFERROR(VLOOKUP($C179,'COMP. PROPRIA'!$B$10:$I$11965,5,0),""))</f>
        <v>UN</v>
      </c>
      <c r="G179" s="140">
        <f>QUANT!K353</f>
        <v>2</v>
      </c>
      <c r="H179" s="142">
        <f>IFERROR(VLOOKUP($C179,'SINAPI FEVEREIRO DES. 2019'!$1:$1048576,4,0),IFERROR(VLOOKUP($C179,'COMP. PROPRIA'!$B$10:$I$11965,8,0),""))</f>
        <v>213.6</v>
      </c>
      <c r="I179" s="142">
        <f>TRUNC(H179*'4-BDI'!$E$29,2)</f>
        <v>273.92</v>
      </c>
      <c r="J179" s="48">
        <f t="shared" si="90"/>
        <v>427.2</v>
      </c>
      <c r="K179" s="173">
        <f t="shared" si="91"/>
        <v>547.84</v>
      </c>
      <c r="M179" s="153"/>
    </row>
    <row r="180" spans="2:13" ht="15">
      <c r="B180" s="13" t="s">
        <v>12381</v>
      </c>
      <c r="C180" s="138">
        <f>QUANT!C354</f>
        <v>83446</v>
      </c>
      <c r="D180" s="138" t="str">
        <f>QUANT!D354</f>
        <v>SINAPI</v>
      </c>
      <c r="E180" s="139" t="str">
        <f>IFERROR(VLOOKUP($C180,'SINAPI FEVEREIRO DES. 2019'!$1:$1048576,2,0),IFERROR(VLOOKUP($C180,'COMP. PROPRIA'!$B$10:$I$11965,4,0),""))</f>
        <v>CAIXA DE PASSAGEM 30X30X40 COM TAMPA E DRENO BRITA</v>
      </c>
      <c r="F180" s="141" t="str">
        <f>IFERROR(VLOOKUP($C180,'SINAPI FEVEREIRO DES. 2019'!$1:$1048576,3,0),IFERROR(VLOOKUP($C180,'COMP. PROPRIA'!$B$10:$I$11965,5,0),""))</f>
        <v>UN</v>
      </c>
      <c r="G180" s="140">
        <f>QUANT!K354</f>
        <v>2</v>
      </c>
      <c r="H180" s="142">
        <f>IFERROR(VLOOKUP($C180,'SINAPI FEVEREIRO DES. 2019'!$1:$1048576,4,0),IFERROR(VLOOKUP($C180,'COMP. PROPRIA'!$B$10:$I$11965,8,0),""))</f>
        <v>150.02000000000001</v>
      </c>
      <c r="I180" s="142">
        <f>TRUNC(H180*'4-BDI'!$E$29,2)</f>
        <v>192.38</v>
      </c>
      <c r="J180" s="48">
        <f t="shared" si="90"/>
        <v>300.04000000000002</v>
      </c>
      <c r="K180" s="173">
        <f t="shared" si="91"/>
        <v>384.76</v>
      </c>
      <c r="M180" s="153"/>
    </row>
    <row r="181" spans="2:13" ht="30">
      <c r="B181" s="13" t="s">
        <v>12382</v>
      </c>
      <c r="C181" s="138" t="str">
        <f>QUANT!C355</f>
        <v>73769/4</v>
      </c>
      <c r="D181" s="138" t="str">
        <f>QUANT!D355</f>
        <v>SINAPI</v>
      </c>
      <c r="E181" s="139" t="str">
        <f>IFERROR(VLOOKUP($C181,'SINAPI FEVEREIRO DES. 2019'!$1:$1048576,2,0),IFERROR(VLOOKUP($C181,'COMP. PROPRIA'!$B$10:$I$11965,4,0),""))</f>
        <v>POSTE DE ACO CONICO CONTINUO RETO, ENGASTADO, H=9M - FORNECIMENTO E INSTALACAO</v>
      </c>
      <c r="F181" s="141" t="str">
        <f>IFERROR(VLOOKUP($C181,'SINAPI FEVEREIRO DES. 2019'!$1:$1048576,3,0),IFERROR(VLOOKUP($C181,'COMP. PROPRIA'!$B$10:$I$11965,5,0),""))</f>
        <v>UN</v>
      </c>
      <c r="G181" s="140">
        <f>QUANT!K355</f>
        <v>1</v>
      </c>
      <c r="H181" s="142">
        <f>IFERROR(VLOOKUP($C181,'SINAPI FEVEREIRO DES. 2019'!$1:$1048576,4,0),IFERROR(VLOOKUP($C181,'COMP. PROPRIA'!$B$10:$I$11965,8,0),""))</f>
        <v>1185.98</v>
      </c>
      <c r="I181" s="142">
        <f>TRUNC(H181*'4-BDI'!$E$29,2)</f>
        <v>1520.9</v>
      </c>
      <c r="J181" s="48">
        <f t="shared" si="90"/>
        <v>1185.98</v>
      </c>
      <c r="K181" s="173">
        <f t="shared" si="91"/>
        <v>1520.9</v>
      </c>
      <c r="M181" s="153"/>
    </row>
    <row r="182" spans="2:13" ht="30">
      <c r="B182" s="13" t="s">
        <v>12383</v>
      </c>
      <c r="C182" s="138" t="str">
        <f>QUANT!C356</f>
        <v>CP-ELE-10</v>
      </c>
      <c r="D182" s="138" t="str">
        <f>QUANT!D356</f>
        <v>PROPRIA</v>
      </c>
      <c r="E182" s="139" t="str">
        <f>IFERROR(VLOOKUP($C182,'SINAPI FEVEREIRO DES. 2019'!$1:$1048576,2,0),IFERROR(VLOOKUP($C182,'COMP. PROPRIA'!$B$10:$I$11965,4,0),""))</f>
        <v>ISOLADOR DE PORCELANA, TIPO PINO MONOCORPO, PARA TENSAO DE *35* KV - FORNECIMENTO E INSTALAÇÃO</v>
      </c>
      <c r="F182" s="141" t="str">
        <f>IFERROR(VLOOKUP($C182,'SINAPI FEVEREIRO DES. 2019'!$1:$1048576,3,0),IFERROR(VLOOKUP($C182,'COMP. PROPRIA'!$B$10:$I$11965,5,0),""))</f>
        <v>UNI</v>
      </c>
      <c r="G182" s="140">
        <f>QUANT!K356</f>
        <v>3</v>
      </c>
      <c r="H182" s="142">
        <f>IFERROR(VLOOKUP($C182,'SINAPI FEVEREIRO DES. 2019'!$1:$1048576,4,0),IFERROR(VLOOKUP($C182,'COMP. PROPRIA'!$B$10:$I$11965,8,0),""))</f>
        <v>91.414999999999992</v>
      </c>
      <c r="I182" s="142">
        <f>TRUNC(H182*'4-BDI'!$E$29,2)</f>
        <v>117.23</v>
      </c>
      <c r="J182" s="48">
        <f t="shared" si="90"/>
        <v>274.24</v>
      </c>
      <c r="K182" s="173">
        <f t="shared" si="91"/>
        <v>351.69</v>
      </c>
      <c r="M182" s="153"/>
    </row>
    <row r="183" spans="2:13" ht="38.25" customHeight="1">
      <c r="B183" s="13" t="s">
        <v>12384</v>
      </c>
      <c r="C183" s="138" t="str">
        <f>QUANT!C357</f>
        <v>CP-ELE-08</v>
      </c>
      <c r="D183" s="138" t="str">
        <f>QUANT!D357</f>
        <v>PROPRIA</v>
      </c>
      <c r="E183" s="139" t="str">
        <f>IFERROR(VLOOKUP($C183,'SINAPI FEVEREIRO DES. 2019'!$1:$1048576,2,0),IFERROR(VLOOKUP($C183,'COMP. PROPRIA'!$B$10:$I$11965,4,0),""))</f>
        <v>ATERRAMENTO PARA INSTALAÇÕES ELÉTRICAS - FORNECIMENTO E INSTALAÇÃO</v>
      </c>
      <c r="F183" s="141" t="str">
        <f>IFERROR(VLOOKUP($C183,'SINAPI FEVEREIRO DES. 2019'!$1:$1048576,3,0),IFERROR(VLOOKUP($C183,'COMP. PROPRIA'!$B$10:$I$11965,5,0),""))</f>
        <v xml:space="preserve">UN    </v>
      </c>
      <c r="G183" s="140">
        <f>QUANT!K357</f>
        <v>1</v>
      </c>
      <c r="H183" s="142">
        <f>IFERROR(VLOOKUP($C183,'SINAPI FEVEREIRO DES. 2019'!$1:$1048576,4,0),IFERROR(VLOOKUP($C183,'COMP. PROPRIA'!$B$10:$I$11965,8,0),""))</f>
        <v>729.49</v>
      </c>
      <c r="I183" s="142">
        <f>TRUNC(H183*'4-BDI'!$E$29,2)</f>
        <v>935.49</v>
      </c>
      <c r="J183" s="48">
        <f t="shared" si="90"/>
        <v>729.49</v>
      </c>
      <c r="K183" s="173">
        <f t="shared" si="91"/>
        <v>935.49</v>
      </c>
      <c r="M183" s="153"/>
    </row>
    <row r="184" spans="2:13" ht="45">
      <c r="B184" s="13" t="s">
        <v>12385</v>
      </c>
      <c r="C184" s="138" t="str">
        <f>QUANT!C358</f>
        <v>74131/4</v>
      </c>
      <c r="D184" s="138" t="str">
        <f>QUANT!D358</f>
        <v>SINAPI</v>
      </c>
      <c r="E184" s="139" t="str">
        <f>IFERROR(VLOOKUP($C184,'SINAPI FEVEREIRO DES. 2019'!$1:$1048576,2,0),IFERROR(VLOOKUP($C184,'COMP. PROPRIA'!$B$10:$I$11965,4,0),""))</f>
        <v>QUADRO DE DISTRIBUICAO DE ENERGIA DE EMBUTIR, EM CHAPA METALICA, PARA 18 DISJUNTORES TERMOMAGNETICOS MONOPOLARES, COM BARRAMENTO TRIFASICO E NEUTRO, FORNECIMENTO E INSTALACAO</v>
      </c>
      <c r="F184" s="141" t="str">
        <f>IFERROR(VLOOKUP($C184,'SINAPI FEVEREIRO DES. 2019'!$1:$1048576,3,0),IFERROR(VLOOKUP($C184,'COMP. PROPRIA'!$B$10:$I$11965,5,0),""))</f>
        <v>UN</v>
      </c>
      <c r="G184" s="140">
        <f>QUANT!K358</f>
        <v>3</v>
      </c>
      <c r="H184" s="142">
        <f>IFERROR(VLOOKUP($C184,'SINAPI FEVEREIRO DES. 2019'!$1:$1048576,4,0),IFERROR(VLOOKUP($C184,'COMP. PROPRIA'!$B$10:$I$11965,8,0),""))</f>
        <v>354.04</v>
      </c>
      <c r="I184" s="142">
        <f>TRUNC(H184*'4-BDI'!$E$29,2)</f>
        <v>454.02</v>
      </c>
      <c r="J184" s="48">
        <f t="shared" si="90"/>
        <v>1062.1199999999999</v>
      </c>
      <c r="K184" s="173">
        <f t="shared" si="91"/>
        <v>1362.06</v>
      </c>
      <c r="M184" s="153"/>
    </row>
    <row r="185" spans="2:13" ht="45">
      <c r="B185" s="13" t="s">
        <v>12386</v>
      </c>
      <c r="C185" s="138" t="str">
        <f>QUANT!C359</f>
        <v>74131/5</v>
      </c>
      <c r="D185" s="138" t="str">
        <f>QUANT!D359</f>
        <v>SINAPI</v>
      </c>
      <c r="E185" s="139" t="str">
        <f>IFERROR(VLOOKUP($C185,'SINAPI FEVEREIRO DES. 2019'!$1:$1048576,2,0),IFERROR(VLOOKUP($C185,'COMP. PROPRIA'!$B$10:$I$11965,4,0),""))</f>
        <v>QUADRO DE DISTRIBUICAO DE ENERGIA DE EMBUTIR, EM CHAPA METALICA, PARA 24 DISJUNTORES TERMOMAGNETICOS MONOPOLARES, COM BARRAMENTO TRIFASICO E NEUTRO, FORNECIMENTO E INSTALACAO</v>
      </c>
      <c r="F185" s="141" t="str">
        <f>IFERROR(VLOOKUP($C185,'SINAPI FEVEREIRO DES. 2019'!$1:$1048576,3,0),IFERROR(VLOOKUP($C185,'COMP. PROPRIA'!$B$10:$I$11965,5,0),""))</f>
        <v>UN</v>
      </c>
      <c r="G185" s="140">
        <f>QUANT!K359</f>
        <v>1</v>
      </c>
      <c r="H185" s="142">
        <f>IFERROR(VLOOKUP($C185,'SINAPI FEVEREIRO DES. 2019'!$1:$1048576,4,0),IFERROR(VLOOKUP($C185,'COMP. PROPRIA'!$B$10:$I$11965,8,0),""))</f>
        <v>410.99</v>
      </c>
      <c r="I185" s="142">
        <f>TRUNC(H185*'4-BDI'!$E$29,2)</f>
        <v>527.04999999999995</v>
      </c>
      <c r="J185" s="48">
        <f t="shared" si="90"/>
        <v>410.99</v>
      </c>
      <c r="K185" s="173">
        <f t="shared" si="91"/>
        <v>527.04999999999995</v>
      </c>
      <c r="M185" s="153"/>
    </row>
    <row r="186" spans="2:13" ht="15">
      <c r="B186" s="516" t="s">
        <v>6463</v>
      </c>
      <c r="C186" s="517"/>
      <c r="D186" s="517"/>
      <c r="E186" s="517"/>
      <c r="F186" s="517"/>
      <c r="G186" s="517"/>
      <c r="H186" s="517"/>
      <c r="I186" s="222"/>
      <c r="J186" s="172">
        <f>SUM(J144:J185)</f>
        <v>49726.709999999977</v>
      </c>
      <c r="K186" s="172">
        <f>SUM(K144:K185)</f>
        <v>63731.950000000012</v>
      </c>
      <c r="M186" s="153"/>
    </row>
    <row r="187" spans="2:13" ht="15">
      <c r="B187" s="264" t="s">
        <v>6461</v>
      </c>
      <c r="C187" s="265"/>
      <c r="D187" s="266"/>
      <c r="E187" s="267" t="str">
        <f>QUANT!E361</f>
        <v>COMBATE A INCÊNDIO</v>
      </c>
      <c r="F187" s="268"/>
      <c r="G187" s="269"/>
      <c r="H187" s="270"/>
      <c r="I187" s="270"/>
      <c r="J187" s="271"/>
      <c r="K187" s="272"/>
      <c r="M187" s="153"/>
    </row>
    <row r="188" spans="2:13" ht="30">
      <c r="B188" s="13" t="s">
        <v>1195</v>
      </c>
      <c r="C188" s="138" t="str">
        <f>QUANT!C364</f>
        <v>73775/2</v>
      </c>
      <c r="D188" s="216" t="s">
        <v>1288</v>
      </c>
      <c r="E188" s="139" t="str">
        <f>IFERROR(VLOOKUP($C188,'SINAPI FEVEREIRO DES. 2019'!$1:$1048576,2,0),IFERROR(VLOOKUP($C188,'COMP. PROPRIA'!$B$10:$I$11965,4,0),""))</f>
        <v>EXTINTOR INCENDIO AGUA-PRESSURIZADA 10L INCL SUPORTE PAREDE CARGA     COMPLETA FORNECIMENTO E COLOCACAO</v>
      </c>
      <c r="F188" s="141" t="str">
        <f>IFERROR(VLOOKUP($C188,'SINAPI FEVEREIRO DES. 2019'!$1:$1048576,3,0),IFERROR(VLOOKUP($C188,'COMP. PROPRIA'!$B$10:$I$11965,5,0),""))</f>
        <v>UN</v>
      </c>
      <c r="G188" s="140">
        <f>QUANT!K364</f>
        <v>1</v>
      </c>
      <c r="H188" s="142">
        <f>IFERROR(VLOOKUP($C188,'SINAPI FEVEREIRO DES. 2019'!$1:$1048576,4,0),IFERROR(VLOOKUP($C188,'COMP. PROPRIA'!$B$10:$I$11965,8,0),""))</f>
        <v>156.59</v>
      </c>
      <c r="I188" s="142">
        <f>TRUNC(H188*'4-BDI'!$E$29,2)</f>
        <v>200.81</v>
      </c>
      <c r="J188" s="48">
        <f t="shared" ref="J188" si="92">TRUNC(G188*H188,2)</f>
        <v>156.59</v>
      </c>
      <c r="K188" s="173">
        <f t="shared" ref="K188" si="93">TRUNC(G188*I188,2)</f>
        <v>200.81</v>
      </c>
      <c r="M188" s="153"/>
    </row>
    <row r="189" spans="2:13" ht="15">
      <c r="B189" s="13" t="s">
        <v>6466</v>
      </c>
      <c r="C189" s="138">
        <f>QUANT!C365</f>
        <v>72553</v>
      </c>
      <c r="D189" s="216" t="s">
        <v>1288</v>
      </c>
      <c r="E189" s="139" t="str">
        <f>IFERROR(VLOOKUP($C189,'SINAPI FEVEREIRO DES. 2019'!$1:$1048576,2,0),IFERROR(VLOOKUP($C189,'COMP. PROPRIA'!$B$10:$I$11965,4,0),""))</f>
        <v>EXTINTOR DE PQS 4KG - FORNECIMENTO E INSTALACAO</v>
      </c>
      <c r="F189" s="141" t="str">
        <f>IFERROR(VLOOKUP($C189,'SINAPI FEVEREIRO DES. 2019'!$1:$1048576,3,0),IFERROR(VLOOKUP($C189,'COMP. PROPRIA'!$B$10:$I$11965,5,0),""))</f>
        <v>UN</v>
      </c>
      <c r="G189" s="140">
        <f>QUANT!K365</f>
        <v>6</v>
      </c>
      <c r="H189" s="142">
        <f>IFERROR(VLOOKUP($C189,'SINAPI FEVEREIRO DES. 2019'!$1:$1048576,4,0),IFERROR(VLOOKUP($C189,'COMP. PROPRIA'!$B$10:$I$11965,8,0),""))</f>
        <v>145.91999999999999</v>
      </c>
      <c r="I189" s="142">
        <f>TRUNC(H189*'4-BDI'!$E$29,2)</f>
        <v>187.12</v>
      </c>
      <c r="J189" s="48">
        <f t="shared" ref="J189:J196" si="94">TRUNC(G189*H189,2)</f>
        <v>875.52</v>
      </c>
      <c r="K189" s="173">
        <f t="shared" ref="K189:K196" si="95">TRUNC(G189*I189,2)</f>
        <v>1122.72</v>
      </c>
      <c r="M189" s="153"/>
    </row>
    <row r="190" spans="2:13" ht="15">
      <c r="B190" s="13" t="s">
        <v>12286</v>
      </c>
      <c r="C190" s="138">
        <f>QUANT!C366</f>
        <v>72554</v>
      </c>
      <c r="D190" s="216" t="s">
        <v>1288</v>
      </c>
      <c r="E190" s="139" t="str">
        <f>IFERROR(VLOOKUP($C190,'SINAPI FEVEREIRO DES. 2019'!$1:$1048576,2,0),IFERROR(VLOOKUP($C190,'COMP. PROPRIA'!$B$10:$I$11965,4,0),""))</f>
        <v>EXTINTOR DE CO2 6KG - FORNECIMENTO E INSTALACAO</v>
      </c>
      <c r="F190" s="141" t="str">
        <f>IFERROR(VLOOKUP($C190,'SINAPI FEVEREIRO DES. 2019'!$1:$1048576,3,0),IFERROR(VLOOKUP($C190,'COMP. PROPRIA'!$B$10:$I$11965,5,0),""))</f>
        <v>UN</v>
      </c>
      <c r="G190" s="140">
        <f>QUANT!K366</f>
        <v>1</v>
      </c>
      <c r="H190" s="142">
        <f>IFERROR(VLOOKUP($C190,'SINAPI FEVEREIRO DES. 2019'!$1:$1048576,4,0),IFERROR(VLOOKUP($C190,'COMP. PROPRIA'!$B$10:$I$11965,8,0),""))</f>
        <v>490.54</v>
      </c>
      <c r="I190" s="142">
        <f>TRUNC(H190*'4-BDI'!$E$29,2)</f>
        <v>629.05999999999995</v>
      </c>
      <c r="J190" s="48">
        <f t="shared" si="94"/>
        <v>490.54</v>
      </c>
      <c r="K190" s="173">
        <f t="shared" si="95"/>
        <v>629.05999999999995</v>
      </c>
      <c r="M190" s="153"/>
    </row>
    <row r="191" spans="2:13" ht="30">
      <c r="B191" s="13" t="s">
        <v>12287</v>
      </c>
      <c r="C191" s="138">
        <f>QUANT!C367</f>
        <v>72947</v>
      </c>
      <c r="D191" s="216" t="s">
        <v>1288</v>
      </c>
      <c r="E191" s="139" t="str">
        <f>IFERROR(VLOOKUP($C191,'SINAPI FEVEREIRO DES. 2019'!$1:$1048576,2,0),IFERROR(VLOOKUP($C191,'COMP. PROPRIA'!$B$10:$I$11965,4,0),""))</f>
        <v>SINALIZACAO HORIZONTAL COM TINTA RETRORREFLETIVA A BASE DE RESINA ACRILICA COM MICROESFERAS DE VIDRO</v>
      </c>
      <c r="F191" s="141" t="str">
        <f>IFERROR(VLOOKUP($C191,'SINAPI FEVEREIRO DES. 2019'!$1:$1048576,3,0),IFERROR(VLOOKUP($C191,'COMP. PROPRIA'!$B$10:$I$11965,5,0),""))</f>
        <v>M2</v>
      </c>
      <c r="G191" s="140">
        <f>QUANT!K367</f>
        <v>8</v>
      </c>
      <c r="H191" s="142">
        <f>IFERROR(VLOOKUP($C191,'SINAPI FEVEREIRO DES. 2019'!$1:$1048576,4,0),IFERROR(VLOOKUP($C191,'COMP. PROPRIA'!$B$10:$I$11965,8,0),""))</f>
        <v>26.2</v>
      </c>
      <c r="I191" s="142">
        <f>TRUNC(H191*'4-BDI'!$E$29,2)</f>
        <v>33.590000000000003</v>
      </c>
      <c r="J191" s="48">
        <f t="shared" si="94"/>
        <v>209.6</v>
      </c>
      <c r="K191" s="173">
        <f t="shared" si="95"/>
        <v>268.72000000000003</v>
      </c>
      <c r="M191" s="153"/>
    </row>
    <row r="192" spans="2:13" ht="60">
      <c r="B192" s="13" t="s">
        <v>12296</v>
      </c>
      <c r="C192" s="138" t="str">
        <f>QUANT!C368</f>
        <v>CP-PCI-01</v>
      </c>
      <c r="D192" s="216" t="s">
        <v>1288</v>
      </c>
      <c r="E192" s="139" t="str">
        <f>IFERROR(VLOOKUP($C192,'SINAPI FEVEREIRO DES. 2019'!$1:$1048576,2,0),IFERROR(VLOOKUP($C192,'COMP. PROPRIA'!$B$10:$I$11965,4,0),""))</f>
        <v>PLACA DE SINALIZACAO DE SEGURANCA CONTRA INCENDIO, FOTOLUMINESCENTE, QUADRADA, *20 X 20* CM, EM PVC *2* MM ANTI-CHAMAS (SIMBOLOS, CORES E PICTOGRAMAS CONFORME NBR 13434) - FORNECIMENTO E INSTALAÇÃO</v>
      </c>
      <c r="F192" s="141" t="str">
        <f>IFERROR(VLOOKUP($C192,'SINAPI FEVEREIRO DES. 2019'!$1:$1048576,3,0),IFERROR(VLOOKUP($C192,'COMP. PROPRIA'!$B$10:$I$11965,5,0),""))</f>
        <v xml:space="preserve">UN    </v>
      </c>
      <c r="G192" s="140">
        <f>QUANT!K368</f>
        <v>8</v>
      </c>
      <c r="H192" s="142">
        <f>IFERROR(VLOOKUP($C192,'SINAPI FEVEREIRO DES. 2019'!$1:$1048576,4,0),IFERROR(VLOOKUP($C192,'COMP. PROPRIA'!$B$10:$I$11965,8,0),""))</f>
        <v>19.580000000000002</v>
      </c>
      <c r="I192" s="142">
        <f>TRUNC(H192*'4-BDI'!$E$29,2)</f>
        <v>25.1</v>
      </c>
      <c r="J192" s="48">
        <f t="shared" si="94"/>
        <v>156.63999999999999</v>
      </c>
      <c r="K192" s="173">
        <f t="shared" si="95"/>
        <v>200.8</v>
      </c>
      <c r="M192" s="153"/>
    </row>
    <row r="193" spans="2:13" ht="60">
      <c r="B193" s="13" t="s">
        <v>12417</v>
      </c>
      <c r="C193" s="138" t="str">
        <f>QUANT!C369</f>
        <v>CP-PCI-02</v>
      </c>
      <c r="D193" s="216" t="s">
        <v>1288</v>
      </c>
      <c r="E193" s="139" t="str">
        <f>IFERROR(VLOOKUP($C193,'SINAPI FEVEREIRO DES. 2019'!$1:$1048576,2,0),IFERROR(VLOOKUP($C193,'COMP. PROPRIA'!$B$10:$I$11965,4,0),""))</f>
        <v>PLACA DE SINALIZACAO DE SEGURANCA CONTRA INCENDIO, FOTOLUMINESCENTE, QUADRADA, *14 X 14* CM, EM PVC *2* MM ANTI-CHAMAS (SIMBOLOS, CORES E PICTOGRAMAS CONFORME NBR 13434) - FORNECIMENTO E INSTALAÇÃO</v>
      </c>
      <c r="F193" s="141" t="str">
        <f>IFERROR(VLOOKUP($C193,'SINAPI FEVEREIRO DES. 2019'!$1:$1048576,3,0),IFERROR(VLOOKUP($C193,'COMP. PROPRIA'!$B$10:$I$11965,5,0),""))</f>
        <v xml:space="preserve">UN    </v>
      </c>
      <c r="G193" s="140">
        <f>QUANT!K369</f>
        <v>5</v>
      </c>
      <c r="H193" s="142">
        <f>IFERROR(VLOOKUP($C193,'SINAPI FEVEREIRO DES. 2019'!$1:$1048576,4,0),IFERROR(VLOOKUP($C193,'COMP. PROPRIA'!$B$10:$I$11965,8,0),""))</f>
        <v>11.190000000000001</v>
      </c>
      <c r="I193" s="142">
        <f>TRUNC(H193*'4-BDI'!$E$29,2)</f>
        <v>14.35</v>
      </c>
      <c r="J193" s="48">
        <f t="shared" si="94"/>
        <v>55.95</v>
      </c>
      <c r="K193" s="173">
        <f t="shared" si="95"/>
        <v>71.75</v>
      </c>
      <c r="M193" s="153"/>
    </row>
    <row r="194" spans="2:13" ht="60">
      <c r="B194" s="13" t="s">
        <v>12437</v>
      </c>
      <c r="C194" s="138" t="str">
        <f>QUANT!C370</f>
        <v>CP-PCI-03</v>
      </c>
      <c r="D194" s="216" t="s">
        <v>1288</v>
      </c>
      <c r="E194" s="139" t="str">
        <f>IFERROR(VLOOKUP($C194,'SINAPI FEVEREIRO DES. 2019'!$1:$1048576,2,0),IFERROR(VLOOKUP($C194,'COMP. PROPRIA'!$B$10:$I$11965,4,0),""))</f>
        <v>PLACA DE SINALIZACAO DE SEGURANCA CONTRA INCENDIO, FOTOLUMINESCENTE, RETANGULAR, *12 X 40* CM, EM PVC *2* MM ANTI-CHAMAS (SIMBOLOS, CORES E PICTOGRAMAS CONFORME NBR 13434) - FORNECIMENTO E INSTALAÇÃO</v>
      </c>
      <c r="F194" s="141" t="str">
        <f>IFERROR(VLOOKUP($C194,'SINAPI FEVEREIRO DES. 2019'!$1:$1048576,3,0),IFERROR(VLOOKUP($C194,'COMP. PROPRIA'!$B$10:$I$11965,5,0),""))</f>
        <v xml:space="preserve">UN    </v>
      </c>
      <c r="G194" s="140">
        <f>QUANT!K370</f>
        <v>3</v>
      </c>
      <c r="H194" s="142">
        <f>IFERROR(VLOOKUP($C194,'SINAPI FEVEREIRO DES. 2019'!$1:$1048576,4,0),IFERROR(VLOOKUP($C194,'COMP. PROPRIA'!$B$10:$I$11965,8,0),""))</f>
        <v>23.51</v>
      </c>
      <c r="I194" s="142">
        <f>TRUNC(H194*'4-BDI'!$E$29,2)</f>
        <v>30.14</v>
      </c>
      <c r="J194" s="48">
        <f t="shared" si="94"/>
        <v>70.53</v>
      </c>
      <c r="K194" s="173">
        <f t="shared" si="95"/>
        <v>90.42</v>
      </c>
      <c r="M194" s="153"/>
    </row>
    <row r="195" spans="2:13" ht="60">
      <c r="B195" s="13" t="s">
        <v>12438</v>
      </c>
      <c r="C195" s="138" t="str">
        <f>QUANT!C371</f>
        <v>CP-PCI-04</v>
      </c>
      <c r="D195" s="216" t="s">
        <v>1288</v>
      </c>
      <c r="E195" s="139" t="str">
        <f>IFERROR(VLOOKUP($C195,'SINAPI FEVEREIRO DES. 2019'!$1:$1048576,2,0),IFERROR(VLOOKUP($C195,'COMP. PROPRIA'!$B$10:$I$11965,4,0),""))</f>
        <v>PLACA DE SINALIZACAO DE SEGURANCA CONTRA INCENDIO, FOTOLUMINESCENTE, RETANGULAR, *13 X 26* CM, EM PVC *2* MM ANTI-CHAMAS (SIMBOLOS, CORES E PICTOGRAMAS CONFORME NBR 13434) - FORNECIMENTO E INSTALAÇÃO</v>
      </c>
      <c r="F195" s="141" t="str">
        <f>IFERROR(VLOOKUP($C195,'SINAPI FEVEREIRO DES. 2019'!$1:$1048576,3,0),IFERROR(VLOOKUP($C195,'COMP. PROPRIA'!$B$10:$I$11965,5,0),""))</f>
        <v xml:space="preserve">UN    </v>
      </c>
      <c r="G195" s="140">
        <f>QUANT!K371</f>
        <v>9</v>
      </c>
      <c r="H195" s="142">
        <f>IFERROR(VLOOKUP($C195,'SINAPI FEVEREIRO DES. 2019'!$1:$1048576,4,0),IFERROR(VLOOKUP($C195,'COMP. PROPRIA'!$B$10:$I$11965,8,0),""))</f>
        <v>17.23</v>
      </c>
      <c r="I195" s="142">
        <f>TRUNC(H195*'4-BDI'!$E$29,2)</f>
        <v>22.09</v>
      </c>
      <c r="J195" s="48">
        <f t="shared" si="94"/>
        <v>155.07</v>
      </c>
      <c r="K195" s="173">
        <f t="shared" si="95"/>
        <v>198.81</v>
      </c>
      <c r="M195" s="153"/>
    </row>
    <row r="196" spans="2:13" ht="30">
      <c r="B196" s="13" t="s">
        <v>12439</v>
      </c>
      <c r="C196" s="138" t="str">
        <f>QUANT!C372</f>
        <v>CP-PCI-05</v>
      </c>
      <c r="D196" s="216" t="s">
        <v>1288</v>
      </c>
      <c r="E196" s="139" t="str">
        <f>IFERROR(VLOOKUP($C196,'SINAPI FEVEREIRO DES. 2019'!$1:$1048576,2,0),IFERROR(VLOOKUP($C196,'COMP. PROPRIA'!$B$10:$I$11965,4,0),""))</f>
        <v>LUMINARIA DE EMERGENCIA 30 LEDS, POTENCIA 2 W, BATERIA DE LITIO, AUTONOMIA DE 6 HORAS - FORNECIMENTO E INSTALAÇÃO</v>
      </c>
      <c r="F196" s="141" t="str">
        <f>IFERROR(VLOOKUP($C196,'SINAPI FEVEREIRO DES. 2019'!$1:$1048576,3,0),IFERROR(VLOOKUP($C196,'COMP. PROPRIA'!$B$10:$I$11965,5,0),""))</f>
        <v xml:space="preserve">UN    </v>
      </c>
      <c r="G196" s="140">
        <f>QUANT!K372</f>
        <v>3</v>
      </c>
      <c r="H196" s="142">
        <f>IFERROR(VLOOKUP($C196,'SINAPI FEVEREIRO DES. 2019'!$1:$1048576,4,0),IFERROR(VLOOKUP($C196,'COMP. PROPRIA'!$B$10:$I$11965,8,0),""))</f>
        <v>33.309999999999995</v>
      </c>
      <c r="I196" s="142">
        <f>TRUNC(H196*'4-BDI'!$E$29,2)</f>
        <v>42.71</v>
      </c>
      <c r="J196" s="48">
        <f t="shared" si="94"/>
        <v>99.93</v>
      </c>
      <c r="K196" s="173">
        <f t="shared" si="95"/>
        <v>128.13</v>
      </c>
      <c r="M196" s="153"/>
    </row>
    <row r="197" spans="2:13" ht="15">
      <c r="B197" s="516" t="s">
        <v>6463</v>
      </c>
      <c r="C197" s="517"/>
      <c r="D197" s="517"/>
      <c r="E197" s="517"/>
      <c r="F197" s="517"/>
      <c r="G197" s="517"/>
      <c r="H197" s="517"/>
      <c r="I197" s="222"/>
      <c r="J197" s="172">
        <f>SUM(J188:J196)</f>
        <v>2270.37</v>
      </c>
      <c r="K197" s="172">
        <f>SUM(K188:K196)</f>
        <v>2911.2200000000003</v>
      </c>
      <c r="M197" s="153"/>
    </row>
    <row r="198" spans="2:13" s="132" customFormat="1" ht="15">
      <c r="B198" s="264" t="s">
        <v>6465</v>
      </c>
      <c r="C198" s="265"/>
      <c r="D198" s="266"/>
      <c r="E198" s="267" t="str">
        <f>QUANT!E374:J374</f>
        <v>SERVIÇOS DIVERSOS</v>
      </c>
      <c r="F198" s="268"/>
      <c r="G198" s="269"/>
      <c r="H198" s="270"/>
      <c r="I198" s="270"/>
      <c r="J198" s="271"/>
      <c r="K198" s="272"/>
    </row>
    <row r="199" spans="2:13" s="154" customFormat="1" ht="21.75" customHeight="1">
      <c r="B199" s="13" t="s">
        <v>6464</v>
      </c>
      <c r="C199" s="138" t="str">
        <f>QUANT!C377</f>
        <v>CP-SD-01</v>
      </c>
      <c r="D199" s="216" t="s">
        <v>1288</v>
      </c>
      <c r="E199" s="139" t="str">
        <f>IFERROR(VLOOKUP($C199,'SINAPI FEVEREIRO DES. 2019'!$1:$1048576,2,0),IFERROR(VLOOKUP($C199,'COMP. PROPRIA'!$B$10:$I$11965,4,0),""))</f>
        <v>FORNECIMENTO E INSTALAÇÃO DE PLACA DE INAUGURAÇÃO DE 40X60CM</v>
      </c>
      <c r="F199" s="141" t="str">
        <f>IFERROR(VLOOKUP($C199,'SINAPI FEVEREIRO DES. 2019'!$1:$1048576,3,0),IFERROR(VLOOKUP($C199,'COMP. PROPRIA'!$B$10:$I$11965,5,0),""))</f>
        <v>UNI</v>
      </c>
      <c r="G199" s="140">
        <f>QUANT!K377</f>
        <v>1</v>
      </c>
      <c r="H199" s="142">
        <f>IFERROR(VLOOKUP($C199,'SINAPI FEVEREIRO DES. 2019'!$1:$1048576,4,0),IFERROR(VLOOKUP($C199,'COMP. PROPRIA'!$B$10:$I$11965,8,0),""))</f>
        <v>1297.97</v>
      </c>
      <c r="I199" s="142">
        <f>TRUNC(H199*'4-BDI'!$E$29,2)</f>
        <v>1664.51</v>
      </c>
      <c r="J199" s="48">
        <f t="shared" ref="J199" si="96">TRUNC(G199*H199,2)</f>
        <v>1297.97</v>
      </c>
      <c r="K199" s="173">
        <f t="shared" ref="K199" si="97">TRUNC(G199*I199,2)</f>
        <v>1664.51</v>
      </c>
    </row>
    <row r="200" spans="2:13" s="154" customFormat="1" ht="24" customHeight="1">
      <c r="B200" s="13" t="s">
        <v>12432</v>
      </c>
      <c r="C200" s="138" t="str">
        <f>QUANT!C378</f>
        <v>CP-PIN-03</v>
      </c>
      <c r="D200" s="216" t="s">
        <v>1288</v>
      </c>
      <c r="E200" s="139" t="str">
        <f>IFERROR(VLOOKUP($C200,'SINAPI FEVEREIRO DES. 2019'!$1:$1048576,2,0),IFERROR(VLOOKUP($C200,'COMP. PROPRIA'!$B$10:$I$11965,4,0),""))</f>
        <v xml:space="preserve">PINTURA DE LOGOMARCA  E NOMENCLATURA </v>
      </c>
      <c r="F200" s="141" t="str">
        <f>IFERROR(VLOOKUP($C200,'SINAPI FEVEREIRO DES. 2019'!$1:$1048576,3,0),IFERROR(VLOOKUP($C200,'COMP. PROPRIA'!$B$10:$I$11965,5,0),""))</f>
        <v>M2</v>
      </c>
      <c r="G200" s="140">
        <f>QUANT!K378</f>
        <v>40</v>
      </c>
      <c r="H200" s="142">
        <f>IFERROR(VLOOKUP($C200,'SINAPI FEVEREIRO DES. 2019'!$1:$1048576,4,0),IFERROR(VLOOKUP($C200,'COMP. PROPRIA'!$B$10:$I$11965,8,0),""))</f>
        <v>52.27</v>
      </c>
      <c r="I200" s="142">
        <f>TRUNC(H200*'4-BDI'!$E$29,2)</f>
        <v>67.03</v>
      </c>
      <c r="J200" s="48">
        <f t="shared" ref="J200:J203" si="98">TRUNC(G200*H200,2)</f>
        <v>2090.8000000000002</v>
      </c>
      <c r="K200" s="173">
        <f t="shared" ref="K200:K203" si="99">TRUNC(G200*I200,2)</f>
        <v>2681.2</v>
      </c>
    </row>
    <row r="201" spans="2:13" s="154" customFormat="1" ht="24" customHeight="1">
      <c r="B201" s="13" t="s">
        <v>12433</v>
      </c>
      <c r="C201" s="138" t="str">
        <f>QUANT!C379</f>
        <v>CP-SD-02</v>
      </c>
      <c r="D201" s="216" t="s">
        <v>1288</v>
      </c>
      <c r="E201" s="139" t="str">
        <f>IFERROR(VLOOKUP($C201,'SINAPI FEVEREIRO DES. 2019'!$1:$1048576,2,0),IFERROR(VLOOKUP($C201,'COMP. PROPRIA'!$B$10:$I$11965,4,0),""))</f>
        <v xml:space="preserve">MOLA AÉREA PARA PORTA </v>
      </c>
      <c r="F201" s="141" t="str">
        <f>IFERROR(VLOOKUP($C201,'SINAPI FEVEREIRO DES. 2019'!$1:$1048576,3,0),IFERROR(VLOOKUP($C201,'COMP. PROPRIA'!$B$10:$I$11965,5,0),""))</f>
        <v xml:space="preserve">UN    </v>
      </c>
      <c r="G201" s="140">
        <f>QUANT!K379</f>
        <v>2</v>
      </c>
      <c r="H201" s="142">
        <f>IFERROR(VLOOKUP($C201,'SINAPI FEVEREIRO DES. 2019'!$1:$1048576,4,0),IFERROR(VLOOKUP($C201,'COMP. PROPRIA'!$B$10:$I$11965,8,0),""))</f>
        <v>383.9</v>
      </c>
      <c r="I201" s="142">
        <f>TRUNC(H201*'4-BDI'!$E$29,2)</f>
        <v>492.31</v>
      </c>
      <c r="J201" s="48">
        <f t="shared" si="98"/>
        <v>767.8</v>
      </c>
      <c r="K201" s="173">
        <f t="shared" si="99"/>
        <v>984.62</v>
      </c>
    </row>
    <row r="202" spans="2:13" s="154" customFormat="1" ht="24" customHeight="1">
      <c r="B202" s="13" t="s">
        <v>12434</v>
      </c>
      <c r="C202" s="138" t="str">
        <f>QUANT!C380</f>
        <v>CP-SD-03</v>
      </c>
      <c r="D202" s="216" t="s">
        <v>1288</v>
      </c>
      <c r="E202" s="139" t="str">
        <f>IFERROR(VLOOKUP($C202,'SINAPI FEVEREIRO DES. 2019'!$1:$1048576,2,0),IFERROR(VLOOKUP($C202,'COMP. PROPRIA'!$B$10:$I$11965,4,0),""))</f>
        <v>TELA MOSQUITEIRA ANTI VETORES</v>
      </c>
      <c r="F202" s="141" t="str">
        <f>IFERROR(VLOOKUP($C202,'SINAPI FEVEREIRO DES. 2019'!$1:$1048576,3,0),IFERROR(VLOOKUP($C202,'COMP. PROPRIA'!$B$10:$I$11965,5,0),""))</f>
        <v>M2</v>
      </c>
      <c r="G202" s="140">
        <f>QUANT!K380</f>
        <v>5</v>
      </c>
      <c r="H202" s="142">
        <f>IFERROR(VLOOKUP($C202,'SINAPI FEVEREIRO DES. 2019'!$1:$1048576,4,0),IFERROR(VLOOKUP($C202,'COMP. PROPRIA'!$B$10:$I$11965,8,0),""))</f>
        <v>36.72</v>
      </c>
      <c r="I202" s="142">
        <f>TRUNC(H202*'4-BDI'!$E$29,2)</f>
        <v>47.08</v>
      </c>
      <c r="J202" s="48">
        <f t="shared" si="98"/>
        <v>183.6</v>
      </c>
      <c r="K202" s="173">
        <f t="shared" si="99"/>
        <v>235.4</v>
      </c>
    </row>
    <row r="203" spans="2:13" s="154" customFormat="1" ht="24" customHeight="1">
      <c r="B203" s="13" t="s">
        <v>12435</v>
      </c>
      <c r="C203" s="138" t="str">
        <f>QUANT!C381</f>
        <v>74072/2</v>
      </c>
      <c r="D203" s="216" t="s">
        <v>1288</v>
      </c>
      <c r="E203" s="139" t="str">
        <f>IFERROR(VLOOKUP($C203,'SINAPI FEVEREIRO DES. 2019'!$1:$1048576,2,0),IFERROR(VLOOKUP($C203,'COMP. PROPRIA'!$B$10:$I$11965,4,0),""))</f>
        <v>CORRIMAO EM TUBO ACO GALVANIZADO 2 1/2" COM BRACADEIRA</v>
      </c>
      <c r="F203" s="141" t="str">
        <f>IFERROR(VLOOKUP($C203,'SINAPI FEVEREIRO DES. 2019'!$1:$1048576,3,0),IFERROR(VLOOKUP($C203,'COMP. PROPRIA'!$B$10:$I$11965,5,0),""))</f>
        <v>M</v>
      </c>
      <c r="G203" s="140">
        <f>QUANT!K381</f>
        <v>15</v>
      </c>
      <c r="H203" s="142">
        <f>IFERROR(VLOOKUP($C203,'SINAPI FEVEREIRO DES. 2019'!$1:$1048576,4,0),IFERROR(VLOOKUP($C203,'COMP. PROPRIA'!$B$10:$I$11965,8,0),""))</f>
        <v>114.93</v>
      </c>
      <c r="I203" s="142">
        <f>TRUNC(H203*'4-BDI'!$E$29,2)</f>
        <v>147.38</v>
      </c>
      <c r="J203" s="48">
        <f t="shared" si="98"/>
        <v>1723.95</v>
      </c>
      <c r="K203" s="173">
        <f t="shared" si="99"/>
        <v>2210.6999999999998</v>
      </c>
    </row>
    <row r="204" spans="2:13" s="154" customFormat="1" ht="36" customHeight="1">
      <c r="B204" s="13" t="s">
        <v>12436</v>
      </c>
      <c r="C204" s="138" t="str">
        <f>QUANT!C382</f>
        <v>CP-GAS-01</v>
      </c>
      <c r="D204" s="216" t="s">
        <v>1288</v>
      </c>
      <c r="E204" s="139" t="str">
        <f>IFERROR(VLOOKUP($C204,'SINAPI FEVEREIRO DES. 2019'!$1:$1048576,2,0),IFERROR(VLOOKUP($C204,'COMP. PROPRIA'!$B$10:$I$11965,4,0),""))</f>
        <v>FORNECIMENTO E INSTALAÇÃO DE CASA DE GÁS MODELO PADRÃO DE 2,00X1,00 INCLUSO TUBULUÇÕES E ACESSÓRIOS NECESSARIOS</v>
      </c>
      <c r="F204" s="141" t="str">
        <f>IFERROR(VLOOKUP($C204,'SINAPI FEVEREIRO DES. 2019'!$1:$1048576,3,0),IFERROR(VLOOKUP($C204,'COMP. PROPRIA'!$B$10:$I$11965,5,0),""))</f>
        <v>UNI</v>
      </c>
      <c r="G204" s="140">
        <f>QUANT!K382</f>
        <v>1</v>
      </c>
      <c r="H204" s="142">
        <f>IFERROR(VLOOKUP($C204,'SINAPI FEVEREIRO DES. 2019'!$1:$1048576,4,0),IFERROR(VLOOKUP($C204,'COMP. PROPRIA'!$B$10:$I$11965,8,0),""))</f>
        <v>6997.0072750000008</v>
      </c>
      <c r="I204" s="142">
        <f>TRUNC(H204*'4-BDI'!$E$29,2)</f>
        <v>8972.9599999999991</v>
      </c>
      <c r="J204" s="48">
        <f t="shared" ref="J204" si="100">TRUNC(G204*H204,2)</f>
        <v>6997</v>
      </c>
      <c r="K204" s="173">
        <f t="shared" ref="K204" si="101">TRUNC(G204*I204,2)</f>
        <v>8972.9599999999991</v>
      </c>
    </row>
    <row r="205" spans="2:13" s="154" customFormat="1" ht="15.75" customHeight="1">
      <c r="B205" s="516" t="s">
        <v>5972</v>
      </c>
      <c r="C205" s="517"/>
      <c r="D205" s="517"/>
      <c r="E205" s="517"/>
      <c r="F205" s="517"/>
      <c r="G205" s="517"/>
      <c r="H205" s="517"/>
      <c r="I205" s="222"/>
      <c r="J205" s="172">
        <f>SUM(J199:J204)</f>
        <v>13061.12</v>
      </c>
      <c r="K205" s="172">
        <f>SUM(K199:K204)</f>
        <v>16749.39</v>
      </c>
    </row>
    <row r="206" spans="2:13" s="152" customFormat="1" ht="15">
      <c r="B206" s="264" t="s">
        <v>12430</v>
      </c>
      <c r="C206" s="265"/>
      <c r="D206" s="266"/>
      <c r="E206" s="267" t="str">
        <f>QUANT!E384:J384</f>
        <v xml:space="preserve">LIMPEZA DE OBRA </v>
      </c>
      <c r="F206" s="268"/>
      <c r="G206" s="269"/>
      <c r="H206" s="270"/>
      <c r="I206" s="270"/>
      <c r="J206" s="271"/>
      <c r="K206" s="272"/>
    </row>
    <row r="207" spans="2:13" ht="22.5" customHeight="1">
      <c r="B207" s="13" t="s">
        <v>12431</v>
      </c>
      <c r="C207" s="138" t="str">
        <f>QUANT!C386</f>
        <v>73806/1</v>
      </c>
      <c r="D207" s="216" t="s">
        <v>6</v>
      </c>
      <c r="E207" s="139" t="str">
        <f>IFERROR(VLOOKUP($C207,'SINAPI FEVEREIRO DES. 2019'!$1:$1048576,2,0),IFERROR(VLOOKUP($C207,'COMP. PROPRIA'!$B$10:$I$11965,4,0),""))</f>
        <v>LIMPEZA DE SUPERFICIES COM JATO DE ALTA PRESSAO DE AR E AGUA</v>
      </c>
      <c r="F207" s="141" t="str">
        <f>IFERROR(VLOOKUP($C207,'SINAPI FEVEREIRO DES. 2019'!$1:$1048576,3,0),IFERROR(VLOOKUP($C207,'COMP. PROPRIA'!$B$10:$I$11965,5,0),""))</f>
        <v>M2</v>
      </c>
      <c r="G207" s="140">
        <f>QUANT!K386</f>
        <v>1872</v>
      </c>
      <c r="H207" s="142">
        <f>IFERROR(VLOOKUP($C207,'SINAPI FEVEREIRO DES. 2019'!$1:$1048576,4,0),IFERROR(VLOOKUP($C207,'COMP. PROPRIA'!$B$10:$I$11965,8,0),""))</f>
        <v>1.56</v>
      </c>
      <c r="I207" s="142">
        <f>TRUNC(H207*'4-BDI'!$E$29,2)</f>
        <v>2</v>
      </c>
      <c r="J207" s="48">
        <f t="shared" ref="J207" si="102">TRUNC(G207*H207,2)</f>
        <v>2920.32</v>
      </c>
      <c r="K207" s="173">
        <f t="shared" ref="K207" si="103">TRUNC(G207*I207,2)</f>
        <v>3744</v>
      </c>
    </row>
    <row r="208" spans="2:13" ht="15">
      <c r="B208" s="516" t="s">
        <v>5972</v>
      </c>
      <c r="C208" s="517"/>
      <c r="D208" s="517"/>
      <c r="E208" s="517"/>
      <c r="F208" s="517"/>
      <c r="G208" s="517"/>
      <c r="H208" s="517"/>
      <c r="I208" s="222"/>
      <c r="J208" s="172">
        <f>SUM(J207)</f>
        <v>2920.32</v>
      </c>
      <c r="K208" s="172">
        <f>SUM(K207)</f>
        <v>3744</v>
      </c>
    </row>
    <row r="209" spans="2:11" ht="15.75" thickBot="1">
      <c r="B209" s="520"/>
      <c r="C209" s="521"/>
      <c r="D209" s="521"/>
      <c r="E209" s="521"/>
      <c r="F209" s="521"/>
      <c r="G209" s="521"/>
      <c r="H209" s="521"/>
      <c r="I209" s="521"/>
      <c r="J209" s="521"/>
      <c r="K209" s="175"/>
    </row>
    <row r="210" spans="2:11" ht="15.75" hidden="1" thickBot="1">
      <c r="B210" s="518" t="s">
        <v>14</v>
      </c>
      <c r="C210" s="519"/>
      <c r="D210" s="519"/>
      <c r="E210" s="519"/>
      <c r="F210" s="519"/>
      <c r="G210" s="519"/>
      <c r="H210" s="519"/>
      <c r="I210" s="220"/>
      <c r="J210" s="220">
        <f>J14+J19+J35+J38+J67+J72+J78+J92+J100+J127+J142+J186+J197+J205+J208</f>
        <v>482789.57999999996</v>
      </c>
      <c r="K210" s="221"/>
    </row>
    <row r="211" spans="2:11" ht="15.75" thickBot="1">
      <c r="B211" s="518" t="s">
        <v>8</v>
      </c>
      <c r="C211" s="519"/>
      <c r="D211" s="519"/>
      <c r="E211" s="519"/>
      <c r="F211" s="519"/>
      <c r="G211" s="519"/>
      <c r="H211" s="519"/>
      <c r="I211" s="220"/>
      <c r="J211" s="220"/>
      <c r="K211" s="221">
        <f>K14+K19+K35+K38+K67+K72+K78+K92+K100+K127+K142+K186+K197+K205+K208</f>
        <v>619000.55999999994</v>
      </c>
    </row>
    <row r="212" spans="2:11">
      <c r="B212" s="318"/>
      <c r="C212" s="319"/>
      <c r="D212" s="320"/>
      <c r="E212" s="321"/>
      <c r="F212" s="322"/>
      <c r="G212" s="323"/>
      <c r="H212" s="324"/>
      <c r="I212" s="324"/>
      <c r="J212" s="325"/>
      <c r="K212" s="326"/>
    </row>
    <row r="213" spans="2:11" ht="15">
      <c r="B213" s="177"/>
      <c r="C213" s="25"/>
      <c r="D213" s="149"/>
      <c r="E213" s="21"/>
      <c r="F213" s="158"/>
      <c r="G213" s="147"/>
      <c r="H213" s="148"/>
      <c r="I213" s="148"/>
      <c r="J213" s="176"/>
      <c r="K213" s="178"/>
    </row>
    <row r="214" spans="2:11" ht="15">
      <c r="B214" s="177"/>
      <c r="C214" s="25"/>
      <c r="D214" s="149"/>
      <c r="E214" s="307"/>
      <c r="F214" s="158"/>
      <c r="G214" s="147"/>
      <c r="H214" s="148"/>
      <c r="I214" s="148"/>
      <c r="J214" s="176"/>
      <c r="K214" s="178"/>
    </row>
    <row r="215" spans="2:11" ht="15">
      <c r="B215" s="177"/>
      <c r="C215" s="144"/>
      <c r="D215" s="145"/>
      <c r="E215" s="306" t="s">
        <v>6436</v>
      </c>
      <c r="F215" s="146"/>
      <c r="G215" s="147"/>
      <c r="H215" s="148"/>
      <c r="I215" s="148"/>
      <c r="J215" s="176"/>
      <c r="K215" s="178"/>
    </row>
    <row r="216" spans="2:11" ht="15">
      <c r="B216" s="177"/>
      <c r="C216" s="144"/>
      <c r="D216" s="145"/>
      <c r="E216" s="306" t="s">
        <v>11863</v>
      </c>
      <c r="F216" s="146"/>
      <c r="G216" s="147"/>
      <c r="H216" s="148"/>
      <c r="I216" s="148"/>
      <c r="J216" s="176"/>
      <c r="K216" s="178"/>
    </row>
    <row r="217" spans="2:11" ht="15" thickBot="1">
      <c r="B217" s="327"/>
      <c r="C217" s="328"/>
      <c r="D217" s="329"/>
      <c r="E217" s="330"/>
      <c r="F217" s="331"/>
      <c r="G217" s="332"/>
      <c r="H217" s="333"/>
      <c r="I217" s="333"/>
      <c r="J217" s="334"/>
      <c r="K217" s="335"/>
    </row>
    <row r="218" spans="2:11">
      <c r="K218" s="418">
        <f>K211/J210</f>
        <v>1.282133222510726</v>
      </c>
    </row>
  </sheetData>
  <protectedRanges>
    <protectedRange password="C715" sqref="C14 C19 C100 C92 C78 C72 C35 E198:K198 C198 C38 C67 E187:K187 C187" name="Intervalo3" securityDescriptor="O:WDG:WDD:(A;;CC;;;S-1-5-21-331323738-3957049979-2397494211-500)"/>
    <protectedRange sqref="G198 G187" name="Intervalo2"/>
    <protectedRange password="C715" sqref="G19:H19 E38 G100:I100 E100 E92:E93 G92:I92 B92:C92 E78 G78:I78 B78:C78 E72 G72:I72 B72:C72 E35 B14:C14 B38:C38 E14 B19:C19 E19 G205:I205 E205 B205:C205 G14:H14 B100:C100 G35:I35 B35:C35 G38:H38 E67 G67:I67 B67:C67" name="Intervalo3_18" securityDescriptor="O:WDG:WDD:(A;;CC;;;S-1-5-21-331323738-3957049979-2397494211-500)"/>
    <protectedRange sqref="B19 B35 B205 G100:I100 G19:H19 G92:I92 B92 G78:I78 B78 G72:I72 B72 B14 G205:I205 G35:I35 G38:H38 B100 G14:H14 B38 G67:I67 B67" name="Intervalo2_16"/>
    <protectedRange password="C715" sqref="B100 B205 B35 B92 B78 B72 B19 B14 B38 B67" name="Intervalo3_1_2_1" securityDescriptor="O:WDG:WDD:(A;;CC;;;S-1-5-21-331323738-3957049979-2397494211-500)"/>
    <protectedRange sqref="B100 B205 B35 B92 B78 B72 B19 B14 B38 B67" name="Intervalo2_1_2"/>
    <protectedRange password="C715" sqref="F100 F14 F35 F92 F78 F72 F19 F205 F38 F67" name="Intervalo3_4_1_1_5" securityDescriptor="O:WDG:WDD:(A;;CC;;;S-1-5-21-331323738-3957049979-2397494211-500)"/>
    <protectedRange password="C715" sqref="B208 B186 B197" name="Intervalo3_19" securityDescriptor="O:WDG:WDD:(A;;CC;;;S-1-5-21-331323738-3957049979-2397494211-500)"/>
    <protectedRange sqref="B208 B186 B197" name="Intervalo2_17"/>
    <protectedRange password="C715" sqref="B208 B186 B197" name="Intervalo3_1_3" securityDescriptor="O:WDG:WDD:(A;;CC;;;S-1-5-21-331323738-3957049979-2397494211-500)"/>
    <protectedRange sqref="B208 B186 B197" name="Intervalo2_1_3"/>
    <protectedRange password="C715" sqref="F208 F186 F197" name="Intervalo3_8_7" securityDescriptor="O:WDG:WDD:(A;;CC;;;S-1-5-21-331323738-3957049979-2397494211-500)"/>
    <protectedRange password="C715" sqref="F208 F186 F197" name="Intervalo3_3_1_7" securityDescriptor="O:WDG:WDD:(A;;CC;;;S-1-5-21-331323738-3957049979-2397494211-500)"/>
    <protectedRange password="C715" sqref="F208 F186 F197" name="Intervalo3_4_1_1_1_1_7" securityDescriptor="O:WDG:WDD:(A;;CC;;;S-1-5-21-331323738-3957049979-2397494211-500)"/>
  </protectedRanges>
  <mergeCells count="25">
    <mergeCell ref="B67:H67"/>
    <mergeCell ref="B38:H38"/>
    <mergeCell ref="B2:K2"/>
    <mergeCell ref="B8:K8"/>
    <mergeCell ref="B3:K3"/>
    <mergeCell ref="B4:K4"/>
    <mergeCell ref="B5:K5"/>
    <mergeCell ref="B6:K6"/>
    <mergeCell ref="B7:K7"/>
    <mergeCell ref="B14:H14"/>
    <mergeCell ref="B19:H19"/>
    <mergeCell ref="B35:H35"/>
    <mergeCell ref="B127:H127"/>
    <mergeCell ref="B72:H72"/>
    <mergeCell ref="B211:H211"/>
    <mergeCell ref="B78:H78"/>
    <mergeCell ref="B205:H205"/>
    <mergeCell ref="B209:J209"/>
    <mergeCell ref="B92:H92"/>
    <mergeCell ref="B208:H208"/>
    <mergeCell ref="B100:H100"/>
    <mergeCell ref="B210:H210"/>
    <mergeCell ref="B142:H142"/>
    <mergeCell ref="B186:H186"/>
    <mergeCell ref="B197:H197"/>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3" manualBreakCount="3">
    <brk id="57" min="1" max="10" man="1"/>
    <brk id="101" min="1" max="10" man="1"/>
    <brk id="193" min="1" max="10" man="1"/>
  </rowBreaks>
  <drawing r:id="rId2"/>
</worksheet>
</file>

<file path=xl/worksheets/sheet6.xml><?xml version="1.0" encoding="utf-8"?>
<worksheet xmlns="http://schemas.openxmlformats.org/spreadsheetml/2006/main" xmlns:r="http://schemas.openxmlformats.org/officeDocument/2006/relationships">
  <dimension ref="B1:Q54"/>
  <sheetViews>
    <sheetView view="pageBreakPreview" topLeftCell="B25" zoomScale="70" zoomScaleNormal="70" zoomScaleSheetLayoutView="70" workbookViewId="0">
      <selection activeCell="H53" sqref="B2:H53"/>
    </sheetView>
  </sheetViews>
  <sheetFormatPr defaultRowHeight="12.75"/>
  <cols>
    <col min="2" max="2" width="10.85546875" customWidth="1"/>
    <col min="3" max="3" width="58.140625" customWidth="1"/>
    <col min="4" max="4" width="23.42578125" style="9" bestFit="1" customWidth="1"/>
    <col min="5" max="5" width="16.7109375" customWidth="1"/>
    <col min="6" max="8" width="21" customWidth="1"/>
    <col min="9" max="9" width="18.5703125" customWidth="1"/>
    <col min="10" max="10" width="10.140625" bestFit="1" customWidth="1"/>
    <col min="17" max="17" width="15.42578125" bestFit="1" customWidth="1"/>
  </cols>
  <sheetData>
    <row r="1" spans="2:9" ht="47.25" customHeight="1" thickBot="1"/>
    <row r="2" spans="2:9" ht="97.5" customHeight="1" thickBot="1">
      <c r="B2" s="486"/>
      <c r="C2" s="487"/>
      <c r="D2" s="487"/>
      <c r="E2" s="487"/>
      <c r="F2" s="487"/>
      <c r="G2" s="487"/>
      <c r="H2" s="488"/>
    </row>
    <row r="3" spans="2:9" ht="15">
      <c r="B3" s="492" t="str">
        <f>'2-ORÇAMENTO'!B3:G3</f>
        <v>OBRA: REFORMA PREDIAL DA UNIDADE ESCOLAR</v>
      </c>
      <c r="C3" s="493"/>
      <c r="D3" s="493"/>
      <c r="E3" s="493"/>
      <c r="F3" s="493"/>
      <c r="G3" s="493"/>
      <c r="H3" s="494"/>
    </row>
    <row r="4" spans="2:9" ht="15">
      <c r="B4" s="495" t="str">
        <f>'2-ORÇAMENTO'!B4:G4</f>
        <v xml:space="preserve">LOCAL: EMEB JOAQUIM DA CRUZ COELHO </v>
      </c>
      <c r="C4" s="496"/>
      <c r="D4" s="496"/>
      <c r="E4" s="496"/>
      <c r="F4" s="496"/>
      <c r="G4" s="496"/>
      <c r="H4" s="497"/>
    </row>
    <row r="5" spans="2:9" ht="15">
      <c r="B5" s="495" t="str">
        <f>'2-ORÇAMENTO'!B5:G5</f>
        <v>ENDEREÇO: Rua A Quadra 01  - Serra Dourada, 78110-002</v>
      </c>
      <c r="C5" s="496"/>
      <c r="D5" s="496"/>
      <c r="E5" s="496"/>
      <c r="F5" s="496"/>
      <c r="G5" s="496"/>
      <c r="H5" s="497"/>
    </row>
    <row r="6" spans="2:9" ht="15" customHeight="1">
      <c r="B6" s="495" t="str">
        <f>'2-ORÇAMENTO'!B6:G6</f>
        <v>MUNICÍPIO: VÁRZEA GRANDE - MT</v>
      </c>
      <c r="C6" s="496"/>
      <c r="D6" s="496"/>
      <c r="E6" s="496"/>
      <c r="F6" s="496"/>
      <c r="G6" s="496"/>
      <c r="H6" s="497"/>
    </row>
    <row r="7" spans="2:9" ht="15.75" thickBot="1">
      <c r="B7" s="495" t="str">
        <f>'2-ORÇAMENTO'!B7:G7</f>
        <v>DATA BASE: SINAPI FEVEREIRO - COM DESONERAÇÃO / 2019 - BDI - 28,24%</v>
      </c>
      <c r="C7" s="496"/>
      <c r="D7" s="496"/>
      <c r="E7" s="496"/>
      <c r="F7" s="496"/>
      <c r="G7" s="496"/>
      <c r="H7" s="497"/>
    </row>
    <row r="8" spans="2:9" ht="16.5" customHeight="1" thickBot="1">
      <c r="B8" s="498" t="s">
        <v>30</v>
      </c>
      <c r="C8" s="499"/>
      <c r="D8" s="499"/>
      <c r="E8" s="499"/>
      <c r="F8" s="499"/>
      <c r="G8" s="499"/>
      <c r="H8" s="558"/>
    </row>
    <row r="9" spans="2:9" ht="17.25" thickBot="1">
      <c r="B9" s="500" t="s">
        <v>1</v>
      </c>
      <c r="C9" s="502" t="s">
        <v>9</v>
      </c>
      <c r="D9" s="504" t="s">
        <v>7</v>
      </c>
      <c r="E9" s="505"/>
      <c r="F9" s="498" t="s">
        <v>10</v>
      </c>
      <c r="G9" s="532"/>
      <c r="H9" s="563"/>
    </row>
    <row r="10" spans="2:9" ht="16.5" thickBot="1">
      <c r="B10" s="501"/>
      <c r="C10" s="503"/>
      <c r="D10" s="10" t="s">
        <v>11</v>
      </c>
      <c r="E10" s="11" t="s">
        <v>12</v>
      </c>
      <c r="F10" s="314" t="s">
        <v>11959</v>
      </c>
      <c r="G10" s="314" t="s">
        <v>11960</v>
      </c>
      <c r="H10" s="314" t="s">
        <v>11961</v>
      </c>
    </row>
    <row r="11" spans="2:9" ht="18">
      <c r="B11" s="531" t="str">
        <f>'2-ORÇAMENTO'!B10</f>
        <v>1.0</v>
      </c>
      <c r="C11" s="509" t="str">
        <f>'2-ORÇAMENTO'!E10</f>
        <v xml:space="preserve">ADIMINISTRAÇÃO DE OBRA </v>
      </c>
      <c r="D11" s="511">
        <f>'2-ORÇAMENTO'!K14</f>
        <v>38385.69</v>
      </c>
      <c r="E11" s="535">
        <f>D11/$D$49</f>
        <v>6.2012367161671078E-2</v>
      </c>
      <c r="F11" s="2">
        <f t="shared" ref="F11:H27" si="0">$D11*F12</f>
        <v>12795.23</v>
      </c>
      <c r="G11" s="2">
        <f t="shared" si="0"/>
        <v>12795.23</v>
      </c>
      <c r="H11" s="564">
        <f t="shared" si="0"/>
        <v>12795.23</v>
      </c>
      <c r="I11" s="9">
        <f>F11+G11+H11</f>
        <v>38385.69</v>
      </c>
    </row>
    <row r="12" spans="2:9" ht="18">
      <c r="B12" s="531"/>
      <c r="C12" s="533"/>
      <c r="D12" s="534"/>
      <c r="E12" s="536"/>
      <c r="F12" s="186">
        <f>1/3</f>
        <v>0.33333333333333331</v>
      </c>
      <c r="G12" s="186">
        <f>1/3</f>
        <v>0.33333333333333331</v>
      </c>
      <c r="H12" s="565">
        <f>1/3</f>
        <v>0.33333333333333331</v>
      </c>
      <c r="I12" s="9">
        <f t="shared" ref="I12:I48" si="1">F12+G12+H12</f>
        <v>1</v>
      </c>
    </row>
    <row r="13" spans="2:9" ht="18">
      <c r="B13" s="531" t="str">
        <f>'2-ORÇAMENTO'!B15</f>
        <v>2.0</v>
      </c>
      <c r="C13" s="512" t="str">
        <f>'2-ORÇAMENTO'!E15</f>
        <v>SERVIÇOS PRELIMINARES</v>
      </c>
      <c r="D13" s="513">
        <f>'2-ORÇAMENTO'!K19</f>
        <v>25680</v>
      </c>
      <c r="E13" s="535">
        <f>D13/$D$49</f>
        <v>4.1486230642505402E-2</v>
      </c>
      <c r="F13" s="2">
        <f t="shared" si="0"/>
        <v>25680</v>
      </c>
      <c r="G13" s="2">
        <f t="shared" si="0"/>
        <v>0</v>
      </c>
      <c r="H13" s="564">
        <f t="shared" si="0"/>
        <v>0</v>
      </c>
      <c r="I13" s="9">
        <f t="shared" si="1"/>
        <v>25680</v>
      </c>
    </row>
    <row r="14" spans="2:9" ht="18">
      <c r="B14" s="531"/>
      <c r="C14" s="509"/>
      <c r="D14" s="511"/>
      <c r="E14" s="536"/>
      <c r="F14" s="186">
        <v>1</v>
      </c>
      <c r="G14" s="186"/>
      <c r="H14" s="565"/>
      <c r="I14" s="9">
        <f t="shared" si="1"/>
        <v>1</v>
      </c>
    </row>
    <row r="15" spans="2:9" ht="18">
      <c r="B15" s="531" t="str">
        <f>'2-ORÇAMENTO'!B20</f>
        <v>3.0</v>
      </c>
      <c r="C15" s="512" t="str">
        <f>'2-ORÇAMENTO'!E20</f>
        <v>DEMOLIÇÕES E RETIRADAS</v>
      </c>
      <c r="D15" s="513">
        <f>'2-ORÇAMENTO'!K35</f>
        <v>20808.699999999997</v>
      </c>
      <c r="E15" s="535">
        <f>D15/$D$49</f>
        <v>3.3616609329077181E-2</v>
      </c>
      <c r="F15" s="2">
        <f t="shared" si="0"/>
        <v>10404.349999999999</v>
      </c>
      <c r="G15" s="2">
        <f t="shared" si="0"/>
        <v>10404.349999999999</v>
      </c>
      <c r="H15" s="564">
        <f t="shared" si="0"/>
        <v>0</v>
      </c>
      <c r="I15" s="9">
        <f t="shared" si="1"/>
        <v>20808.699999999997</v>
      </c>
    </row>
    <row r="16" spans="2:9" ht="18">
      <c r="B16" s="531"/>
      <c r="C16" s="509"/>
      <c r="D16" s="511"/>
      <c r="E16" s="536"/>
      <c r="F16" s="186">
        <v>0.5</v>
      </c>
      <c r="G16" s="186">
        <v>0.5</v>
      </c>
      <c r="H16" s="565"/>
      <c r="I16" s="9">
        <f t="shared" si="1"/>
        <v>1</v>
      </c>
    </row>
    <row r="17" spans="2:17" ht="18">
      <c r="B17" s="531" t="str">
        <f>'2-ORÇAMENTO'!B36</f>
        <v>4.0</v>
      </c>
      <c r="C17" s="533" t="str">
        <f>'2-ORÇAMENTO'!E36</f>
        <v>REPAROS</v>
      </c>
      <c r="D17" s="513">
        <f>'2-ORÇAMENTO'!K38</f>
        <v>794</v>
      </c>
      <c r="E17" s="535">
        <f>D17/$D$49</f>
        <v>1.2827128944762184E-3</v>
      </c>
      <c r="F17" s="2">
        <f t="shared" si="0"/>
        <v>238.2</v>
      </c>
      <c r="G17" s="2">
        <f t="shared" si="0"/>
        <v>555.79999999999995</v>
      </c>
      <c r="H17" s="564">
        <f t="shared" si="0"/>
        <v>0</v>
      </c>
      <c r="I17" s="9">
        <f t="shared" si="1"/>
        <v>794</v>
      </c>
    </row>
    <row r="18" spans="2:17" ht="18">
      <c r="B18" s="531"/>
      <c r="C18" s="533"/>
      <c r="D18" s="511"/>
      <c r="E18" s="536"/>
      <c r="F18" s="186">
        <v>0.3</v>
      </c>
      <c r="G18" s="186">
        <v>0.7</v>
      </c>
      <c r="H18" s="565"/>
      <c r="I18" s="9">
        <f t="shared" si="1"/>
        <v>1</v>
      </c>
    </row>
    <row r="19" spans="2:17" ht="18">
      <c r="B19" s="531" t="str">
        <f>'2-ORÇAMENTO'!B39</f>
        <v>5.0</v>
      </c>
      <c r="C19" s="533" t="str">
        <f>'2-ORÇAMENTO'!E39</f>
        <v xml:space="preserve">MURO </v>
      </c>
      <c r="D19" s="534">
        <f>'2-ORÇAMENTO'!K67</f>
        <v>111855.20000000001</v>
      </c>
      <c r="E19" s="535">
        <f>D19/$D$49</f>
        <v>0.18070290598767799</v>
      </c>
      <c r="F19" s="2">
        <f t="shared" si="0"/>
        <v>61520.360000000008</v>
      </c>
      <c r="G19" s="2">
        <f t="shared" si="0"/>
        <v>27963.800000000003</v>
      </c>
      <c r="H19" s="564">
        <f t="shared" si="0"/>
        <v>22371.040000000005</v>
      </c>
      <c r="I19" s="9">
        <f t="shared" si="1"/>
        <v>111855.20000000001</v>
      </c>
    </row>
    <row r="20" spans="2:17" ht="18">
      <c r="B20" s="531"/>
      <c r="C20" s="533"/>
      <c r="D20" s="534"/>
      <c r="E20" s="536"/>
      <c r="F20" s="186">
        <v>0.55000000000000004</v>
      </c>
      <c r="G20" s="186">
        <v>0.25</v>
      </c>
      <c r="H20" s="565">
        <v>0.2</v>
      </c>
      <c r="I20" s="9">
        <f t="shared" si="1"/>
        <v>1</v>
      </c>
    </row>
    <row r="21" spans="2:17" ht="18">
      <c r="B21" s="531" t="s">
        <v>6448</v>
      </c>
      <c r="C21" s="533" t="str">
        <f>'2-ORÇAMENTO'!E68</f>
        <v>REVESTIMENTO INTERNO E EXTERNO</v>
      </c>
      <c r="D21" s="534">
        <f>'2-ORÇAMENTO'!K72</f>
        <v>35317.520000000004</v>
      </c>
      <c r="E21" s="535">
        <f>D21/$D$49</f>
        <v>5.7055715749271707E-2</v>
      </c>
      <c r="F21" s="2">
        <f t="shared" si="0"/>
        <v>21190.512000000002</v>
      </c>
      <c r="G21" s="2">
        <f t="shared" si="0"/>
        <v>14127.008000000002</v>
      </c>
      <c r="H21" s="564">
        <f t="shared" si="0"/>
        <v>0</v>
      </c>
      <c r="I21" s="9">
        <f t="shared" si="1"/>
        <v>35317.520000000004</v>
      </c>
    </row>
    <row r="22" spans="2:17" ht="18">
      <c r="B22" s="531"/>
      <c r="C22" s="533"/>
      <c r="D22" s="534"/>
      <c r="E22" s="536"/>
      <c r="F22" s="186">
        <v>0.6</v>
      </c>
      <c r="G22" s="186">
        <v>0.4</v>
      </c>
      <c r="H22" s="565"/>
      <c r="I22" s="9">
        <f t="shared" si="1"/>
        <v>1</v>
      </c>
      <c r="Q22" s="9"/>
    </row>
    <row r="23" spans="2:17" ht="18">
      <c r="B23" s="531" t="str">
        <f>'2-ORÇAMENTO'!B73</f>
        <v>7.0</v>
      </c>
      <c r="C23" s="533" t="str">
        <f>'2-ORÇAMENTO'!E73</f>
        <v>COBERTURA</v>
      </c>
      <c r="D23" s="534">
        <f>'2-ORÇAMENTO'!K78</f>
        <v>113050.81999999999</v>
      </c>
      <c r="E23" s="535">
        <f>D23/$D$49</f>
        <v>0.18263443897369011</v>
      </c>
      <c r="F23" s="2">
        <f t="shared" si="0"/>
        <v>45220.328000000001</v>
      </c>
      <c r="G23" s="2">
        <f t="shared" si="0"/>
        <v>33915.245999999999</v>
      </c>
      <c r="H23" s="564">
        <f t="shared" si="0"/>
        <v>33915.245999999999</v>
      </c>
      <c r="I23" s="9">
        <f t="shared" si="1"/>
        <v>113050.81999999999</v>
      </c>
      <c r="Q23" s="9">
        <f>7486190.89</f>
        <v>7486190.8899999997</v>
      </c>
    </row>
    <row r="24" spans="2:17" ht="18">
      <c r="B24" s="531"/>
      <c r="C24" s="533"/>
      <c r="D24" s="534"/>
      <c r="E24" s="536"/>
      <c r="F24" s="186">
        <v>0.4</v>
      </c>
      <c r="G24" s="186">
        <v>0.3</v>
      </c>
      <c r="H24" s="565">
        <v>0.3</v>
      </c>
      <c r="I24" s="9">
        <f t="shared" si="1"/>
        <v>1</v>
      </c>
      <c r="Q24" s="9">
        <v>179341.71</v>
      </c>
    </row>
    <row r="25" spans="2:17" ht="18">
      <c r="B25" s="531" t="str">
        <f>'2-ORÇAMENTO'!B79</f>
        <v>8.0</v>
      </c>
      <c r="C25" s="541" t="str">
        <f>'2-ORÇAMENTO'!E79</f>
        <v>PISO INTERNO E EXTERNO</v>
      </c>
      <c r="D25" s="534">
        <f>'2-ORÇAMENTO'!K92</f>
        <v>50915.849999999991</v>
      </c>
      <c r="E25" s="535">
        <f>D25/$D$49</f>
        <v>8.2254933662741753E-2</v>
      </c>
      <c r="F25" s="2">
        <f t="shared" si="0"/>
        <v>33095.302499999998</v>
      </c>
      <c r="G25" s="2">
        <f t="shared" si="0"/>
        <v>12728.962499999998</v>
      </c>
      <c r="H25" s="564">
        <f t="shared" si="0"/>
        <v>5091.5849999999991</v>
      </c>
      <c r="I25" s="9">
        <f t="shared" si="1"/>
        <v>50915.85</v>
      </c>
      <c r="Q25" s="9"/>
    </row>
    <row r="26" spans="2:17" ht="18">
      <c r="B26" s="531"/>
      <c r="C26" s="533"/>
      <c r="D26" s="534"/>
      <c r="E26" s="536"/>
      <c r="F26" s="186">
        <v>0.65</v>
      </c>
      <c r="G26" s="186">
        <v>0.25</v>
      </c>
      <c r="H26" s="565">
        <v>0.1</v>
      </c>
      <c r="I26" s="9">
        <f t="shared" si="1"/>
        <v>1</v>
      </c>
      <c r="Q26" s="9"/>
    </row>
    <row r="27" spans="2:17" ht="18">
      <c r="B27" s="531" t="str">
        <f>'2-ORÇAMENTO'!B93</f>
        <v>9.0</v>
      </c>
      <c r="C27" s="533" t="str">
        <f>'2-ORÇAMENTO'!E93</f>
        <v xml:space="preserve">ESQUADRIAS </v>
      </c>
      <c r="D27" s="534">
        <f>'2-ORÇAMENTO'!K100</f>
        <v>63064.2</v>
      </c>
      <c r="E27" s="535">
        <f>D27/$D$49</f>
        <v>0.10188068327434147</v>
      </c>
      <c r="F27" s="2">
        <f t="shared" si="0"/>
        <v>0</v>
      </c>
      <c r="G27" s="2">
        <f t="shared" si="0"/>
        <v>25225.68</v>
      </c>
      <c r="H27" s="564">
        <f t="shared" si="0"/>
        <v>37838.519999999997</v>
      </c>
      <c r="I27" s="9">
        <f t="shared" si="1"/>
        <v>63064.2</v>
      </c>
      <c r="Q27" s="9">
        <v>7306849.1799999997</v>
      </c>
    </row>
    <row r="28" spans="2:17" ht="18">
      <c r="B28" s="531"/>
      <c r="C28" s="533"/>
      <c r="D28" s="534"/>
      <c r="E28" s="536"/>
      <c r="F28" s="186"/>
      <c r="G28" s="186">
        <v>0.4</v>
      </c>
      <c r="H28" s="565">
        <v>0.6</v>
      </c>
      <c r="I28" s="9">
        <f t="shared" si="1"/>
        <v>1</v>
      </c>
      <c r="Q28" s="9"/>
    </row>
    <row r="29" spans="2:17" ht="18" hidden="1" customHeight="1">
      <c r="B29" s="531" t="e">
        <f>'2-ORÇAMENTO'!#REF!</f>
        <v>#REF!</v>
      </c>
      <c r="C29" s="512"/>
      <c r="D29" s="539"/>
      <c r="E29" s="535">
        <f>D29/$D$49</f>
        <v>0</v>
      </c>
      <c r="F29" s="2"/>
      <c r="G29" s="2"/>
      <c r="H29" s="564"/>
      <c r="I29" s="9">
        <f t="shared" si="1"/>
        <v>0</v>
      </c>
      <c r="Q29" s="9"/>
    </row>
    <row r="30" spans="2:17" ht="18" hidden="1" customHeight="1">
      <c r="B30" s="531"/>
      <c r="C30" s="509"/>
      <c r="D30" s="540"/>
      <c r="E30" s="536"/>
      <c r="F30" s="3"/>
      <c r="G30" s="3"/>
      <c r="H30" s="566"/>
      <c r="I30" s="9">
        <f t="shared" si="1"/>
        <v>0</v>
      </c>
      <c r="Q30" s="9"/>
    </row>
    <row r="31" spans="2:17" ht="18" hidden="1" customHeight="1">
      <c r="B31" s="531" t="e">
        <f>'2-ORÇAMENTO'!#REF!</f>
        <v>#REF!</v>
      </c>
      <c r="C31" s="512"/>
      <c r="D31" s="539"/>
      <c r="E31" s="535">
        <f>D31/$D$49</f>
        <v>0</v>
      </c>
      <c r="F31" s="2"/>
      <c r="G31" s="2"/>
      <c r="H31" s="564"/>
      <c r="I31" s="9">
        <f t="shared" si="1"/>
        <v>0</v>
      </c>
      <c r="Q31" s="9"/>
    </row>
    <row r="32" spans="2:17" ht="18" hidden="1" customHeight="1">
      <c r="B32" s="531"/>
      <c r="C32" s="509"/>
      <c r="D32" s="540"/>
      <c r="E32" s="536"/>
      <c r="F32" s="3"/>
      <c r="G32" s="3"/>
      <c r="H32" s="566"/>
      <c r="I32" s="9">
        <f t="shared" si="1"/>
        <v>0</v>
      </c>
      <c r="Q32" s="9"/>
    </row>
    <row r="33" spans="2:17" ht="18" hidden="1" customHeight="1">
      <c r="B33" s="531" t="e">
        <f>'2-ORÇAMENTO'!#REF!</f>
        <v>#REF!</v>
      </c>
      <c r="C33" s="512"/>
      <c r="D33" s="539"/>
      <c r="E33" s="535">
        <f>D33/$D$49</f>
        <v>0</v>
      </c>
      <c r="F33" s="2"/>
      <c r="G33" s="2"/>
      <c r="H33" s="564"/>
      <c r="I33" s="9">
        <f t="shared" si="1"/>
        <v>0</v>
      </c>
      <c r="Q33" s="9"/>
    </row>
    <row r="34" spans="2:17" ht="18" hidden="1" customHeight="1">
      <c r="B34" s="531"/>
      <c r="C34" s="509"/>
      <c r="D34" s="540"/>
      <c r="E34" s="536"/>
      <c r="F34" s="3"/>
      <c r="G34" s="3"/>
      <c r="H34" s="566"/>
      <c r="I34" s="9">
        <f t="shared" si="1"/>
        <v>0</v>
      </c>
      <c r="Q34" s="9"/>
    </row>
    <row r="35" spans="2:17" ht="18">
      <c r="B35" s="531" t="str">
        <f>'2-ORÇAMENTO'!B101</f>
        <v>10.0</v>
      </c>
      <c r="C35" s="512" t="str">
        <f>'2-ORÇAMENTO'!E101</f>
        <v xml:space="preserve">PINTURA INTERNA E EXTERNA </v>
      </c>
      <c r="D35" s="542">
        <f>'2-ORÇAMENTO'!K127</f>
        <v>46005.44999999999</v>
      </c>
      <c r="E35" s="535">
        <f>D35/$D$49</f>
        <v>7.4322146009043993E-2</v>
      </c>
      <c r="F35" s="2">
        <f t="shared" ref="F35:H35" si="2">$D35*F36</f>
        <v>0</v>
      </c>
      <c r="G35" s="2">
        <f t="shared" si="2"/>
        <v>11501.362499999997</v>
      </c>
      <c r="H35" s="564">
        <f t="shared" si="2"/>
        <v>34504.087499999994</v>
      </c>
      <c r="I35" s="9">
        <f t="shared" si="1"/>
        <v>46005.44999999999</v>
      </c>
      <c r="Q35" s="9"/>
    </row>
    <row r="36" spans="2:17" ht="18">
      <c r="B36" s="531"/>
      <c r="C36" s="509"/>
      <c r="D36" s="543"/>
      <c r="E36" s="536"/>
      <c r="F36" s="186"/>
      <c r="G36" s="186">
        <v>0.25</v>
      </c>
      <c r="H36" s="565">
        <v>0.75</v>
      </c>
      <c r="I36" s="9">
        <f t="shared" si="1"/>
        <v>1</v>
      </c>
      <c r="Q36" s="9"/>
    </row>
    <row r="37" spans="2:17" ht="18">
      <c r="B37" s="531" t="str">
        <f>'2-ORÇAMENTO'!B128</f>
        <v>11.0</v>
      </c>
      <c r="C37" s="512" t="str">
        <f>'2-ORÇAMENTO'!E128</f>
        <v>INSTALAÇÕES  HIDROSSANITÁRIAS</v>
      </c>
      <c r="D37" s="542">
        <f>'2-ORÇAMENTO'!K142</f>
        <v>25986.57</v>
      </c>
      <c r="E37" s="535">
        <f>D37/$D$49</f>
        <v>4.1981496753411666E-2</v>
      </c>
      <c r="F37" s="2">
        <f t="shared" ref="F37:H37" si="3">$D37*F38</f>
        <v>0</v>
      </c>
      <c r="G37" s="2">
        <f t="shared" si="3"/>
        <v>20789.256000000001</v>
      </c>
      <c r="H37" s="564">
        <f t="shared" si="3"/>
        <v>5197.3140000000003</v>
      </c>
      <c r="I37" s="9">
        <f t="shared" si="1"/>
        <v>25986.57</v>
      </c>
      <c r="Q37" s="9"/>
    </row>
    <row r="38" spans="2:17" ht="18">
      <c r="B38" s="531"/>
      <c r="C38" s="509"/>
      <c r="D38" s="543"/>
      <c r="E38" s="536"/>
      <c r="F38" s="186"/>
      <c r="G38" s="186">
        <v>0.8</v>
      </c>
      <c r="H38" s="565">
        <v>0.2</v>
      </c>
      <c r="I38" s="9">
        <f t="shared" si="1"/>
        <v>1</v>
      </c>
    </row>
    <row r="39" spans="2:17" ht="18">
      <c r="B39" s="531" t="str">
        <f>'2-ORÇAMENTO'!B143</f>
        <v>12.0</v>
      </c>
      <c r="C39" s="512" t="str">
        <f>'2-ORÇAMENTO'!E143</f>
        <v xml:space="preserve">INSTALAÇÕES ELÉTRICAS </v>
      </c>
      <c r="D39" s="542">
        <f>'2-ORÇAMENTO'!K186</f>
        <v>63731.950000000012</v>
      </c>
      <c r="E39" s="535">
        <f>D39/$D$49</f>
        <v>0.10295943835656629</v>
      </c>
      <c r="F39" s="2">
        <f t="shared" ref="F39:H41" si="4">$D39*F40</f>
        <v>0</v>
      </c>
      <c r="G39" s="2">
        <f t="shared" si="4"/>
        <v>31865.975000000006</v>
      </c>
      <c r="H39" s="564">
        <f t="shared" si="4"/>
        <v>31865.975000000006</v>
      </c>
      <c r="I39" s="9">
        <f t="shared" si="1"/>
        <v>63731.950000000012</v>
      </c>
    </row>
    <row r="40" spans="2:17" ht="18">
      <c r="B40" s="531"/>
      <c r="C40" s="509"/>
      <c r="D40" s="543"/>
      <c r="E40" s="536"/>
      <c r="F40" s="186"/>
      <c r="G40" s="186">
        <v>0.5</v>
      </c>
      <c r="H40" s="565">
        <v>0.5</v>
      </c>
      <c r="I40" s="9">
        <f t="shared" si="1"/>
        <v>1</v>
      </c>
    </row>
    <row r="41" spans="2:17" ht="18">
      <c r="B41" s="531" t="s">
        <v>6461</v>
      </c>
      <c r="C41" s="512" t="str">
        <f>'2-ORÇAMENTO'!E187</f>
        <v>COMBATE A INCÊNDIO</v>
      </c>
      <c r="D41" s="542">
        <f>'2-ORÇAMENTO'!K197</f>
        <v>2911.2200000000003</v>
      </c>
      <c r="E41" s="535">
        <f>D41/$D$49</f>
        <v>4.7030975222381068E-3</v>
      </c>
      <c r="F41" s="2">
        <f t="shared" si="4"/>
        <v>0</v>
      </c>
      <c r="G41" s="2">
        <f t="shared" si="4"/>
        <v>0</v>
      </c>
      <c r="H41" s="564">
        <f t="shared" si="4"/>
        <v>2911.2200000000003</v>
      </c>
      <c r="I41" s="9">
        <f t="shared" si="1"/>
        <v>2911.2200000000003</v>
      </c>
    </row>
    <row r="42" spans="2:17" ht="18">
      <c r="B42" s="531"/>
      <c r="C42" s="509"/>
      <c r="D42" s="543"/>
      <c r="E42" s="536"/>
      <c r="F42" s="186"/>
      <c r="G42" s="186"/>
      <c r="H42" s="565">
        <v>1</v>
      </c>
      <c r="I42" s="9">
        <f t="shared" si="1"/>
        <v>1</v>
      </c>
    </row>
    <row r="43" spans="2:17" ht="21" customHeight="1">
      <c r="B43" s="506" t="str">
        <f>'2-ORÇAMENTO'!B198</f>
        <v>14.0</v>
      </c>
      <c r="C43" s="512" t="str">
        <f>'2-ORÇAMENTO'!E198</f>
        <v>SERVIÇOS DIVERSOS</v>
      </c>
      <c r="D43" s="542">
        <f>'2-ORÇAMENTO'!K205</f>
        <v>16749.39</v>
      </c>
      <c r="E43" s="535">
        <f>D43/$D$49</f>
        <v>2.7058763888678873E-2</v>
      </c>
      <c r="F43" s="2">
        <f t="shared" ref="F43:H43" si="5">$D43*F44</f>
        <v>0</v>
      </c>
      <c r="G43" s="2">
        <f t="shared" si="5"/>
        <v>0</v>
      </c>
      <c r="H43" s="564">
        <f t="shared" si="5"/>
        <v>16749.39</v>
      </c>
      <c r="I43" s="9">
        <f t="shared" si="1"/>
        <v>16749.39</v>
      </c>
    </row>
    <row r="44" spans="2:17" ht="18">
      <c r="B44" s="507"/>
      <c r="C44" s="509"/>
      <c r="D44" s="543"/>
      <c r="E44" s="536"/>
      <c r="F44" s="186"/>
      <c r="G44" s="186"/>
      <c r="H44" s="565">
        <v>1</v>
      </c>
      <c r="I44" s="9">
        <f t="shared" si="1"/>
        <v>1</v>
      </c>
    </row>
    <row r="45" spans="2:17" ht="18">
      <c r="B45" s="506" t="str">
        <f>'2-ORÇAMENTO'!B206</f>
        <v>15.0</v>
      </c>
      <c r="C45" s="512" t="str">
        <f>'2-ORÇAMENTO'!E206</f>
        <v xml:space="preserve">LIMPEZA DE OBRA </v>
      </c>
      <c r="D45" s="542">
        <f>'2-ORÇAMENTO'!K208</f>
        <v>3744</v>
      </c>
      <c r="E45" s="535">
        <f>D45/$D$49</f>
        <v>6.0484597946082637E-3</v>
      </c>
      <c r="F45" s="2">
        <f t="shared" ref="F45:H45" si="6">$D45*F46</f>
        <v>1248</v>
      </c>
      <c r="G45" s="2">
        <f t="shared" si="6"/>
        <v>1248</v>
      </c>
      <c r="H45" s="564">
        <f t="shared" si="6"/>
        <v>1248</v>
      </c>
      <c r="I45" s="9">
        <f t="shared" si="1"/>
        <v>3744</v>
      </c>
    </row>
    <row r="46" spans="2:17" ht="18.75" thickBot="1">
      <c r="B46" s="507"/>
      <c r="C46" s="509"/>
      <c r="D46" s="543"/>
      <c r="E46" s="536"/>
      <c r="F46" s="186">
        <f>1/3</f>
        <v>0.33333333333333331</v>
      </c>
      <c r="G46" s="186">
        <f>1/3</f>
        <v>0.33333333333333331</v>
      </c>
      <c r="H46" s="565">
        <f>1/3</f>
        <v>0.33333333333333331</v>
      </c>
      <c r="I46" s="9">
        <f t="shared" si="1"/>
        <v>1</v>
      </c>
    </row>
    <row r="47" spans="2:17" ht="18.75" thickBot="1">
      <c r="B47" s="537" t="s">
        <v>15</v>
      </c>
      <c r="C47" s="538"/>
      <c r="D47" s="183"/>
      <c r="E47" s="180"/>
      <c r="F47" s="315">
        <f>F11+F13+F15+F19+F21+F23+F25+F27+F35+F43+F45+F17+F39+F37+F41</f>
        <v>211392.2825</v>
      </c>
      <c r="G47" s="315">
        <f>G11+G13+G15+G19+G21+G23+G25+G27+G35+G43+G45+G17+G39+G37+G41</f>
        <v>203120.66999999998</v>
      </c>
      <c r="H47" s="567">
        <f>H11+H13+H15+H19+H21+H23+H25+H27+H35+H43+H45+H17+H39+H37+H41</f>
        <v>204487.60749999998</v>
      </c>
      <c r="I47" s="9">
        <f t="shared" si="1"/>
        <v>619000.56000000006</v>
      </c>
      <c r="J47" s="1"/>
    </row>
    <row r="48" spans="2:17" ht="18.75" thickBot="1">
      <c r="B48" s="537" t="s">
        <v>5658</v>
      </c>
      <c r="C48" s="538"/>
      <c r="D48" s="182"/>
      <c r="E48" s="181"/>
      <c r="F48" s="316">
        <f>F47/$D$49</f>
        <v>0.34150580170719075</v>
      </c>
      <c r="G48" s="316">
        <f t="shared" ref="G48:H48" si="7">G47/$D$49</f>
        <v>0.32814295030686241</v>
      </c>
      <c r="H48" s="568">
        <f t="shared" si="7"/>
        <v>0.33035124798594689</v>
      </c>
      <c r="I48" s="9">
        <f t="shared" si="1"/>
        <v>1</v>
      </c>
      <c r="J48" s="1"/>
    </row>
    <row r="49" spans="2:9" ht="18.75" thickBot="1">
      <c r="B49" s="514" t="s">
        <v>17</v>
      </c>
      <c r="C49" s="515"/>
      <c r="D49" s="184">
        <f>SUM(D11:D46)</f>
        <v>619000.55999999994</v>
      </c>
      <c r="E49" s="185">
        <f>SUM(E11:E46)</f>
        <v>1</v>
      </c>
      <c r="F49" s="317">
        <f>F47</f>
        <v>211392.2825</v>
      </c>
      <c r="G49" s="317">
        <f>F49+G47</f>
        <v>414512.95250000001</v>
      </c>
      <c r="H49" s="569">
        <f t="shared" ref="H49" si="8">G49+H47</f>
        <v>619000.56000000006</v>
      </c>
      <c r="I49" s="9"/>
    </row>
    <row r="50" spans="2:9" ht="18" customHeight="1">
      <c r="B50" s="15"/>
      <c r="C50" s="161"/>
      <c r="D50" s="16"/>
      <c r="E50" s="161"/>
      <c r="F50" s="161"/>
      <c r="G50" s="545"/>
      <c r="H50" s="570"/>
    </row>
    <row r="51" spans="2:9" ht="21" customHeight="1">
      <c r="B51" s="15"/>
      <c r="C51" s="308"/>
      <c r="D51" s="17"/>
      <c r="E51" s="161"/>
      <c r="F51" s="161"/>
      <c r="G51" s="544"/>
      <c r="H51" s="571"/>
    </row>
    <row r="52" spans="2:9" ht="15">
      <c r="B52" s="26"/>
      <c r="C52" s="306" t="s">
        <v>6436</v>
      </c>
      <c r="D52" s="19"/>
      <c r="E52" s="20"/>
      <c r="F52" s="21"/>
      <c r="G52" s="161"/>
      <c r="H52" s="18"/>
    </row>
    <row r="53" spans="2:9" ht="15.75" thickBot="1">
      <c r="B53" s="187"/>
      <c r="C53" s="313" t="s">
        <v>11863</v>
      </c>
      <c r="D53" s="22"/>
      <c r="E53" s="23"/>
      <c r="F53" s="24"/>
      <c r="G53" s="24"/>
      <c r="H53" s="572"/>
    </row>
    <row r="54" spans="2:9">
      <c r="B54" s="161"/>
      <c r="C54" s="161"/>
      <c r="D54" s="16"/>
      <c r="E54" s="161"/>
      <c r="F54" s="161"/>
      <c r="G54" s="161"/>
      <c r="H54" s="161"/>
    </row>
  </sheetData>
  <mergeCells count="88">
    <mergeCell ref="E35:E36"/>
    <mergeCell ref="E45:E46"/>
    <mergeCell ref="E37:E38"/>
    <mergeCell ref="B39:B40"/>
    <mergeCell ref="G51:H51"/>
    <mergeCell ref="G50:H50"/>
    <mergeCell ref="E39:E40"/>
    <mergeCell ref="E43:E44"/>
    <mergeCell ref="B49:C49"/>
    <mergeCell ref="D43:D44"/>
    <mergeCell ref="D45:D46"/>
    <mergeCell ref="D37:D38"/>
    <mergeCell ref="D41:D42"/>
    <mergeCell ref="E41:E42"/>
    <mergeCell ref="C17:C18"/>
    <mergeCell ref="B47:C47"/>
    <mergeCell ref="D19:D20"/>
    <mergeCell ref="B21:B22"/>
    <mergeCell ref="D17:D18"/>
    <mergeCell ref="C19:C20"/>
    <mergeCell ref="B35:B36"/>
    <mergeCell ref="C35:C36"/>
    <mergeCell ref="D35:D36"/>
    <mergeCell ref="B45:B46"/>
    <mergeCell ref="C45:C46"/>
    <mergeCell ref="D39:D40"/>
    <mergeCell ref="B19:B20"/>
    <mergeCell ref="D21:D22"/>
    <mergeCell ref="B25:B26"/>
    <mergeCell ref="B37:B38"/>
    <mergeCell ref="E19:E20"/>
    <mergeCell ref="E17:E18"/>
    <mergeCell ref="B2:H2"/>
    <mergeCell ref="B27:B28"/>
    <mergeCell ref="C25:C26"/>
    <mergeCell ref="D25:D26"/>
    <mergeCell ref="C27:C28"/>
    <mergeCell ref="D27:D28"/>
    <mergeCell ref="B13:B14"/>
    <mergeCell ref="C13:C14"/>
    <mergeCell ref="D13:D14"/>
    <mergeCell ref="D15:D16"/>
    <mergeCell ref="E13:E14"/>
    <mergeCell ref="E15:E16"/>
    <mergeCell ref="B23:B24"/>
    <mergeCell ref="B17:B18"/>
    <mergeCell ref="E33:E34"/>
    <mergeCell ref="E29:E30"/>
    <mergeCell ref="E31:E32"/>
    <mergeCell ref="D33:D34"/>
    <mergeCell ref="E27:E28"/>
    <mergeCell ref="D31:D32"/>
    <mergeCell ref="E25:E26"/>
    <mergeCell ref="C23:C24"/>
    <mergeCell ref="D23:D24"/>
    <mergeCell ref="E23:E24"/>
    <mergeCell ref="C21:C22"/>
    <mergeCell ref="E21:E22"/>
    <mergeCell ref="B29:B30"/>
    <mergeCell ref="C29:C30"/>
    <mergeCell ref="D29:D30"/>
    <mergeCell ref="B31:B32"/>
    <mergeCell ref="C31:C32"/>
    <mergeCell ref="B33:B34"/>
    <mergeCell ref="C33:C34"/>
    <mergeCell ref="B48:C48"/>
    <mergeCell ref="C43:C44"/>
    <mergeCell ref="B43:B44"/>
    <mergeCell ref="C39:C40"/>
    <mergeCell ref="C37:C38"/>
    <mergeCell ref="B41:B42"/>
    <mergeCell ref="C41:C42"/>
    <mergeCell ref="B3:H3"/>
    <mergeCell ref="B4:H4"/>
    <mergeCell ref="B5:H5"/>
    <mergeCell ref="B6:H6"/>
    <mergeCell ref="C15:C16"/>
    <mergeCell ref="B15:B16"/>
    <mergeCell ref="F9:H9"/>
    <mergeCell ref="B11:B12"/>
    <mergeCell ref="C11:C12"/>
    <mergeCell ref="D11:D12"/>
    <mergeCell ref="E11:E12"/>
    <mergeCell ref="B9:B10"/>
    <mergeCell ref="C9:C10"/>
    <mergeCell ref="D9:E9"/>
    <mergeCell ref="B7:H7"/>
    <mergeCell ref="B8:H8"/>
  </mergeCells>
  <phoneticPr fontId="36" type="noConversion"/>
  <conditionalFormatting sqref="G53:H1048576 F1:H1 F3:F1048576 F21:H21 F23:H23 F25:H25 F27:H27 F35:H35 F37:H37 F39:H39 F45:H46 F13:H13 F11:H11 F41:H43 G3:H51">
    <cfRule type="containsText" dxfId="2" priority="76" operator="containsText" text="%">
      <formula>NOT(ISERROR(SEARCH("%",F1)))</formula>
    </cfRule>
  </conditionalFormatting>
  <conditionalFormatting sqref="F11:H49">
    <cfRule type="containsText" dxfId="1" priority="74" operator="containsText" text="%">
      <formula>NOT(ISERROR(SEARCH("%",F11)))</formula>
    </cfRule>
  </conditionalFormatting>
  <conditionalFormatting sqref="F11:H49">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47" t="s">
        <v>1224</v>
      </c>
      <c r="C2" s="548"/>
      <c r="D2" s="549"/>
    </row>
    <row r="3" spans="2:4">
      <c r="B3" s="550"/>
      <c r="C3" s="551"/>
      <c r="D3" s="552"/>
    </row>
    <row r="4" spans="2:4">
      <c r="B4" s="550"/>
      <c r="C4" s="551"/>
      <c r="D4" s="552"/>
    </row>
    <row r="5" spans="2:4">
      <c r="B5" s="553"/>
      <c r="C5" s="554"/>
      <c r="D5" s="555"/>
    </row>
    <row r="6" spans="2:4" ht="16.5">
      <c r="B6" s="556" t="s">
        <v>18</v>
      </c>
      <c r="C6" s="556"/>
      <c r="D6" s="27" t="s">
        <v>1225</v>
      </c>
    </row>
    <row r="7" spans="2:4" ht="15.75">
      <c r="B7" s="557" t="s">
        <v>1226</v>
      </c>
      <c r="C7" s="557"/>
      <c r="D7" s="28"/>
    </row>
    <row r="8" spans="2:4" ht="47.25">
      <c r="B8" s="29" t="s">
        <v>1227</v>
      </c>
      <c r="C8" s="30" t="s">
        <v>1228</v>
      </c>
      <c r="D8" s="31">
        <v>0.04</v>
      </c>
    </row>
    <row r="9" spans="2:4" ht="15.75">
      <c r="B9" s="29"/>
      <c r="C9" s="32" t="s">
        <v>1229</v>
      </c>
      <c r="D9" s="33">
        <f>SUM(D8)</f>
        <v>0.04</v>
      </c>
    </row>
    <row r="10" spans="2:4" ht="15.75">
      <c r="B10" s="29"/>
      <c r="C10" s="30"/>
      <c r="D10" s="33"/>
    </row>
    <row r="11" spans="2:4" ht="15.75">
      <c r="B11" s="557" t="s">
        <v>1230</v>
      </c>
      <c r="C11" s="557"/>
      <c r="D11" s="33"/>
    </row>
    <row r="12" spans="2:4" ht="15.75">
      <c r="B12" s="29" t="s">
        <v>1231</v>
      </c>
      <c r="C12" s="30" t="s">
        <v>1232</v>
      </c>
      <c r="D12" s="31">
        <v>1.21E-2</v>
      </c>
    </row>
    <row r="13" spans="2:4" ht="15.75">
      <c r="B13" s="29" t="s">
        <v>1233</v>
      </c>
      <c r="C13" s="30" t="s">
        <v>1234</v>
      </c>
      <c r="D13" s="31">
        <v>4.0000000000000001E-3</v>
      </c>
    </row>
    <row r="14" spans="2:4" ht="15.75">
      <c r="B14" s="29" t="s">
        <v>1233</v>
      </c>
      <c r="C14" s="30" t="s">
        <v>1235</v>
      </c>
      <c r="D14" s="31">
        <v>4.0000000000000001E-3</v>
      </c>
    </row>
    <row r="15" spans="2:4" ht="15.75">
      <c r="B15" s="29" t="s">
        <v>1236</v>
      </c>
      <c r="C15" s="34" t="s">
        <v>1237</v>
      </c>
      <c r="D15" s="31">
        <v>1.2E-2</v>
      </c>
    </row>
    <row r="16" spans="2:4" ht="15.75">
      <c r="B16" s="29" t="s">
        <v>1238</v>
      </c>
      <c r="C16" s="30" t="s">
        <v>1239</v>
      </c>
      <c r="D16" s="31">
        <v>7.3999999999999996E-2</v>
      </c>
    </row>
    <row r="17" spans="2:5" ht="15.75">
      <c r="B17" s="29"/>
      <c r="C17" s="32" t="s">
        <v>1240</v>
      </c>
      <c r="D17" s="33">
        <f>SUM(D12:D16)</f>
        <v>0.1061</v>
      </c>
    </row>
    <row r="18" spans="2:5" ht="15.75">
      <c r="B18" s="29"/>
      <c r="C18" s="35"/>
      <c r="D18" s="33"/>
    </row>
    <row r="19" spans="2:5" ht="15.75">
      <c r="B19" s="557" t="s">
        <v>1241</v>
      </c>
      <c r="C19" s="557"/>
      <c r="D19" s="33"/>
    </row>
    <row r="20" spans="2:5" ht="15.75">
      <c r="B20" s="29" t="s">
        <v>1242</v>
      </c>
      <c r="C20" s="36" t="s">
        <v>1293</v>
      </c>
      <c r="D20" s="33"/>
    </row>
    <row r="21" spans="2:5" ht="15.75">
      <c r="B21" s="29" t="s">
        <v>1243</v>
      </c>
      <c r="C21" s="37" t="s">
        <v>1244</v>
      </c>
      <c r="D21" s="31">
        <v>0.4</v>
      </c>
    </row>
    <row r="22" spans="2:5" ht="15.75">
      <c r="B22" s="29" t="s">
        <v>1245</v>
      </c>
      <c r="C22" s="38" t="s">
        <v>1246</v>
      </c>
      <c r="D22" s="31">
        <v>0.05</v>
      </c>
    </row>
    <row r="23" spans="2:5" ht="15.75">
      <c r="B23" s="29" t="s">
        <v>1247</v>
      </c>
      <c r="C23" s="39" t="s">
        <v>1248</v>
      </c>
      <c r="D23" s="33">
        <f>D22*D21</f>
        <v>2.0000000000000004E-2</v>
      </c>
    </row>
    <row r="24" spans="2:5" ht="15.75">
      <c r="B24" s="29" t="s">
        <v>1249</v>
      </c>
      <c r="C24" s="35" t="s">
        <v>1250</v>
      </c>
      <c r="D24" s="40">
        <v>6.4999999999999997E-3</v>
      </c>
    </row>
    <row r="25" spans="2:5" ht="15.75">
      <c r="B25" s="29" t="s">
        <v>1251</v>
      </c>
      <c r="C25" s="35" t="s">
        <v>1252</v>
      </c>
      <c r="D25" s="40">
        <v>0.03</v>
      </c>
    </row>
    <row r="26" spans="2:5" ht="15.75">
      <c r="B26" s="29" t="s">
        <v>1291</v>
      </c>
      <c r="C26" s="35" t="s">
        <v>1292</v>
      </c>
      <c r="D26" s="40">
        <v>4.4999999999999998E-2</v>
      </c>
    </row>
    <row r="27" spans="2:5" ht="15.75">
      <c r="B27" s="29"/>
      <c r="C27" s="32" t="s">
        <v>1253</v>
      </c>
      <c r="D27" s="33">
        <f>SUM(D23:D26)</f>
        <v>0.10150000000000001</v>
      </c>
    </row>
    <row r="28" spans="2:5" ht="15.75">
      <c r="B28" s="41"/>
      <c r="C28" s="41"/>
      <c r="D28" s="33"/>
    </row>
    <row r="29" spans="2:5" ht="15.75">
      <c r="B29" s="557" t="s">
        <v>1254</v>
      </c>
      <c r="C29" s="557"/>
      <c r="D29" s="33">
        <f>ROUND((1+D8+D13+D15+D14)*(1+D12)*(1+D16)/(1-D27)-1,4)</f>
        <v>0.28239999999999998</v>
      </c>
      <c r="E29" s="120">
        <f>1+D29</f>
        <v>1.2824</v>
      </c>
    </row>
    <row r="30" spans="2:5">
      <c r="B30" s="546" t="s">
        <v>1255</v>
      </c>
      <c r="C30" s="546"/>
      <c r="D30" s="546"/>
    </row>
    <row r="31" spans="2:5">
      <c r="B31" s="546"/>
      <c r="C31" s="546"/>
      <c r="D31" s="546"/>
    </row>
    <row r="32" spans="2:5">
      <c r="B32" s="546"/>
      <c r="C32" s="546"/>
      <c r="D32" s="546"/>
    </row>
    <row r="33" spans="2:4">
      <c r="B33" s="546"/>
      <c r="C33" s="546"/>
      <c r="D33" s="546"/>
    </row>
    <row r="34" spans="2:4">
      <c r="B34" s="546"/>
      <c r="C34" s="546"/>
      <c r="D34" s="546"/>
    </row>
    <row r="35" spans="2:4">
      <c r="B35" s="546"/>
      <c r="C35" s="546"/>
      <c r="D35" s="546"/>
    </row>
    <row r="36" spans="2:4">
      <c r="B36" s="546"/>
      <c r="C36" s="546"/>
      <c r="D36" s="546"/>
    </row>
    <row r="37" spans="2:4">
      <c r="B37" s="546"/>
      <c r="C37" s="546"/>
      <c r="D37" s="546"/>
    </row>
    <row r="38" spans="2:4">
      <c r="B38" s="546"/>
      <c r="C38" s="546"/>
      <c r="D38" s="546"/>
    </row>
    <row r="39" spans="2:4">
      <c r="B39" s="546"/>
      <c r="C39" s="546"/>
      <c r="D39" s="546"/>
    </row>
    <row r="40" spans="2:4">
      <c r="B40" s="546"/>
      <c r="C40" s="546"/>
      <c r="D40" s="546"/>
    </row>
    <row r="41" spans="2:4">
      <c r="B41" s="546"/>
      <c r="C41" s="546"/>
      <c r="D41" s="546"/>
    </row>
    <row r="42" spans="2:4">
      <c r="B42" s="546"/>
      <c r="C42" s="546"/>
      <c r="D42" s="546"/>
    </row>
    <row r="43" spans="2:4">
      <c r="B43" s="546"/>
      <c r="C43" s="546"/>
      <c r="D43" s="546"/>
    </row>
    <row r="44" spans="2:4" ht="56.25" customHeight="1">
      <c r="B44" s="546"/>
      <c r="C44" s="546"/>
      <c r="D44" s="546"/>
    </row>
    <row r="45" spans="2:4">
      <c r="C45" s="8"/>
    </row>
    <row r="46" spans="2:4" ht="20.25" customHeight="1"/>
    <row r="47" spans="2:4">
      <c r="C47" s="200"/>
    </row>
    <row r="48" spans="2:4">
      <c r="C48" s="199"/>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FEVEREIRO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2019-04-01T13:28:45Z</cp:lastPrinted>
  <dcterms:created xsi:type="dcterms:W3CDTF">2009-03-07T19:28:34Z</dcterms:created>
  <dcterms:modified xsi:type="dcterms:W3CDTF">2019-04-01T13:29:24Z</dcterms:modified>
</cp:coreProperties>
</file>